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B36C5D5-F788-494A-9F93-8739BAA08E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4" r:id="rId2"/>
    <sheet name="A" sheetId="1" r:id="rId3"/>
    <sheet name="A (original)" sheetId="2" r:id="rId4"/>
  </sheets>
  <definedNames>
    <definedName name="solver_adj" localSheetId="2" hidden="1">A!$F$8:$F$12</definedName>
    <definedName name="solver_adj" localSheetId="3" hidden="1">'A (original)'!$F$8:$F$12</definedName>
    <definedName name="solver_adj" localSheetId="0" hidden="1">'Active 1'!$AC$3:$AC$10</definedName>
    <definedName name="solver_cvg" localSheetId="2" hidden="1">0.0001</definedName>
    <definedName name="solver_cvg" localSheetId="3" hidden="1">0.0001</definedName>
    <definedName name="solver_cvg" localSheetId="0" hidden="1">0.0001</definedName>
    <definedName name="solver_drv" localSheetId="2" hidden="1">1</definedName>
    <definedName name="solver_drv" localSheetId="3" hidden="1">1</definedName>
    <definedName name="solver_drv" localSheetId="0" hidden="1">1</definedName>
    <definedName name="solver_est" localSheetId="2" hidden="1">1</definedName>
    <definedName name="solver_est" localSheetId="3" hidden="1">1</definedName>
    <definedName name="solver_est" localSheetId="0" hidden="1">1</definedName>
    <definedName name="solver_itr" localSheetId="2" hidden="1">100</definedName>
    <definedName name="solver_itr" localSheetId="3" hidden="1">100</definedName>
    <definedName name="solver_itr" localSheetId="0" hidden="1">100</definedName>
    <definedName name="solver_lin" localSheetId="2" hidden="1">2</definedName>
    <definedName name="solver_lin" localSheetId="3" hidden="1">2</definedName>
    <definedName name="solver_lin" localSheetId="0" hidden="1">2</definedName>
    <definedName name="solver_neg" localSheetId="2" hidden="1">2</definedName>
    <definedName name="solver_neg" localSheetId="3" hidden="1">2</definedName>
    <definedName name="solver_neg" localSheetId="0" hidden="1">2</definedName>
    <definedName name="solver_num" localSheetId="2" hidden="1">0</definedName>
    <definedName name="solver_num" localSheetId="3" hidden="1">0</definedName>
    <definedName name="solver_num" localSheetId="0" hidden="1">0</definedName>
    <definedName name="solver_nwt" localSheetId="2" hidden="1">1</definedName>
    <definedName name="solver_nwt" localSheetId="3" hidden="1">1</definedName>
    <definedName name="solver_nwt" localSheetId="0" hidden="1">1</definedName>
    <definedName name="solver_opt" localSheetId="2" hidden="1">A!$F$13</definedName>
    <definedName name="solver_opt" localSheetId="3" hidden="1">'A (original)'!$F$13</definedName>
    <definedName name="solver_opt" localSheetId="0" hidden="1">'Active 1'!$AC$11</definedName>
    <definedName name="solver_pre" localSheetId="2" hidden="1">0.000001</definedName>
    <definedName name="solver_pre" localSheetId="3" hidden="1">0.000001</definedName>
    <definedName name="solver_pre" localSheetId="0" hidden="1">0.000001</definedName>
    <definedName name="solver_scl" localSheetId="2" hidden="1">1</definedName>
    <definedName name="solver_scl" localSheetId="3" hidden="1">2</definedName>
    <definedName name="solver_scl" localSheetId="0" hidden="1">1</definedName>
    <definedName name="solver_sho" localSheetId="2" hidden="1">2</definedName>
    <definedName name="solver_sho" localSheetId="3" hidden="1">2</definedName>
    <definedName name="solver_sho" localSheetId="0" hidden="1">2</definedName>
    <definedName name="solver_tim" localSheetId="2" hidden="1">100</definedName>
    <definedName name="solver_tim" localSheetId="3" hidden="1">100</definedName>
    <definedName name="solver_tim" localSheetId="0" hidden="1">100</definedName>
    <definedName name="solver_tol" localSheetId="2" hidden="1">0.05</definedName>
    <definedName name="solver_tol" localSheetId="3" hidden="1">0.05</definedName>
    <definedName name="solver_tol" localSheetId="0" hidden="1">0.05</definedName>
    <definedName name="solver_typ" localSheetId="2" hidden="1">2</definedName>
    <definedName name="solver_typ" localSheetId="3" hidden="1">2</definedName>
    <definedName name="solver_typ" localSheetId="0" hidden="1">2</definedName>
    <definedName name="solver_val" localSheetId="2" hidden="1">0</definedName>
    <definedName name="solver_val" localSheetId="3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2" i="3" l="1"/>
  <c r="F22" i="3" s="1"/>
  <c r="M22" i="3"/>
  <c r="S22" i="3"/>
  <c r="E228" i="3"/>
  <c r="F228" i="3" s="1"/>
  <c r="M228" i="3"/>
  <c r="S228" i="3"/>
  <c r="E234" i="3"/>
  <c r="F234" i="3"/>
  <c r="Z234" i="3" s="1"/>
  <c r="M234" i="3"/>
  <c r="S234" i="3"/>
  <c r="E235" i="3"/>
  <c r="F235" i="3" s="1"/>
  <c r="M235" i="3"/>
  <c r="S235" i="3"/>
  <c r="F14" i="3"/>
  <c r="E233" i="3"/>
  <c r="F233" i="3" s="1"/>
  <c r="G233" i="3" s="1"/>
  <c r="M233" i="3"/>
  <c r="S233" i="3"/>
  <c r="E227" i="3"/>
  <c r="F227" i="3" s="1"/>
  <c r="M227" i="3"/>
  <c r="S227" i="3"/>
  <c r="E223" i="3"/>
  <c r="F223" i="3" s="1"/>
  <c r="M223" i="3"/>
  <c r="S223" i="3"/>
  <c r="E224" i="3"/>
  <c r="F224" i="3" s="1"/>
  <c r="M224" i="3"/>
  <c r="S224" i="3"/>
  <c r="E225" i="3"/>
  <c r="F225" i="3" s="1"/>
  <c r="M225" i="3"/>
  <c r="S225" i="3"/>
  <c r="E226" i="3"/>
  <c r="F226" i="3" s="1"/>
  <c r="M226" i="3"/>
  <c r="S226" i="3"/>
  <c r="E229" i="3"/>
  <c r="F229" i="3" s="1"/>
  <c r="M229" i="3"/>
  <c r="S229" i="3"/>
  <c r="E230" i="3"/>
  <c r="F230" i="3" s="1"/>
  <c r="M230" i="3"/>
  <c r="S230" i="3"/>
  <c r="E231" i="3"/>
  <c r="F231" i="3" s="1"/>
  <c r="M231" i="3"/>
  <c r="S231" i="3"/>
  <c r="E232" i="3"/>
  <c r="F232" i="3" s="1"/>
  <c r="M232" i="3"/>
  <c r="S232" i="3"/>
  <c r="E213" i="3"/>
  <c r="F213" i="3" s="1"/>
  <c r="Z213" i="3" s="1"/>
  <c r="M213" i="3"/>
  <c r="S213" i="3"/>
  <c r="E214" i="3"/>
  <c r="F214" i="3" s="1"/>
  <c r="M214" i="3"/>
  <c r="S214" i="3"/>
  <c r="E154" i="3"/>
  <c r="F154" i="3" s="1"/>
  <c r="E130" i="3"/>
  <c r="F130" i="3" s="1"/>
  <c r="G130" i="3" s="1"/>
  <c r="K130" i="3" s="1"/>
  <c r="E139" i="3"/>
  <c r="F139" i="3" s="1"/>
  <c r="E140" i="3"/>
  <c r="F140" i="3" s="1"/>
  <c r="Z140" i="3" s="1"/>
  <c r="E159" i="3"/>
  <c r="F159" i="3" s="1"/>
  <c r="G159" i="3" s="1"/>
  <c r="K159" i="3" s="1"/>
  <c r="E171" i="3"/>
  <c r="F171" i="3" s="1"/>
  <c r="G171" i="3" s="1"/>
  <c r="K171" i="3" s="1"/>
  <c r="E173" i="3"/>
  <c r="F173" i="3" s="1"/>
  <c r="E176" i="3"/>
  <c r="F176" i="3" s="1"/>
  <c r="E182" i="3"/>
  <c r="F182" i="3" s="1"/>
  <c r="E184" i="3"/>
  <c r="F184" i="3" s="1"/>
  <c r="G184" i="3" s="1"/>
  <c r="E187" i="3"/>
  <c r="F187" i="3" s="1"/>
  <c r="G187" i="3" s="1"/>
  <c r="AC187" i="3" s="1"/>
  <c r="E190" i="3"/>
  <c r="F190" i="3" s="1"/>
  <c r="E197" i="3"/>
  <c r="F197" i="3" s="1"/>
  <c r="G197" i="3" s="1"/>
  <c r="AC197" i="3" s="1"/>
  <c r="E199" i="3"/>
  <c r="F199" i="3" s="1"/>
  <c r="Z199" i="3" s="1"/>
  <c r="E201" i="3"/>
  <c r="F201" i="3" s="1"/>
  <c r="G201" i="3" s="1"/>
  <c r="K201" i="3" s="1"/>
  <c r="E202" i="3"/>
  <c r="F202" i="3" s="1"/>
  <c r="E206" i="3"/>
  <c r="F206" i="3" s="1"/>
  <c r="E207" i="3"/>
  <c r="F207" i="3" s="1"/>
  <c r="E208" i="3"/>
  <c r="F208" i="3" s="1"/>
  <c r="Z208" i="3" s="1"/>
  <c r="E209" i="3"/>
  <c r="F209" i="3" s="1"/>
  <c r="G209" i="3" s="1"/>
  <c r="E210" i="3"/>
  <c r="F210" i="3" s="1"/>
  <c r="E211" i="3"/>
  <c r="F211" i="3" s="1"/>
  <c r="E23" i="3"/>
  <c r="F23" i="3" s="1"/>
  <c r="G23" i="3" s="1"/>
  <c r="AC23" i="3" s="1"/>
  <c r="E60" i="3"/>
  <c r="F60" i="3" s="1"/>
  <c r="E114" i="3"/>
  <c r="F114" i="3" s="1"/>
  <c r="G114" i="3" s="1"/>
  <c r="E215" i="3"/>
  <c r="F215" i="3" s="1"/>
  <c r="E216" i="3"/>
  <c r="F216" i="3" s="1"/>
  <c r="G216" i="3" s="1"/>
  <c r="E217" i="3"/>
  <c r="F217" i="3" s="1"/>
  <c r="E218" i="3"/>
  <c r="F218" i="3" s="1"/>
  <c r="E220" i="3"/>
  <c r="F220" i="3" s="1"/>
  <c r="G220" i="3" s="1"/>
  <c r="K220" i="3" s="1"/>
  <c r="E222" i="3"/>
  <c r="F222" i="3" s="1"/>
  <c r="E195" i="3"/>
  <c r="F195" i="3" s="1"/>
  <c r="Z195" i="3" s="1"/>
  <c r="E221" i="3"/>
  <c r="F221" i="3" s="1"/>
  <c r="E203" i="3"/>
  <c r="F203" i="3" s="1"/>
  <c r="E204" i="3"/>
  <c r="F204" i="3" s="1"/>
  <c r="E205" i="3"/>
  <c r="F205" i="3" s="1"/>
  <c r="E194" i="3"/>
  <c r="F194" i="3" s="1"/>
  <c r="G194" i="3" s="1"/>
  <c r="E212" i="3"/>
  <c r="F212" i="3" s="1"/>
  <c r="E219" i="3"/>
  <c r="F219" i="3" s="1"/>
  <c r="D9" i="3"/>
  <c r="C9" i="3"/>
  <c r="E183" i="3"/>
  <c r="F183" i="3" s="1"/>
  <c r="E185" i="3"/>
  <c r="F185" i="3" s="1"/>
  <c r="E186" i="3"/>
  <c r="F186" i="3" s="1"/>
  <c r="E188" i="3"/>
  <c r="F188" i="3" s="1"/>
  <c r="E189" i="3"/>
  <c r="F189" i="3" s="1"/>
  <c r="E191" i="3"/>
  <c r="F191" i="3" s="1"/>
  <c r="E192" i="3"/>
  <c r="F192" i="3" s="1"/>
  <c r="G192" i="3" s="1"/>
  <c r="K192" i="3" s="1"/>
  <c r="E193" i="3"/>
  <c r="F193" i="3" s="1"/>
  <c r="G193" i="3" s="1"/>
  <c r="K193" i="3" s="1"/>
  <c r="E196" i="3"/>
  <c r="F196" i="3" s="1"/>
  <c r="G196" i="3" s="1"/>
  <c r="K196" i="3" s="1"/>
  <c r="E198" i="3"/>
  <c r="F198" i="3" s="1"/>
  <c r="E200" i="3"/>
  <c r="F200" i="3" s="1"/>
  <c r="M154" i="3"/>
  <c r="S154" i="3"/>
  <c r="AB9" i="3"/>
  <c r="AB8" i="3"/>
  <c r="AD2" i="3"/>
  <c r="AB10" i="3"/>
  <c r="AB2" i="3"/>
  <c r="AB7" i="3"/>
  <c r="AB11" i="3" s="1"/>
  <c r="AB6" i="3"/>
  <c r="AB3" i="3"/>
  <c r="AY121" i="3" s="1"/>
  <c r="AB4" i="3"/>
  <c r="AB5" i="3"/>
  <c r="M130" i="3"/>
  <c r="S130" i="3"/>
  <c r="M139" i="3"/>
  <c r="S139" i="3"/>
  <c r="M140" i="3"/>
  <c r="S140" i="3"/>
  <c r="M159" i="3"/>
  <c r="S159" i="3"/>
  <c r="M171" i="3"/>
  <c r="S171" i="3"/>
  <c r="M173" i="3"/>
  <c r="S173" i="3"/>
  <c r="M176" i="3"/>
  <c r="S176" i="3"/>
  <c r="M182" i="3"/>
  <c r="S182" i="3"/>
  <c r="M184" i="3"/>
  <c r="S184" i="3"/>
  <c r="M187" i="3"/>
  <c r="S187" i="3"/>
  <c r="M190" i="3"/>
  <c r="S190" i="3"/>
  <c r="M197" i="3"/>
  <c r="S197" i="3"/>
  <c r="M199" i="3"/>
  <c r="S199" i="3"/>
  <c r="M201" i="3"/>
  <c r="S201" i="3"/>
  <c r="M202" i="3"/>
  <c r="S202" i="3"/>
  <c r="M206" i="3"/>
  <c r="S206" i="3"/>
  <c r="M207" i="3"/>
  <c r="S207" i="3"/>
  <c r="M208" i="3"/>
  <c r="S208" i="3"/>
  <c r="M209" i="3"/>
  <c r="S209" i="3"/>
  <c r="M210" i="3"/>
  <c r="S210" i="3"/>
  <c r="M211" i="3"/>
  <c r="S211" i="3"/>
  <c r="M23" i="3"/>
  <c r="S23" i="3"/>
  <c r="M60" i="3"/>
  <c r="S60" i="3"/>
  <c r="M114" i="3"/>
  <c r="S114" i="3"/>
  <c r="M215" i="3"/>
  <c r="S215" i="3"/>
  <c r="M216" i="3"/>
  <c r="S216" i="3"/>
  <c r="M217" i="3"/>
  <c r="S217" i="3"/>
  <c r="M218" i="3"/>
  <c r="S218" i="3"/>
  <c r="M220" i="3"/>
  <c r="S220" i="3"/>
  <c r="M222" i="3"/>
  <c r="S222" i="3"/>
  <c r="M195" i="3"/>
  <c r="S195" i="3"/>
  <c r="M221" i="3"/>
  <c r="S221" i="3"/>
  <c r="E21" i="3"/>
  <c r="F21" i="3" s="1"/>
  <c r="E24" i="3"/>
  <c r="F24" i="3" s="1"/>
  <c r="Z24" i="3" s="1"/>
  <c r="E25" i="3"/>
  <c r="F25" i="3" s="1"/>
  <c r="G25" i="3" s="1"/>
  <c r="E26" i="3"/>
  <c r="F26" i="3" s="1"/>
  <c r="S26" i="3"/>
  <c r="E27" i="3"/>
  <c r="F27" i="3" s="1"/>
  <c r="G27" i="3" s="1"/>
  <c r="S27" i="3"/>
  <c r="E28" i="3"/>
  <c r="F28" i="3" s="1"/>
  <c r="Z28" i="3" s="1"/>
  <c r="S28" i="3"/>
  <c r="E29" i="3"/>
  <c r="F29" i="3" s="1"/>
  <c r="Z29" i="3" s="1"/>
  <c r="S29" i="3"/>
  <c r="E30" i="3"/>
  <c r="F30" i="3" s="1"/>
  <c r="S30" i="3"/>
  <c r="E31" i="3"/>
  <c r="F31" i="3" s="1"/>
  <c r="S31" i="3"/>
  <c r="E32" i="3"/>
  <c r="F32" i="3" s="1"/>
  <c r="S32" i="3"/>
  <c r="E33" i="3"/>
  <c r="F33" i="3" s="1"/>
  <c r="Z33" i="3" s="1"/>
  <c r="S33" i="3"/>
  <c r="E34" i="3"/>
  <c r="F34" i="3" s="1"/>
  <c r="Z34" i="3" s="1"/>
  <c r="S34" i="3"/>
  <c r="E35" i="3"/>
  <c r="F35" i="3" s="1"/>
  <c r="Z35" i="3" s="1"/>
  <c r="S35" i="3"/>
  <c r="E36" i="3"/>
  <c r="F36" i="3" s="1"/>
  <c r="G36" i="3" s="1"/>
  <c r="AC36" i="3" s="1"/>
  <c r="S36" i="3"/>
  <c r="E37" i="3"/>
  <c r="F37" i="3" s="1"/>
  <c r="S37" i="3"/>
  <c r="E38" i="3"/>
  <c r="F38" i="3" s="1"/>
  <c r="G38" i="3" s="1"/>
  <c r="I38" i="3" s="1"/>
  <c r="S38" i="3"/>
  <c r="E39" i="3"/>
  <c r="F39" i="3" s="1"/>
  <c r="E40" i="3"/>
  <c r="F40" i="3" s="1"/>
  <c r="E42" i="3"/>
  <c r="F42" i="3" s="1"/>
  <c r="S42" i="3"/>
  <c r="E43" i="3"/>
  <c r="F43" i="3" s="1"/>
  <c r="S43" i="3"/>
  <c r="E44" i="3"/>
  <c r="F44" i="3" s="1"/>
  <c r="G44" i="3" s="1"/>
  <c r="AC44" i="3" s="1"/>
  <c r="S44" i="3"/>
  <c r="E45" i="3"/>
  <c r="F45" i="3" s="1"/>
  <c r="G45" i="3" s="1"/>
  <c r="I45" i="3" s="1"/>
  <c r="S45" i="3"/>
  <c r="E46" i="3"/>
  <c r="F46" i="3" s="1"/>
  <c r="Z46" i="3" s="1"/>
  <c r="S46" i="3"/>
  <c r="E47" i="3"/>
  <c r="F47" i="3" s="1"/>
  <c r="G47" i="3" s="1"/>
  <c r="I47" i="3" s="1"/>
  <c r="S47" i="3"/>
  <c r="E48" i="3"/>
  <c r="F48" i="3" s="1"/>
  <c r="G48" i="3" s="1"/>
  <c r="I48" i="3" s="1"/>
  <c r="S48" i="3"/>
  <c r="E49" i="3"/>
  <c r="F49" i="3" s="1"/>
  <c r="Z49" i="3" s="1"/>
  <c r="S49" i="3"/>
  <c r="E50" i="3"/>
  <c r="F50" i="3" s="1"/>
  <c r="G50" i="3" s="1"/>
  <c r="S50" i="3"/>
  <c r="E51" i="3"/>
  <c r="F51" i="3" s="1"/>
  <c r="Z51" i="3" s="1"/>
  <c r="S51" i="3"/>
  <c r="E52" i="3"/>
  <c r="F52" i="3" s="1"/>
  <c r="E53" i="3"/>
  <c r="F53" i="3" s="1"/>
  <c r="S53" i="3"/>
  <c r="E54" i="3"/>
  <c r="F54" i="3" s="1"/>
  <c r="S54" i="3"/>
  <c r="E55" i="3"/>
  <c r="F55" i="3" s="1"/>
  <c r="S55" i="3"/>
  <c r="E56" i="3"/>
  <c r="F56" i="3" s="1"/>
  <c r="S56" i="3"/>
  <c r="E57" i="3"/>
  <c r="F57" i="3" s="1"/>
  <c r="S57" i="3"/>
  <c r="E58" i="3"/>
  <c r="F58" i="3" s="1"/>
  <c r="G58" i="3" s="1"/>
  <c r="K58" i="3" s="1"/>
  <c r="S58" i="3"/>
  <c r="E59" i="3"/>
  <c r="F59" i="3" s="1"/>
  <c r="G59" i="3" s="1"/>
  <c r="AC59" i="3" s="1"/>
  <c r="S59" i="3"/>
  <c r="E61" i="3"/>
  <c r="F61" i="3" s="1"/>
  <c r="S61" i="3"/>
  <c r="E62" i="3"/>
  <c r="F62" i="3" s="1"/>
  <c r="G62" i="3" s="1"/>
  <c r="K62" i="3" s="1"/>
  <c r="S62" i="3"/>
  <c r="E63" i="3"/>
  <c r="F63" i="3" s="1"/>
  <c r="G63" i="3" s="1"/>
  <c r="S63" i="3"/>
  <c r="E64" i="3"/>
  <c r="F64" i="3" s="1"/>
  <c r="S64" i="3"/>
  <c r="E65" i="3"/>
  <c r="F65" i="3" s="1"/>
  <c r="S65" i="3"/>
  <c r="E66" i="3"/>
  <c r="F66" i="3" s="1"/>
  <c r="G66" i="3" s="1"/>
  <c r="S66" i="3"/>
  <c r="E67" i="3"/>
  <c r="F67" i="3" s="1"/>
  <c r="S67" i="3"/>
  <c r="E68" i="3"/>
  <c r="F68" i="3" s="1"/>
  <c r="E69" i="3"/>
  <c r="F69" i="3" s="1"/>
  <c r="S69" i="3"/>
  <c r="E70" i="3"/>
  <c r="F70" i="3" s="1"/>
  <c r="Z70" i="3" s="1"/>
  <c r="S70" i="3"/>
  <c r="E71" i="3"/>
  <c r="F71" i="3" s="1"/>
  <c r="E72" i="3"/>
  <c r="F72" i="3" s="1"/>
  <c r="S72" i="3"/>
  <c r="E73" i="3"/>
  <c r="F73" i="3" s="1"/>
  <c r="Z73" i="3" s="1"/>
  <c r="S73" i="3"/>
  <c r="E74" i="3"/>
  <c r="F74" i="3" s="1"/>
  <c r="G74" i="3" s="1"/>
  <c r="K74" i="3" s="1"/>
  <c r="S74" i="3"/>
  <c r="E75" i="3"/>
  <c r="F75" i="3" s="1"/>
  <c r="Z75" i="3" s="1"/>
  <c r="E76" i="3"/>
  <c r="F76" i="3" s="1"/>
  <c r="Z76" i="3" s="1"/>
  <c r="E77" i="3"/>
  <c r="F77" i="3" s="1"/>
  <c r="S77" i="3"/>
  <c r="E78" i="3"/>
  <c r="F78" i="3" s="1"/>
  <c r="S78" i="3"/>
  <c r="E79" i="3"/>
  <c r="F79" i="3" s="1"/>
  <c r="Z79" i="3" s="1"/>
  <c r="E80" i="3"/>
  <c r="F80" i="3" s="1"/>
  <c r="G80" i="3" s="1"/>
  <c r="S80" i="3"/>
  <c r="E81" i="3"/>
  <c r="F81" i="3" s="1"/>
  <c r="G81" i="3" s="1"/>
  <c r="J81" i="3" s="1"/>
  <c r="S81" i="3"/>
  <c r="E82" i="3"/>
  <c r="F82" i="3" s="1"/>
  <c r="S82" i="3"/>
  <c r="E83" i="3"/>
  <c r="F83" i="3" s="1"/>
  <c r="G83" i="3" s="1"/>
  <c r="K83" i="3" s="1"/>
  <c r="S83" i="3"/>
  <c r="E84" i="3"/>
  <c r="F84" i="3" s="1"/>
  <c r="G84" i="3" s="1"/>
  <c r="AC84" i="3" s="1"/>
  <c r="S84" i="3"/>
  <c r="E85" i="3"/>
  <c r="F85" i="3" s="1"/>
  <c r="Z85" i="3" s="1"/>
  <c r="E86" i="3"/>
  <c r="F86" i="3" s="1"/>
  <c r="S86" i="3"/>
  <c r="E87" i="3"/>
  <c r="F87" i="3" s="1"/>
  <c r="G87" i="3" s="1"/>
  <c r="J87" i="3" s="1"/>
  <c r="S87" i="3"/>
  <c r="E88" i="3"/>
  <c r="F88" i="3" s="1"/>
  <c r="S88" i="3"/>
  <c r="E89" i="3"/>
  <c r="F89" i="3" s="1"/>
  <c r="S89" i="3"/>
  <c r="E90" i="3"/>
  <c r="F90" i="3" s="1"/>
  <c r="Z90" i="3" s="1"/>
  <c r="S90" i="3"/>
  <c r="E91" i="3"/>
  <c r="F91" i="3" s="1"/>
  <c r="S91" i="3"/>
  <c r="E92" i="3"/>
  <c r="F92" i="3" s="1"/>
  <c r="S92" i="3"/>
  <c r="E93" i="3"/>
  <c r="F93" i="3" s="1"/>
  <c r="S93" i="3"/>
  <c r="E94" i="3"/>
  <c r="F94" i="3" s="1"/>
  <c r="S94" i="3"/>
  <c r="E95" i="3"/>
  <c r="F95" i="3" s="1"/>
  <c r="S95" i="3"/>
  <c r="E96" i="3"/>
  <c r="F96" i="3" s="1"/>
  <c r="S96" i="3"/>
  <c r="E97" i="3"/>
  <c r="F97" i="3" s="1"/>
  <c r="S97" i="3"/>
  <c r="E98" i="3"/>
  <c r="F98" i="3" s="1"/>
  <c r="S98" i="3"/>
  <c r="E99" i="3"/>
  <c r="F99" i="3" s="1"/>
  <c r="S99" i="3"/>
  <c r="E100" i="3"/>
  <c r="F100" i="3" s="1"/>
  <c r="G100" i="3" s="1"/>
  <c r="K100" i="3" s="1"/>
  <c r="S100" i="3"/>
  <c r="E101" i="3"/>
  <c r="F101" i="3" s="1"/>
  <c r="E102" i="3"/>
  <c r="F102" i="3" s="1"/>
  <c r="S102" i="3"/>
  <c r="E103" i="3"/>
  <c r="F103" i="3" s="1"/>
  <c r="G103" i="3" s="1"/>
  <c r="K103" i="3" s="1"/>
  <c r="S103" i="3"/>
  <c r="E104" i="3"/>
  <c r="F104" i="3" s="1"/>
  <c r="S104" i="3"/>
  <c r="E105" i="3"/>
  <c r="F105" i="3" s="1"/>
  <c r="G105" i="3" s="1"/>
  <c r="S105" i="3"/>
  <c r="E106" i="3"/>
  <c r="F106" i="3" s="1"/>
  <c r="Z106" i="3" s="1"/>
  <c r="S106" i="3"/>
  <c r="E107" i="3"/>
  <c r="F107" i="3" s="1"/>
  <c r="G107" i="3" s="1"/>
  <c r="S107" i="3"/>
  <c r="E108" i="3"/>
  <c r="F108" i="3" s="1"/>
  <c r="S108" i="3"/>
  <c r="E109" i="3"/>
  <c r="F109" i="3" s="1"/>
  <c r="S109" i="3"/>
  <c r="E110" i="3"/>
  <c r="F110" i="3" s="1"/>
  <c r="G110" i="3" s="1"/>
  <c r="AC110" i="3" s="1"/>
  <c r="S110" i="3"/>
  <c r="E111" i="3"/>
  <c r="F111" i="3" s="1"/>
  <c r="S111" i="3"/>
  <c r="E112" i="3"/>
  <c r="F112" i="3" s="1"/>
  <c r="G112" i="3" s="1"/>
  <c r="K112" i="3" s="1"/>
  <c r="S112" i="3"/>
  <c r="E113" i="3"/>
  <c r="F113" i="3" s="1"/>
  <c r="Z113" i="3" s="1"/>
  <c r="S113" i="3"/>
  <c r="E115" i="3"/>
  <c r="F115" i="3" s="1"/>
  <c r="G115" i="3" s="1"/>
  <c r="K115" i="3" s="1"/>
  <c r="S115" i="3"/>
  <c r="E116" i="3"/>
  <c r="F116" i="3" s="1"/>
  <c r="S116" i="3"/>
  <c r="E117" i="3"/>
  <c r="F117" i="3" s="1"/>
  <c r="Z117" i="3" s="1"/>
  <c r="S117" i="3"/>
  <c r="E118" i="3"/>
  <c r="F118" i="3" s="1"/>
  <c r="S118" i="3"/>
  <c r="E119" i="3"/>
  <c r="F119" i="3" s="1"/>
  <c r="Z119" i="3" s="1"/>
  <c r="S119" i="3"/>
  <c r="E120" i="3"/>
  <c r="F120" i="3" s="1"/>
  <c r="Z120" i="3" s="1"/>
  <c r="S120" i="3"/>
  <c r="E121" i="3"/>
  <c r="F121" i="3" s="1"/>
  <c r="Z121" i="3" s="1"/>
  <c r="S121" i="3"/>
  <c r="E122" i="3"/>
  <c r="F122" i="3" s="1"/>
  <c r="S122" i="3"/>
  <c r="E123" i="3"/>
  <c r="F123" i="3" s="1"/>
  <c r="Z123" i="3" s="1"/>
  <c r="S123" i="3"/>
  <c r="E124" i="3"/>
  <c r="F124" i="3" s="1"/>
  <c r="Z124" i="3" s="1"/>
  <c r="S124" i="3"/>
  <c r="E125" i="3"/>
  <c r="F125" i="3" s="1"/>
  <c r="G125" i="3" s="1"/>
  <c r="S125" i="3"/>
  <c r="E126" i="3"/>
  <c r="F126" i="3" s="1"/>
  <c r="S126" i="3"/>
  <c r="E127" i="3"/>
  <c r="F127" i="3" s="1"/>
  <c r="Z127" i="3" s="1"/>
  <c r="S127" i="3"/>
  <c r="E128" i="3"/>
  <c r="F128" i="3" s="1"/>
  <c r="G128" i="3" s="1"/>
  <c r="S128" i="3"/>
  <c r="E129" i="3"/>
  <c r="F129" i="3" s="1"/>
  <c r="S129" i="3"/>
  <c r="E131" i="3"/>
  <c r="F131" i="3" s="1"/>
  <c r="S131" i="3"/>
  <c r="E132" i="3"/>
  <c r="F132" i="3" s="1"/>
  <c r="G132" i="3" s="1"/>
  <c r="S132" i="3"/>
  <c r="E133" i="3"/>
  <c r="F133" i="3" s="1"/>
  <c r="Z133" i="3" s="1"/>
  <c r="S133" i="3"/>
  <c r="E134" i="3"/>
  <c r="F134" i="3" s="1"/>
  <c r="Z134" i="3" s="1"/>
  <c r="S134" i="3"/>
  <c r="E135" i="3"/>
  <c r="F135" i="3" s="1"/>
  <c r="Z135" i="3" s="1"/>
  <c r="S135" i="3"/>
  <c r="E136" i="3"/>
  <c r="F136" i="3" s="1"/>
  <c r="S136" i="3"/>
  <c r="E137" i="3"/>
  <c r="F137" i="3" s="1"/>
  <c r="S137" i="3"/>
  <c r="E138" i="3"/>
  <c r="F138" i="3" s="1"/>
  <c r="S138" i="3"/>
  <c r="E141" i="3"/>
  <c r="F141" i="3" s="1"/>
  <c r="Z141" i="3" s="1"/>
  <c r="S141" i="3"/>
  <c r="E142" i="3"/>
  <c r="F142" i="3" s="1"/>
  <c r="G142" i="3" s="1"/>
  <c r="S142" i="3"/>
  <c r="E143" i="3"/>
  <c r="F143" i="3" s="1"/>
  <c r="G143" i="3" s="1"/>
  <c r="AC143" i="3" s="1"/>
  <c r="S143" i="3"/>
  <c r="E144" i="3"/>
  <c r="F144" i="3" s="1"/>
  <c r="G144" i="3" s="1"/>
  <c r="S144" i="3"/>
  <c r="E145" i="3"/>
  <c r="F145" i="3" s="1"/>
  <c r="Z145" i="3" s="1"/>
  <c r="S145" i="3"/>
  <c r="E146" i="3"/>
  <c r="F146" i="3" s="1"/>
  <c r="G146" i="3" s="1"/>
  <c r="S146" i="3"/>
  <c r="E147" i="3"/>
  <c r="F147" i="3" s="1"/>
  <c r="Z147" i="3" s="1"/>
  <c r="S147" i="3"/>
  <c r="E148" i="3"/>
  <c r="F148" i="3" s="1"/>
  <c r="S148" i="3"/>
  <c r="E149" i="3"/>
  <c r="F149" i="3" s="1"/>
  <c r="S149" i="3"/>
  <c r="E150" i="3"/>
  <c r="F150" i="3" s="1"/>
  <c r="S150" i="3"/>
  <c r="E151" i="3"/>
  <c r="F151" i="3" s="1"/>
  <c r="Z151" i="3" s="1"/>
  <c r="S151" i="3"/>
  <c r="E152" i="3"/>
  <c r="F152" i="3" s="1"/>
  <c r="S152" i="3"/>
  <c r="E153" i="3"/>
  <c r="F153" i="3" s="1"/>
  <c r="S153" i="3"/>
  <c r="E155" i="3"/>
  <c r="F155" i="3" s="1"/>
  <c r="Z155" i="3" s="1"/>
  <c r="S155" i="3"/>
  <c r="E156" i="3"/>
  <c r="F156" i="3" s="1"/>
  <c r="Z156" i="3" s="1"/>
  <c r="S156" i="3"/>
  <c r="E157" i="3"/>
  <c r="F157" i="3" s="1"/>
  <c r="S157" i="3"/>
  <c r="E158" i="3"/>
  <c r="F158" i="3" s="1"/>
  <c r="Z158" i="3" s="1"/>
  <c r="S158" i="3"/>
  <c r="E160" i="3"/>
  <c r="F160" i="3" s="1"/>
  <c r="Z160" i="3" s="1"/>
  <c r="S160" i="3"/>
  <c r="E161" i="3"/>
  <c r="F161" i="3" s="1"/>
  <c r="Z161" i="3" s="1"/>
  <c r="S161" i="3"/>
  <c r="E162" i="3"/>
  <c r="F162" i="3" s="1"/>
  <c r="S162" i="3"/>
  <c r="E163" i="3"/>
  <c r="F163" i="3" s="1"/>
  <c r="Z163" i="3" s="1"/>
  <c r="S163" i="3"/>
  <c r="E164" i="3"/>
  <c r="F164" i="3" s="1"/>
  <c r="G164" i="3" s="1"/>
  <c r="AC164" i="3" s="1"/>
  <c r="S164" i="3"/>
  <c r="E165" i="3"/>
  <c r="F165" i="3" s="1"/>
  <c r="S165" i="3"/>
  <c r="E166" i="3"/>
  <c r="F166" i="3" s="1"/>
  <c r="S166" i="3"/>
  <c r="E167" i="3"/>
  <c r="F167" i="3" s="1"/>
  <c r="Z167" i="3" s="1"/>
  <c r="S167" i="3"/>
  <c r="E168" i="3"/>
  <c r="F168" i="3" s="1"/>
  <c r="G168" i="3" s="1"/>
  <c r="S168" i="3"/>
  <c r="E169" i="3"/>
  <c r="F169" i="3" s="1"/>
  <c r="S169" i="3"/>
  <c r="E170" i="3"/>
  <c r="F170" i="3" s="1"/>
  <c r="S170" i="3"/>
  <c r="E172" i="3"/>
  <c r="F172" i="3" s="1"/>
  <c r="S172" i="3"/>
  <c r="E174" i="3"/>
  <c r="F174" i="3" s="1"/>
  <c r="G174" i="3" s="1"/>
  <c r="K174" i="3" s="1"/>
  <c r="S174" i="3"/>
  <c r="E175" i="3"/>
  <c r="F175" i="3" s="1"/>
  <c r="Z175" i="3" s="1"/>
  <c r="S175" i="3"/>
  <c r="E177" i="3"/>
  <c r="F177" i="3" s="1"/>
  <c r="S177" i="3"/>
  <c r="E178" i="3"/>
  <c r="F178" i="3" s="1"/>
  <c r="S178" i="3"/>
  <c r="E179" i="3"/>
  <c r="F179" i="3" s="1"/>
  <c r="S179" i="3"/>
  <c r="E180" i="3"/>
  <c r="F180" i="3" s="1"/>
  <c r="Z180" i="3" s="1"/>
  <c r="S180" i="3"/>
  <c r="E181" i="3"/>
  <c r="F181" i="3" s="1"/>
  <c r="S181" i="3"/>
  <c r="S183" i="3"/>
  <c r="S185" i="3"/>
  <c r="S186" i="3"/>
  <c r="S188" i="3"/>
  <c r="S189" i="3"/>
  <c r="S191" i="3"/>
  <c r="S192" i="3"/>
  <c r="S193" i="3"/>
  <c r="S196" i="3"/>
  <c r="S198" i="3"/>
  <c r="S200" i="3"/>
  <c r="S203" i="3"/>
  <c r="S204" i="3"/>
  <c r="S205" i="3"/>
  <c r="S194" i="3"/>
  <c r="S212" i="3"/>
  <c r="S219" i="3"/>
  <c r="AF101" i="3"/>
  <c r="AC101" i="3"/>
  <c r="AF85" i="3"/>
  <c r="AC85" i="3"/>
  <c r="AF79" i="3"/>
  <c r="AC79" i="3"/>
  <c r="AF71" i="3"/>
  <c r="AC71" i="3"/>
  <c r="E41" i="3"/>
  <c r="F41" i="3" s="1"/>
  <c r="Z41" i="3" s="1"/>
  <c r="AF40" i="3"/>
  <c r="AC40" i="3"/>
  <c r="AF39" i="3"/>
  <c r="AD39" i="3"/>
  <c r="AC39" i="3"/>
  <c r="AB39" i="3"/>
  <c r="AF24" i="3"/>
  <c r="AD24" i="3"/>
  <c r="AB24" i="3"/>
  <c r="AF21" i="3"/>
  <c r="AD21" i="3"/>
  <c r="AB21" i="3"/>
  <c r="AB13" i="3"/>
  <c r="AB17" i="3" s="1"/>
  <c r="AB16" i="3"/>
  <c r="Z10" i="3"/>
  <c r="Z9" i="3"/>
  <c r="Z8" i="3"/>
  <c r="Z7" i="3"/>
  <c r="Z6" i="3"/>
  <c r="Z5" i="3"/>
  <c r="Z4" i="3"/>
  <c r="Z3" i="3"/>
  <c r="C17" i="3"/>
  <c r="M21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1" i="3"/>
  <c r="M132" i="3"/>
  <c r="M133" i="3"/>
  <c r="M134" i="3"/>
  <c r="M135" i="3"/>
  <c r="M136" i="3"/>
  <c r="M137" i="3"/>
  <c r="M138" i="3"/>
  <c r="M141" i="3"/>
  <c r="M142" i="3"/>
  <c r="M143" i="3"/>
  <c r="K144" i="3"/>
  <c r="M144" i="3"/>
  <c r="M145" i="3"/>
  <c r="M146" i="3"/>
  <c r="M147" i="3"/>
  <c r="M148" i="3"/>
  <c r="M149" i="3"/>
  <c r="M150" i="3"/>
  <c r="M151" i="3"/>
  <c r="M152" i="3"/>
  <c r="M153" i="3"/>
  <c r="M155" i="3"/>
  <c r="M156" i="3"/>
  <c r="M157" i="3"/>
  <c r="M158" i="3"/>
  <c r="M160" i="3"/>
  <c r="M161" i="3"/>
  <c r="M162" i="3"/>
  <c r="M163" i="3"/>
  <c r="M164" i="3"/>
  <c r="M165" i="3"/>
  <c r="M166" i="3"/>
  <c r="M167" i="3"/>
  <c r="M168" i="3"/>
  <c r="M169" i="3"/>
  <c r="M170" i="3"/>
  <c r="M172" i="3"/>
  <c r="M174" i="3"/>
  <c r="M175" i="3"/>
  <c r="M177" i="3"/>
  <c r="M178" i="3"/>
  <c r="M179" i="3"/>
  <c r="M180" i="3"/>
  <c r="M181" i="3"/>
  <c r="M183" i="3"/>
  <c r="M185" i="3"/>
  <c r="M186" i="3"/>
  <c r="M188" i="3"/>
  <c r="M189" i="3"/>
  <c r="M191" i="3"/>
  <c r="M192" i="3"/>
  <c r="M193" i="3"/>
  <c r="M196" i="3"/>
  <c r="M198" i="3"/>
  <c r="M200" i="3"/>
  <c r="M203" i="3"/>
  <c r="M204" i="3"/>
  <c r="M205" i="3"/>
  <c r="K194" i="3"/>
  <c r="M194" i="3"/>
  <c r="M212" i="3"/>
  <c r="M219" i="3"/>
  <c r="W52" i="1"/>
  <c r="W53" i="1"/>
  <c r="W54" i="1"/>
  <c r="W40" i="1"/>
  <c r="W41" i="1"/>
  <c r="W42" i="1"/>
  <c r="W43" i="1"/>
  <c r="W44" i="1"/>
  <c r="W45" i="1"/>
  <c r="W46" i="1"/>
  <c r="W47" i="1"/>
  <c r="W48" i="1"/>
  <c r="W49" i="1"/>
  <c r="W50" i="1"/>
  <c r="W51" i="1"/>
  <c r="E189" i="1"/>
  <c r="F189" i="1"/>
  <c r="G189" i="1"/>
  <c r="K189" i="1"/>
  <c r="P189" i="1"/>
  <c r="Q189" i="1"/>
  <c r="E184" i="1"/>
  <c r="F184" i="1"/>
  <c r="G184" i="1"/>
  <c r="E185" i="1"/>
  <c r="F185" i="1"/>
  <c r="E186" i="1"/>
  <c r="F186" i="1"/>
  <c r="E187" i="1"/>
  <c r="F187" i="1"/>
  <c r="E188" i="1"/>
  <c r="F188" i="1"/>
  <c r="P184" i="1"/>
  <c r="Q184" i="1"/>
  <c r="U184" i="1"/>
  <c r="Q185" i="1"/>
  <c r="Q186" i="1"/>
  <c r="Q187" i="1"/>
  <c r="Q188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2" i="2"/>
  <c r="W3" i="2"/>
  <c r="W4" i="2"/>
  <c r="W5" i="2"/>
  <c r="W6" i="2"/>
  <c r="W7" i="2"/>
  <c r="W8" i="2"/>
  <c r="C9" i="2"/>
  <c r="D9" i="2"/>
  <c r="W9" i="2"/>
  <c r="W10" i="2"/>
  <c r="W11" i="2"/>
  <c r="W12" i="2"/>
  <c r="E24" i="2"/>
  <c r="F24" i="2"/>
  <c r="G24" i="2"/>
  <c r="K24" i="2"/>
  <c r="P24" i="2"/>
  <c r="E44" i="2"/>
  <c r="F44" i="2"/>
  <c r="P44" i="2"/>
  <c r="E53" i="2"/>
  <c r="F53" i="2"/>
  <c r="E54" i="2"/>
  <c r="F54" i="2"/>
  <c r="P54" i="2"/>
  <c r="G54" i="2"/>
  <c r="K54" i="2"/>
  <c r="E55" i="2"/>
  <c r="F55" i="2"/>
  <c r="P55" i="2"/>
  <c r="G55" i="2"/>
  <c r="U55" i="2"/>
  <c r="E56" i="2"/>
  <c r="F56" i="2"/>
  <c r="E57" i="2"/>
  <c r="F57" i="2"/>
  <c r="P57" i="2"/>
  <c r="U57" i="2"/>
  <c r="G57" i="2"/>
  <c r="E58" i="2"/>
  <c r="F58" i="2"/>
  <c r="E59" i="2"/>
  <c r="F59" i="2"/>
  <c r="G59" i="2"/>
  <c r="K59" i="2"/>
  <c r="P59" i="2"/>
  <c r="U59" i="2"/>
  <c r="E60" i="2"/>
  <c r="F60" i="2"/>
  <c r="E61" i="2"/>
  <c r="F61" i="2"/>
  <c r="E62" i="2"/>
  <c r="F62" i="2"/>
  <c r="P62" i="2"/>
  <c r="G62" i="2"/>
  <c r="K62" i="2"/>
  <c r="E63" i="2"/>
  <c r="F63" i="2"/>
  <c r="P63" i="2"/>
  <c r="U63" i="2"/>
  <c r="G63" i="2"/>
  <c r="E64" i="2"/>
  <c r="F64" i="2"/>
  <c r="E65" i="2"/>
  <c r="F65" i="2"/>
  <c r="P65" i="2"/>
  <c r="G65" i="2"/>
  <c r="E66" i="2"/>
  <c r="F66" i="2"/>
  <c r="E68" i="2"/>
  <c r="F68" i="2"/>
  <c r="E69" i="2"/>
  <c r="F69" i="2"/>
  <c r="P69" i="2"/>
  <c r="E71" i="2"/>
  <c r="F71" i="2"/>
  <c r="E72" i="2"/>
  <c r="F72" i="2"/>
  <c r="E73" i="2"/>
  <c r="F73" i="2"/>
  <c r="E76" i="2"/>
  <c r="F76" i="2"/>
  <c r="E77" i="2"/>
  <c r="F77" i="2"/>
  <c r="P77" i="2"/>
  <c r="G77" i="2"/>
  <c r="J77" i="2"/>
  <c r="U77" i="2"/>
  <c r="E79" i="2"/>
  <c r="F79" i="2"/>
  <c r="P79" i="2"/>
  <c r="E80" i="2"/>
  <c r="F80" i="2"/>
  <c r="G80" i="2"/>
  <c r="J80" i="2"/>
  <c r="P80" i="2"/>
  <c r="E81" i="2"/>
  <c r="F81" i="2"/>
  <c r="P81" i="2"/>
  <c r="E82" i="2"/>
  <c r="F82" i="2"/>
  <c r="E83" i="2"/>
  <c r="F83" i="2"/>
  <c r="P83" i="2"/>
  <c r="G83" i="2"/>
  <c r="E85" i="2"/>
  <c r="F85" i="2"/>
  <c r="E86" i="2"/>
  <c r="F86" i="2"/>
  <c r="E87" i="2"/>
  <c r="F87" i="2"/>
  <c r="P87" i="2"/>
  <c r="G87" i="2"/>
  <c r="E88" i="2"/>
  <c r="F88" i="2"/>
  <c r="P88" i="2"/>
  <c r="E89" i="2"/>
  <c r="F89" i="2"/>
  <c r="E90" i="2"/>
  <c r="F90" i="2"/>
  <c r="P90" i="2"/>
  <c r="U90" i="2"/>
  <c r="G90" i="2"/>
  <c r="K90" i="2"/>
  <c r="E91" i="2"/>
  <c r="F91" i="2"/>
  <c r="G91" i="2"/>
  <c r="P91" i="2"/>
  <c r="U91" i="2"/>
  <c r="E92" i="2"/>
  <c r="F92" i="2"/>
  <c r="P92" i="2"/>
  <c r="E93" i="2"/>
  <c r="F93" i="2"/>
  <c r="E94" i="2"/>
  <c r="F94" i="2"/>
  <c r="P94" i="2"/>
  <c r="E95" i="2"/>
  <c r="F95" i="2"/>
  <c r="P95" i="2"/>
  <c r="G95" i="2"/>
  <c r="K95" i="2"/>
  <c r="E96" i="2"/>
  <c r="F96" i="2"/>
  <c r="E97" i="2"/>
  <c r="F97" i="2"/>
  <c r="E98" i="2"/>
  <c r="F98" i="2"/>
  <c r="E99" i="2"/>
  <c r="F99" i="2"/>
  <c r="G99" i="2"/>
  <c r="K99" i="2"/>
  <c r="P99" i="2"/>
  <c r="U99" i="2"/>
  <c r="E101" i="2"/>
  <c r="F101" i="2"/>
  <c r="P101" i="2"/>
  <c r="G101" i="2"/>
  <c r="K101" i="2"/>
  <c r="E102" i="2"/>
  <c r="F102" i="2"/>
  <c r="E103" i="2"/>
  <c r="F103" i="2"/>
  <c r="E104" i="2"/>
  <c r="F104" i="2"/>
  <c r="P104" i="2"/>
  <c r="G104" i="2"/>
  <c r="E105" i="2"/>
  <c r="F105" i="2"/>
  <c r="E106" i="2"/>
  <c r="F106" i="2"/>
  <c r="E107" i="2"/>
  <c r="F107" i="2"/>
  <c r="P107" i="2"/>
  <c r="E108" i="2"/>
  <c r="F108" i="2"/>
  <c r="E109" i="2"/>
  <c r="F109" i="2"/>
  <c r="G109" i="2"/>
  <c r="K109" i="2"/>
  <c r="P109" i="2"/>
  <c r="E110" i="2"/>
  <c r="F110" i="2"/>
  <c r="E111" i="2"/>
  <c r="F111" i="2"/>
  <c r="E112" i="2"/>
  <c r="F112" i="2"/>
  <c r="P112" i="2"/>
  <c r="G112" i="2"/>
  <c r="U112" i="2"/>
  <c r="E113" i="2"/>
  <c r="F113" i="2"/>
  <c r="E114" i="2"/>
  <c r="F114" i="2"/>
  <c r="G114" i="2"/>
  <c r="P114" i="2"/>
  <c r="E115" i="2"/>
  <c r="F115" i="2"/>
  <c r="P115" i="2"/>
  <c r="G115" i="2"/>
  <c r="K115" i="2"/>
  <c r="E116" i="2"/>
  <c r="F116" i="2"/>
  <c r="G116" i="2"/>
  <c r="W13" i="2"/>
  <c r="W14" i="2"/>
  <c r="E21" i="2"/>
  <c r="F21" i="2"/>
  <c r="G21" i="2"/>
  <c r="S21" i="2"/>
  <c r="E22" i="2"/>
  <c r="F22" i="2"/>
  <c r="E23" i="2"/>
  <c r="F23" i="2"/>
  <c r="E25" i="2"/>
  <c r="F25" i="2"/>
  <c r="E26" i="2"/>
  <c r="F26" i="2"/>
  <c r="E27" i="2"/>
  <c r="F27" i="2"/>
  <c r="G27" i="2"/>
  <c r="E28" i="2"/>
  <c r="F28" i="2"/>
  <c r="E29" i="2"/>
  <c r="F29" i="2"/>
  <c r="G29" i="2"/>
  <c r="E30" i="2"/>
  <c r="F30" i="2"/>
  <c r="G30" i="2"/>
  <c r="E31" i="2"/>
  <c r="F31" i="2"/>
  <c r="G31" i="2"/>
  <c r="I31" i="2"/>
  <c r="E32" i="2"/>
  <c r="F32" i="2"/>
  <c r="E33" i="2"/>
  <c r="F33" i="2"/>
  <c r="G33" i="2"/>
  <c r="E34" i="2"/>
  <c r="F34" i="2"/>
  <c r="E35" i="2"/>
  <c r="F35" i="2"/>
  <c r="G35" i="2"/>
  <c r="I35" i="2"/>
  <c r="E36" i="2"/>
  <c r="F36" i="2"/>
  <c r="E37" i="2"/>
  <c r="F37" i="2"/>
  <c r="G37" i="2"/>
  <c r="E38" i="2"/>
  <c r="F38" i="2"/>
  <c r="E39" i="2"/>
  <c r="F39" i="2"/>
  <c r="E40" i="2"/>
  <c r="F40" i="2"/>
  <c r="E41" i="2"/>
  <c r="F41" i="2"/>
  <c r="E42" i="2"/>
  <c r="F42" i="2"/>
  <c r="G42" i="2"/>
  <c r="S42" i="2"/>
  <c r="E43" i="2"/>
  <c r="F43" i="2"/>
  <c r="E45" i="2"/>
  <c r="F45" i="2"/>
  <c r="E46" i="2"/>
  <c r="F46" i="2"/>
  <c r="G46" i="2"/>
  <c r="E47" i="2"/>
  <c r="F47" i="2"/>
  <c r="G47" i="2"/>
  <c r="S47" i="2"/>
  <c r="E48" i="2"/>
  <c r="F48" i="2"/>
  <c r="E49" i="2"/>
  <c r="F49" i="2"/>
  <c r="E50" i="2"/>
  <c r="F50" i="2"/>
  <c r="G50" i="2"/>
  <c r="E51" i="2"/>
  <c r="F51" i="2"/>
  <c r="G51" i="2"/>
  <c r="E52" i="2"/>
  <c r="F52" i="2"/>
  <c r="E67" i="2"/>
  <c r="F67" i="2"/>
  <c r="E70" i="2"/>
  <c r="F70" i="2"/>
  <c r="P70" i="2"/>
  <c r="E74" i="2"/>
  <c r="F74" i="2"/>
  <c r="E75" i="2"/>
  <c r="F75" i="2"/>
  <c r="P75" i="2"/>
  <c r="E78" i="2"/>
  <c r="F78" i="2"/>
  <c r="E84" i="2"/>
  <c r="F84" i="2"/>
  <c r="P84" i="2"/>
  <c r="E100" i="2"/>
  <c r="F100" i="2"/>
  <c r="P100" i="2"/>
  <c r="W15" i="2"/>
  <c r="F16" i="2"/>
  <c r="F17" i="2" s="1"/>
  <c r="W16" i="2"/>
  <c r="C17" i="2"/>
  <c r="W17" i="2"/>
  <c r="W18" i="2"/>
  <c r="W19" i="2"/>
  <c r="W20" i="2"/>
  <c r="J21" i="2"/>
  <c r="Q21" i="2"/>
  <c r="W21" i="2"/>
  <c r="G22" i="2"/>
  <c r="S22" i="2"/>
  <c r="J22" i="2"/>
  <c r="Q22" i="2"/>
  <c r="W22" i="2"/>
  <c r="G23" i="2"/>
  <c r="S23" i="2"/>
  <c r="K23" i="2"/>
  <c r="Q23" i="2"/>
  <c r="W23" i="2"/>
  <c r="Q24" i="2"/>
  <c r="W24" i="2"/>
  <c r="G25" i="2"/>
  <c r="Q25" i="2"/>
  <c r="W25" i="2"/>
  <c r="G26" i="2"/>
  <c r="I26" i="2"/>
  <c r="Q26" i="2"/>
  <c r="S26" i="2"/>
  <c r="W26" i="2"/>
  <c r="Q27" i="2"/>
  <c r="W27" i="2"/>
  <c r="G28" i="2"/>
  <c r="I28" i="2"/>
  <c r="Q28" i="2"/>
  <c r="S28" i="2"/>
  <c r="W28" i="2"/>
  <c r="Q29" i="2"/>
  <c r="W29" i="2"/>
  <c r="Q30" i="2"/>
  <c r="W30" i="2"/>
  <c r="Q31" i="2"/>
  <c r="S31" i="2"/>
  <c r="W31" i="2"/>
  <c r="G32" i="2"/>
  <c r="Q32" i="2"/>
  <c r="W32" i="2"/>
  <c r="Q33" i="2"/>
  <c r="W33" i="2"/>
  <c r="G34" i="2"/>
  <c r="S34" i="2"/>
  <c r="I34" i="2"/>
  <c r="Q34" i="2"/>
  <c r="W34" i="2"/>
  <c r="Q35" i="2"/>
  <c r="S35" i="2"/>
  <c r="W35" i="2"/>
  <c r="G36" i="2"/>
  <c r="I36" i="2"/>
  <c r="Q36" i="2"/>
  <c r="S36" i="2"/>
  <c r="W36" i="2"/>
  <c r="Q37" i="2"/>
  <c r="W37" i="2"/>
  <c r="G38" i="2"/>
  <c r="I38" i="2"/>
  <c r="Q38" i="2"/>
  <c r="Q39" i="2"/>
  <c r="Q40" i="2"/>
  <c r="Q41" i="2"/>
  <c r="Q42" i="2"/>
  <c r="G43" i="2"/>
  <c r="K43" i="2"/>
  <c r="Q43" i="2"/>
  <c r="Q44" i="2"/>
  <c r="G45" i="2"/>
  <c r="S45" i="2"/>
  <c r="I45" i="2"/>
  <c r="Q45" i="2"/>
  <c r="Q46" i="2"/>
  <c r="I47" i="2"/>
  <c r="Q47" i="2"/>
  <c r="G48" i="2"/>
  <c r="I48" i="2"/>
  <c r="Q48" i="2"/>
  <c r="S48" i="2"/>
  <c r="G49" i="2"/>
  <c r="K49" i="2"/>
  <c r="Q49" i="2"/>
  <c r="S49" i="2"/>
  <c r="Q50" i="2"/>
  <c r="Q51" i="2"/>
  <c r="Q52" i="2"/>
  <c r="S52" i="2"/>
  <c r="Q53" i="2"/>
  <c r="Q54" i="2"/>
  <c r="K55" i="2"/>
  <c r="Q55" i="2"/>
  <c r="S55" i="2"/>
  <c r="Q56" i="2"/>
  <c r="K57" i="2"/>
  <c r="Q57" i="2"/>
  <c r="S57" i="2"/>
  <c r="Q58" i="2"/>
  <c r="Q59" i="2"/>
  <c r="Q60" i="2"/>
  <c r="Q61" i="2"/>
  <c r="Q62" i="2"/>
  <c r="K63" i="2"/>
  <c r="Q63" i="2"/>
  <c r="S63" i="2"/>
  <c r="Q64" i="2"/>
  <c r="K65" i="2"/>
  <c r="Q65" i="2"/>
  <c r="Q66" i="2"/>
  <c r="P67" i="2"/>
  <c r="Q67" i="2"/>
  <c r="Q68" i="2"/>
  <c r="Q69" i="2"/>
  <c r="Q70" i="2"/>
  <c r="Q71" i="2"/>
  <c r="Q72" i="2"/>
  <c r="Q73" i="2"/>
  <c r="P74" i="2"/>
  <c r="Q74" i="2"/>
  <c r="Q75" i="2"/>
  <c r="Q76" i="2"/>
  <c r="Q77" i="2"/>
  <c r="P78" i="2"/>
  <c r="Q78" i="2"/>
  <c r="Q79" i="2"/>
  <c r="Q80" i="2"/>
  <c r="Q81" i="2"/>
  <c r="Q82" i="2"/>
  <c r="K83" i="2"/>
  <c r="Q83" i="2"/>
  <c r="Q84" i="2"/>
  <c r="Q85" i="2"/>
  <c r="Q86" i="2"/>
  <c r="Q87" i="2"/>
  <c r="S87" i="2"/>
  <c r="Q88" i="2"/>
  <c r="Q89" i="2"/>
  <c r="Q90" i="2"/>
  <c r="S90" i="2"/>
  <c r="K91" i="2"/>
  <c r="Q91" i="2"/>
  <c r="Q92" i="2"/>
  <c r="Q93" i="2"/>
  <c r="Q94" i="2"/>
  <c r="Q95" i="2"/>
  <c r="S95" i="2"/>
  <c r="Q96" i="2"/>
  <c r="Q97" i="2"/>
  <c r="Q98" i="2"/>
  <c r="Q99" i="2"/>
  <c r="S99" i="2"/>
  <c r="Q100" i="2"/>
  <c r="Q101" i="2"/>
  <c r="Q102" i="2"/>
  <c r="Q103" i="2"/>
  <c r="K104" i="2"/>
  <c r="Q104" i="2"/>
  <c r="Q105" i="2"/>
  <c r="Q106" i="2"/>
  <c r="Q107" i="2"/>
  <c r="Q108" i="2"/>
  <c r="Q109" i="2"/>
  <c r="Q110" i="2"/>
  <c r="Q111" i="2"/>
  <c r="K112" i="2"/>
  <c r="Q112" i="2"/>
  <c r="S112" i="2"/>
  <c r="Q113" i="2"/>
  <c r="J114" i="2"/>
  <c r="Q114" i="2"/>
  <c r="Q115" i="2"/>
  <c r="K116" i="2"/>
  <c r="Q116" i="2"/>
  <c r="E117" i="2"/>
  <c r="F117" i="2"/>
  <c r="P117" i="2"/>
  <c r="G117" i="2"/>
  <c r="K117" i="2"/>
  <c r="Q117" i="2"/>
  <c r="S117" i="2"/>
  <c r="U117" i="2"/>
  <c r="E118" i="2"/>
  <c r="F118" i="2"/>
  <c r="Q118" i="2"/>
  <c r="E119" i="2"/>
  <c r="F119" i="2"/>
  <c r="P119" i="2"/>
  <c r="Q119" i="2"/>
  <c r="E120" i="2"/>
  <c r="F120" i="2"/>
  <c r="G120" i="2"/>
  <c r="J120" i="2"/>
  <c r="P120" i="2"/>
  <c r="Q120" i="2"/>
  <c r="E121" i="2"/>
  <c r="F121" i="2"/>
  <c r="G121" i="2"/>
  <c r="K121" i="2"/>
  <c r="Q121" i="2"/>
  <c r="E122" i="2"/>
  <c r="F122" i="2"/>
  <c r="G122" i="2"/>
  <c r="K122" i="2"/>
  <c r="Q122" i="2"/>
  <c r="E123" i="2"/>
  <c r="F123" i="2"/>
  <c r="P123" i="2"/>
  <c r="Q123" i="2"/>
  <c r="E124" i="2"/>
  <c r="F124" i="2"/>
  <c r="P124" i="2"/>
  <c r="U124" i="2"/>
  <c r="G124" i="2"/>
  <c r="K124" i="2"/>
  <c r="Q124" i="2"/>
  <c r="E125" i="2"/>
  <c r="F125" i="2"/>
  <c r="P125" i="2"/>
  <c r="G125" i="2"/>
  <c r="K125" i="2"/>
  <c r="Q125" i="2"/>
  <c r="E126" i="2"/>
  <c r="F126" i="2"/>
  <c r="Q126" i="2"/>
  <c r="E127" i="2"/>
  <c r="F127" i="2"/>
  <c r="G127" i="2"/>
  <c r="K127" i="2"/>
  <c r="P127" i="2"/>
  <c r="S127" i="2"/>
  <c r="Q127" i="2"/>
  <c r="E128" i="2"/>
  <c r="F128" i="2"/>
  <c r="G128" i="2"/>
  <c r="K128" i="2"/>
  <c r="P128" i="2"/>
  <c r="U128" i="2"/>
  <c r="Q128" i="2"/>
  <c r="E129" i="2"/>
  <c r="F129" i="2"/>
  <c r="G129" i="2"/>
  <c r="K129" i="2"/>
  <c r="P129" i="2"/>
  <c r="S129" i="2"/>
  <c r="Q129" i="2"/>
  <c r="U129" i="2"/>
  <c r="E130" i="2"/>
  <c r="F130" i="2"/>
  <c r="G130" i="2"/>
  <c r="K130" i="2"/>
  <c r="Q130" i="2"/>
  <c r="E131" i="2"/>
  <c r="F131" i="2"/>
  <c r="Q131" i="2"/>
  <c r="E132" i="2"/>
  <c r="F132" i="2"/>
  <c r="Q132" i="2"/>
  <c r="E133" i="2"/>
  <c r="F133" i="2"/>
  <c r="Q133" i="2"/>
  <c r="E134" i="2"/>
  <c r="F134" i="2"/>
  <c r="Q134" i="2"/>
  <c r="E135" i="2"/>
  <c r="F135" i="2"/>
  <c r="G135" i="2"/>
  <c r="K135" i="2"/>
  <c r="P135" i="2"/>
  <c r="Q135" i="2"/>
  <c r="E136" i="2"/>
  <c r="F136" i="2"/>
  <c r="G136" i="2"/>
  <c r="J136" i="2"/>
  <c r="P136" i="2"/>
  <c r="Q136" i="2"/>
  <c r="E137" i="2"/>
  <c r="F137" i="2"/>
  <c r="G137" i="2"/>
  <c r="K137" i="2"/>
  <c r="Q137" i="2"/>
  <c r="E138" i="2"/>
  <c r="F138" i="2"/>
  <c r="G138" i="2"/>
  <c r="K138" i="2"/>
  <c r="Q138" i="2"/>
  <c r="E139" i="2"/>
  <c r="F139" i="2"/>
  <c r="P139" i="2"/>
  <c r="G139" i="2"/>
  <c r="K139" i="2"/>
  <c r="Q139" i="2"/>
  <c r="S139" i="2"/>
  <c r="E140" i="2"/>
  <c r="F140" i="2"/>
  <c r="G140" i="2"/>
  <c r="K140" i="2"/>
  <c r="Q140" i="2"/>
  <c r="E141" i="2"/>
  <c r="F141" i="2"/>
  <c r="Q141" i="2"/>
  <c r="E142" i="2"/>
  <c r="F142" i="2"/>
  <c r="Q142" i="2"/>
  <c r="E143" i="2"/>
  <c r="F143" i="2"/>
  <c r="G143" i="2"/>
  <c r="S143" i="2"/>
  <c r="P143" i="2"/>
  <c r="Q143" i="2"/>
  <c r="U143" i="2"/>
  <c r="E144" i="2"/>
  <c r="F144" i="2"/>
  <c r="G144" i="2"/>
  <c r="P144" i="2"/>
  <c r="Q144" i="2"/>
  <c r="E145" i="2"/>
  <c r="F145" i="2"/>
  <c r="G145" i="2"/>
  <c r="K145" i="2"/>
  <c r="Q145" i="2"/>
  <c r="E146" i="2"/>
  <c r="F146" i="2"/>
  <c r="G146" i="2"/>
  <c r="K146" i="2"/>
  <c r="P146" i="2"/>
  <c r="Q146" i="2"/>
  <c r="E147" i="2"/>
  <c r="F147" i="2"/>
  <c r="Q147" i="2"/>
  <c r="E148" i="2"/>
  <c r="F148" i="2"/>
  <c r="P148" i="2"/>
  <c r="S148" i="2"/>
  <c r="G148" i="2"/>
  <c r="K148" i="2"/>
  <c r="Q148" i="2"/>
  <c r="E149" i="2"/>
  <c r="F149" i="2"/>
  <c r="Q149" i="2"/>
  <c r="E150" i="2"/>
  <c r="F150" i="2"/>
  <c r="Q150" i="2"/>
  <c r="E151" i="2"/>
  <c r="F151" i="2"/>
  <c r="Q151" i="2"/>
  <c r="E152" i="2"/>
  <c r="F152" i="2"/>
  <c r="Q152" i="2"/>
  <c r="E153" i="2"/>
  <c r="F153" i="2"/>
  <c r="Q153" i="2"/>
  <c r="E154" i="2"/>
  <c r="F154" i="2"/>
  <c r="G154" i="2"/>
  <c r="S154" i="2"/>
  <c r="K154" i="2"/>
  <c r="P154" i="2"/>
  <c r="Q154" i="2"/>
  <c r="U154" i="2"/>
  <c r="E155" i="2"/>
  <c r="F155" i="2"/>
  <c r="P155" i="2"/>
  <c r="G155" i="2"/>
  <c r="S155" i="2"/>
  <c r="K155" i="2"/>
  <c r="Q155" i="2"/>
  <c r="E156" i="2"/>
  <c r="F156" i="2"/>
  <c r="G156" i="2"/>
  <c r="K156" i="2"/>
  <c r="P156" i="2"/>
  <c r="Q156" i="2"/>
  <c r="E157" i="2"/>
  <c r="F157" i="2"/>
  <c r="G157" i="2"/>
  <c r="K157" i="2"/>
  <c r="P157" i="2"/>
  <c r="Q157" i="2"/>
  <c r="E158" i="2"/>
  <c r="F158" i="2"/>
  <c r="Q158" i="2"/>
  <c r="E159" i="2"/>
  <c r="F159" i="2"/>
  <c r="P159" i="2"/>
  <c r="G159" i="2"/>
  <c r="K159" i="2"/>
  <c r="Q159" i="2"/>
  <c r="S159" i="2"/>
  <c r="U159" i="2"/>
  <c r="E160" i="2"/>
  <c r="F160" i="2"/>
  <c r="P160" i="2"/>
  <c r="U160" i="2"/>
  <c r="G160" i="2"/>
  <c r="K160" i="2"/>
  <c r="Q160" i="2"/>
  <c r="S160" i="2"/>
  <c r="E161" i="2"/>
  <c r="F161" i="2"/>
  <c r="G161" i="2"/>
  <c r="K161" i="2"/>
  <c r="P161" i="2"/>
  <c r="Q161" i="2"/>
  <c r="E162" i="2"/>
  <c r="F162" i="2"/>
  <c r="P162" i="2"/>
  <c r="Q162" i="2"/>
  <c r="E163" i="2"/>
  <c r="F163" i="2"/>
  <c r="Q163" i="2"/>
  <c r="E164" i="2"/>
  <c r="F164" i="2"/>
  <c r="P164" i="2"/>
  <c r="Q164" i="2"/>
  <c r="E165" i="2"/>
  <c r="F165" i="2"/>
  <c r="P165" i="2"/>
  <c r="Q165" i="2"/>
  <c r="E166" i="2"/>
  <c r="F166" i="2"/>
  <c r="P166" i="2"/>
  <c r="Q166" i="2"/>
  <c r="E167" i="2"/>
  <c r="F167" i="2"/>
  <c r="P167" i="2"/>
  <c r="G167" i="2"/>
  <c r="K167" i="2"/>
  <c r="Q167" i="2"/>
  <c r="E168" i="2"/>
  <c r="F168" i="2"/>
  <c r="P168" i="2"/>
  <c r="G168" i="2"/>
  <c r="K168" i="2"/>
  <c r="Q168" i="2"/>
  <c r="E169" i="2"/>
  <c r="F169" i="2"/>
  <c r="Q169" i="2"/>
  <c r="E170" i="2"/>
  <c r="F170" i="2"/>
  <c r="G170" i="2"/>
  <c r="S170" i="2"/>
  <c r="K170" i="2"/>
  <c r="P170" i="2"/>
  <c r="Q170" i="2"/>
  <c r="E171" i="2"/>
  <c r="F171" i="2"/>
  <c r="G171" i="2"/>
  <c r="S171" i="2"/>
  <c r="K171" i="2"/>
  <c r="P171" i="2"/>
  <c r="Q171" i="2"/>
  <c r="E172" i="2"/>
  <c r="F172" i="2"/>
  <c r="P172" i="2"/>
  <c r="G172" i="2"/>
  <c r="U172" i="2"/>
  <c r="K172" i="2"/>
  <c r="Q172" i="2"/>
  <c r="E173" i="2"/>
  <c r="F173" i="2"/>
  <c r="P173" i="2"/>
  <c r="G173" i="2"/>
  <c r="J173" i="2"/>
  <c r="Q173" i="2"/>
  <c r="E174" i="2"/>
  <c r="F174" i="2"/>
  <c r="P174" i="2"/>
  <c r="G174" i="2"/>
  <c r="K174" i="2"/>
  <c r="Q174" i="2"/>
  <c r="S174" i="2"/>
  <c r="E175" i="2"/>
  <c r="F175" i="2"/>
  <c r="P175" i="2"/>
  <c r="G175" i="2"/>
  <c r="K175" i="2"/>
  <c r="Q175" i="2"/>
  <c r="E176" i="2"/>
  <c r="F176" i="2"/>
  <c r="P176" i="2"/>
  <c r="G176" i="2"/>
  <c r="K176" i="2"/>
  <c r="Q176" i="2"/>
  <c r="E177" i="2"/>
  <c r="F177" i="2"/>
  <c r="Q177" i="2"/>
  <c r="E178" i="2"/>
  <c r="F178" i="2"/>
  <c r="G178" i="2"/>
  <c r="K178" i="2"/>
  <c r="P178" i="2"/>
  <c r="U178" i="2"/>
  <c r="Q178" i="2"/>
  <c r="S178" i="2"/>
  <c r="E179" i="2"/>
  <c r="F179" i="2"/>
  <c r="P179" i="2"/>
  <c r="G179" i="2"/>
  <c r="K179" i="2"/>
  <c r="Q179" i="2"/>
  <c r="E180" i="2"/>
  <c r="F180" i="2"/>
  <c r="P180" i="2"/>
  <c r="G180" i="2"/>
  <c r="K180" i="2"/>
  <c r="Q180" i="2"/>
  <c r="E181" i="2"/>
  <c r="F181" i="2"/>
  <c r="P181" i="2"/>
  <c r="G181" i="2"/>
  <c r="K181" i="2"/>
  <c r="Q181" i="2"/>
  <c r="E182" i="2"/>
  <c r="F182" i="2"/>
  <c r="Q182" i="2"/>
  <c r="E183" i="2"/>
  <c r="F183" i="2"/>
  <c r="Q183" i="2"/>
  <c r="E184" i="2"/>
  <c r="F184" i="2"/>
  <c r="Q184" i="2"/>
  <c r="E185" i="2"/>
  <c r="F185" i="2"/>
  <c r="Q185" i="2"/>
  <c r="E173" i="1"/>
  <c r="F173" i="1"/>
  <c r="P173" i="1"/>
  <c r="G173" i="1"/>
  <c r="K173" i="1"/>
  <c r="E171" i="1"/>
  <c r="F171" i="1"/>
  <c r="G171" i="1"/>
  <c r="E172" i="1"/>
  <c r="F172" i="1"/>
  <c r="G172" i="1"/>
  <c r="E176" i="1"/>
  <c r="F176" i="1"/>
  <c r="E177" i="1"/>
  <c r="F177" i="1"/>
  <c r="P177" i="1"/>
  <c r="S177" i="1"/>
  <c r="G177" i="1"/>
  <c r="K177" i="1"/>
  <c r="E164" i="1"/>
  <c r="F164" i="1"/>
  <c r="G164" i="1"/>
  <c r="K164" i="1"/>
  <c r="E174" i="1"/>
  <c r="F174" i="1"/>
  <c r="E175" i="1"/>
  <c r="F175" i="1"/>
  <c r="P175" i="1"/>
  <c r="G175" i="1"/>
  <c r="K175" i="1"/>
  <c r="E178" i="1"/>
  <c r="F178" i="1"/>
  <c r="G178" i="1"/>
  <c r="K178" i="1"/>
  <c r="E179" i="1"/>
  <c r="F179" i="1"/>
  <c r="G179" i="1"/>
  <c r="K179" i="1"/>
  <c r="E154" i="1"/>
  <c r="F154" i="1"/>
  <c r="E157" i="1"/>
  <c r="F157" i="1"/>
  <c r="P157" i="1"/>
  <c r="G157" i="1"/>
  <c r="K157" i="1"/>
  <c r="E180" i="1"/>
  <c r="F180" i="1"/>
  <c r="G180" i="1"/>
  <c r="K180" i="1"/>
  <c r="E181" i="1"/>
  <c r="F181" i="1"/>
  <c r="P181" i="1"/>
  <c r="S181" i="1"/>
  <c r="G181" i="1"/>
  <c r="K181" i="1"/>
  <c r="E183" i="1"/>
  <c r="F183" i="1"/>
  <c r="P183" i="1"/>
  <c r="G183" i="1"/>
  <c r="K183" i="1"/>
  <c r="E182" i="1"/>
  <c r="F182" i="1"/>
  <c r="G182" i="1"/>
  <c r="K182" i="1"/>
  <c r="E168" i="1"/>
  <c r="F168" i="1"/>
  <c r="E169" i="1"/>
  <c r="F169" i="1"/>
  <c r="P169" i="1"/>
  <c r="E170" i="1"/>
  <c r="F170" i="1"/>
  <c r="G170" i="1"/>
  <c r="D9" i="1"/>
  <c r="C9" i="1"/>
  <c r="Q173" i="1"/>
  <c r="P164" i="1"/>
  <c r="S164" i="1"/>
  <c r="Q164" i="1"/>
  <c r="Q174" i="1"/>
  <c r="Q175" i="1"/>
  <c r="U175" i="1"/>
  <c r="P178" i="1"/>
  <c r="Q178" i="1"/>
  <c r="P179" i="1"/>
  <c r="S179" i="1"/>
  <c r="Q179" i="1"/>
  <c r="Q154" i="1"/>
  <c r="Q157" i="1"/>
  <c r="Q180" i="1"/>
  <c r="Q181" i="1"/>
  <c r="Q183" i="1"/>
  <c r="Q182" i="1"/>
  <c r="E43" i="1"/>
  <c r="F43" i="1"/>
  <c r="G43" i="1"/>
  <c r="E44" i="1"/>
  <c r="F44" i="1"/>
  <c r="G44" i="1"/>
  <c r="E45" i="1"/>
  <c r="F45" i="1"/>
  <c r="G45" i="1"/>
  <c r="I45" i="1"/>
  <c r="E46" i="1"/>
  <c r="F46" i="1"/>
  <c r="G46" i="1"/>
  <c r="E47" i="1"/>
  <c r="F47" i="1"/>
  <c r="G47" i="1"/>
  <c r="E48" i="1"/>
  <c r="F48" i="1"/>
  <c r="G48" i="1"/>
  <c r="E49" i="1"/>
  <c r="F49" i="1"/>
  <c r="G49" i="1"/>
  <c r="K49" i="1"/>
  <c r="E51" i="1"/>
  <c r="F51" i="1"/>
  <c r="P51" i="1"/>
  <c r="G51" i="1"/>
  <c r="K51" i="1"/>
  <c r="E52" i="1"/>
  <c r="F52" i="1"/>
  <c r="G52" i="1"/>
  <c r="E53" i="1"/>
  <c r="F53" i="1"/>
  <c r="G53" i="1"/>
  <c r="K53" i="1"/>
  <c r="E54" i="1"/>
  <c r="F54" i="1"/>
  <c r="G54" i="1"/>
  <c r="K54" i="1"/>
  <c r="E55" i="1"/>
  <c r="F55" i="1"/>
  <c r="P55" i="1"/>
  <c r="G55" i="1"/>
  <c r="K55" i="1"/>
  <c r="E56" i="1"/>
  <c r="F56" i="1"/>
  <c r="G56" i="1"/>
  <c r="E57" i="1"/>
  <c r="F57" i="1"/>
  <c r="G57" i="1"/>
  <c r="E58" i="1"/>
  <c r="F58" i="1"/>
  <c r="G58" i="1"/>
  <c r="K58" i="1"/>
  <c r="E59" i="1"/>
  <c r="F59" i="1"/>
  <c r="G59" i="1"/>
  <c r="K59" i="1"/>
  <c r="E60" i="1"/>
  <c r="F60" i="1"/>
  <c r="E61" i="1"/>
  <c r="F61" i="1"/>
  <c r="P61" i="1"/>
  <c r="G61" i="1"/>
  <c r="K61" i="1"/>
  <c r="E62" i="1"/>
  <c r="F62" i="1"/>
  <c r="G62" i="1"/>
  <c r="K62" i="1"/>
  <c r="E63" i="1"/>
  <c r="F63" i="1"/>
  <c r="G63" i="1"/>
  <c r="K63" i="1"/>
  <c r="E64" i="1"/>
  <c r="F64" i="1"/>
  <c r="E66" i="1"/>
  <c r="F66" i="1"/>
  <c r="P66" i="1"/>
  <c r="G66" i="1"/>
  <c r="E67" i="1"/>
  <c r="F67" i="1"/>
  <c r="G67" i="1"/>
  <c r="K67" i="1"/>
  <c r="E69" i="1"/>
  <c r="F69" i="1"/>
  <c r="P69" i="1"/>
  <c r="G69" i="1"/>
  <c r="K69" i="1"/>
  <c r="E70" i="1"/>
  <c r="F70" i="1"/>
  <c r="P70" i="1"/>
  <c r="E71" i="1"/>
  <c r="F71" i="1"/>
  <c r="G71" i="1"/>
  <c r="E74" i="1"/>
  <c r="F74" i="1"/>
  <c r="G74" i="1"/>
  <c r="K74" i="1"/>
  <c r="E75" i="1"/>
  <c r="F75" i="1"/>
  <c r="P75" i="1"/>
  <c r="G75" i="1"/>
  <c r="J75" i="1"/>
  <c r="E77" i="1"/>
  <c r="F77" i="1"/>
  <c r="G77" i="1"/>
  <c r="J77" i="1"/>
  <c r="E78" i="1"/>
  <c r="F78" i="1"/>
  <c r="E79" i="1"/>
  <c r="F79" i="1"/>
  <c r="G79" i="1"/>
  <c r="K79" i="1"/>
  <c r="E80" i="1"/>
  <c r="F80" i="1"/>
  <c r="G80" i="1"/>
  <c r="K80" i="1"/>
  <c r="E81" i="1"/>
  <c r="F81" i="1"/>
  <c r="G81" i="1"/>
  <c r="K81" i="1"/>
  <c r="E83" i="1"/>
  <c r="F83" i="1"/>
  <c r="G83" i="1"/>
  <c r="K83" i="1"/>
  <c r="E84" i="1"/>
  <c r="F84" i="1"/>
  <c r="G84" i="1"/>
  <c r="U84" i="1"/>
  <c r="E85" i="1"/>
  <c r="F85" i="1"/>
  <c r="G85" i="1"/>
  <c r="K85" i="1"/>
  <c r="E86" i="1"/>
  <c r="F86" i="1"/>
  <c r="E87" i="1"/>
  <c r="F87" i="1"/>
  <c r="G87" i="1"/>
  <c r="K87" i="1"/>
  <c r="E88" i="1"/>
  <c r="F88" i="1"/>
  <c r="G88" i="1"/>
  <c r="K88" i="1"/>
  <c r="E89" i="1"/>
  <c r="F89" i="1"/>
  <c r="G89" i="1"/>
  <c r="K89" i="1"/>
  <c r="E90" i="1"/>
  <c r="F90" i="1"/>
  <c r="P90" i="1"/>
  <c r="G90" i="1"/>
  <c r="K90" i="1"/>
  <c r="E91" i="1"/>
  <c r="F91" i="1"/>
  <c r="G91" i="1"/>
  <c r="E92" i="1"/>
  <c r="F92" i="1"/>
  <c r="G92" i="1"/>
  <c r="K92" i="1"/>
  <c r="E93" i="1"/>
  <c r="F93" i="1"/>
  <c r="G93" i="1"/>
  <c r="E94" i="1"/>
  <c r="F94" i="1"/>
  <c r="G94" i="1"/>
  <c r="E95" i="1"/>
  <c r="F95" i="1"/>
  <c r="E96" i="1"/>
  <c r="F96" i="1"/>
  <c r="P96" i="1"/>
  <c r="G96" i="1"/>
  <c r="K96" i="1"/>
  <c r="E97" i="1"/>
  <c r="F97" i="1"/>
  <c r="G97" i="1"/>
  <c r="E99" i="1"/>
  <c r="F99" i="1"/>
  <c r="G99" i="1"/>
  <c r="K99" i="1"/>
  <c r="E100" i="1"/>
  <c r="F100" i="1"/>
  <c r="G100" i="1"/>
  <c r="E101" i="1"/>
  <c r="F101" i="1"/>
  <c r="G101" i="1"/>
  <c r="E102" i="1"/>
  <c r="F102" i="1"/>
  <c r="G102" i="1"/>
  <c r="K102" i="1"/>
  <c r="E103" i="1"/>
  <c r="F103" i="1"/>
  <c r="G103" i="1"/>
  <c r="K103" i="1"/>
  <c r="E104" i="1"/>
  <c r="F104" i="1"/>
  <c r="G104" i="1"/>
  <c r="E105" i="1"/>
  <c r="F105" i="1"/>
  <c r="G105" i="1"/>
  <c r="K105" i="1"/>
  <c r="E106" i="1"/>
  <c r="F106" i="1"/>
  <c r="G106" i="1"/>
  <c r="K106" i="1"/>
  <c r="E107" i="1"/>
  <c r="F107" i="1"/>
  <c r="G107" i="1"/>
  <c r="K107" i="1"/>
  <c r="E108" i="1"/>
  <c r="F108" i="1"/>
  <c r="G108" i="1"/>
  <c r="J108" i="1"/>
  <c r="E109" i="1"/>
  <c r="F109" i="1"/>
  <c r="G109" i="1"/>
  <c r="E110" i="1"/>
  <c r="F110" i="1"/>
  <c r="G110" i="1"/>
  <c r="K110" i="1"/>
  <c r="E111" i="1"/>
  <c r="F111" i="1"/>
  <c r="G111" i="1"/>
  <c r="K111" i="1"/>
  <c r="E112" i="1"/>
  <c r="F112" i="1"/>
  <c r="G112" i="1"/>
  <c r="J112" i="1"/>
  <c r="E113" i="1"/>
  <c r="F113" i="1"/>
  <c r="G113" i="1"/>
  <c r="E114" i="1"/>
  <c r="F114" i="1"/>
  <c r="G114" i="1"/>
  <c r="K114" i="1"/>
  <c r="E115" i="1"/>
  <c r="F115" i="1"/>
  <c r="G115" i="1"/>
  <c r="K115" i="1"/>
  <c r="E116" i="1"/>
  <c r="F116" i="1"/>
  <c r="G116" i="1"/>
  <c r="K116" i="1"/>
  <c r="E117" i="1"/>
  <c r="F117" i="1"/>
  <c r="G117" i="1"/>
  <c r="E118" i="1"/>
  <c r="F118" i="1"/>
  <c r="P118" i="1"/>
  <c r="E119" i="1"/>
  <c r="F119" i="1"/>
  <c r="G119" i="1"/>
  <c r="K119" i="1"/>
  <c r="E120" i="1"/>
  <c r="F120" i="1"/>
  <c r="G120" i="1"/>
  <c r="K120" i="1"/>
  <c r="E121" i="1"/>
  <c r="F121" i="1"/>
  <c r="G121" i="1"/>
  <c r="K121" i="1"/>
  <c r="E122" i="1"/>
  <c r="F122" i="1"/>
  <c r="G122" i="1"/>
  <c r="K122" i="1"/>
  <c r="E123" i="1"/>
  <c r="F123" i="1"/>
  <c r="G123" i="1"/>
  <c r="K123" i="1"/>
  <c r="E124" i="1"/>
  <c r="F124" i="1"/>
  <c r="G124" i="1"/>
  <c r="K124" i="1"/>
  <c r="E125" i="1"/>
  <c r="F125" i="1"/>
  <c r="G125" i="1"/>
  <c r="K125" i="1"/>
  <c r="E126" i="1"/>
  <c r="F126" i="1"/>
  <c r="G126" i="1"/>
  <c r="K126" i="1"/>
  <c r="E127" i="1"/>
  <c r="F127" i="1"/>
  <c r="G127" i="1"/>
  <c r="E128" i="1"/>
  <c r="F128" i="1"/>
  <c r="G128" i="1"/>
  <c r="K128" i="1"/>
  <c r="E129" i="1"/>
  <c r="F129" i="1"/>
  <c r="G129" i="1"/>
  <c r="K129" i="1"/>
  <c r="E130" i="1"/>
  <c r="F130" i="1"/>
  <c r="G130" i="1"/>
  <c r="K130" i="1"/>
  <c r="E131" i="1"/>
  <c r="F131" i="1"/>
  <c r="G131" i="1"/>
  <c r="K131" i="1"/>
  <c r="E132" i="1"/>
  <c r="F132" i="1"/>
  <c r="E133" i="1"/>
  <c r="F133" i="1"/>
  <c r="G133" i="1"/>
  <c r="K133" i="1"/>
  <c r="E134" i="1"/>
  <c r="F134" i="1"/>
  <c r="G134" i="1"/>
  <c r="J134" i="1"/>
  <c r="E135" i="1"/>
  <c r="F135" i="1"/>
  <c r="G135" i="1"/>
  <c r="K135" i="1"/>
  <c r="E136" i="1"/>
  <c r="F136" i="1"/>
  <c r="G136" i="1"/>
  <c r="K136" i="1"/>
  <c r="E137" i="1"/>
  <c r="F137" i="1"/>
  <c r="P137" i="1"/>
  <c r="G137" i="1"/>
  <c r="S137" i="1"/>
  <c r="E138" i="1"/>
  <c r="F138" i="1"/>
  <c r="G138" i="1"/>
  <c r="K138" i="1"/>
  <c r="E139" i="1"/>
  <c r="F139" i="1"/>
  <c r="G139" i="1"/>
  <c r="E140" i="1"/>
  <c r="F140" i="1"/>
  <c r="G140" i="1"/>
  <c r="K140" i="1"/>
  <c r="E141" i="1"/>
  <c r="F141" i="1"/>
  <c r="G141" i="1"/>
  <c r="K141" i="1"/>
  <c r="E142" i="1"/>
  <c r="F142" i="1"/>
  <c r="G142" i="1"/>
  <c r="K142" i="1"/>
  <c r="E143" i="1"/>
  <c r="F143" i="1"/>
  <c r="G143" i="1"/>
  <c r="K143" i="1"/>
  <c r="E144" i="1"/>
  <c r="F144" i="1"/>
  <c r="G144" i="1"/>
  <c r="K144" i="1"/>
  <c r="E145" i="1"/>
  <c r="F145" i="1"/>
  <c r="G145" i="1"/>
  <c r="K145" i="1"/>
  <c r="E146" i="1"/>
  <c r="F146" i="1"/>
  <c r="P146" i="1"/>
  <c r="E147" i="1"/>
  <c r="F147" i="1"/>
  <c r="G147" i="1"/>
  <c r="E148" i="1"/>
  <c r="F148" i="1"/>
  <c r="G148" i="1"/>
  <c r="K148" i="1"/>
  <c r="E149" i="1"/>
  <c r="F149" i="1"/>
  <c r="G149" i="1"/>
  <c r="E150" i="1"/>
  <c r="F150" i="1"/>
  <c r="P150" i="1"/>
  <c r="E151" i="1"/>
  <c r="F151" i="1"/>
  <c r="G151" i="1"/>
  <c r="K151" i="1"/>
  <c r="E152" i="1"/>
  <c r="F152" i="1"/>
  <c r="G152" i="1"/>
  <c r="K152" i="1"/>
  <c r="E153" i="1"/>
  <c r="F153" i="1"/>
  <c r="G153" i="1"/>
  <c r="K153" i="1"/>
  <c r="E155" i="1"/>
  <c r="F155" i="1"/>
  <c r="P155" i="1"/>
  <c r="E156" i="1"/>
  <c r="F156" i="1"/>
  <c r="E158" i="1"/>
  <c r="F158" i="1"/>
  <c r="G158" i="1"/>
  <c r="K158" i="1"/>
  <c r="E159" i="1"/>
  <c r="F159" i="1"/>
  <c r="P159" i="1"/>
  <c r="G159" i="1"/>
  <c r="S159" i="1"/>
  <c r="E160" i="1"/>
  <c r="F160" i="1"/>
  <c r="G160" i="1"/>
  <c r="K160" i="1"/>
  <c r="E161" i="1"/>
  <c r="F161" i="1"/>
  <c r="G161" i="1"/>
  <c r="K161" i="1"/>
  <c r="E162" i="1"/>
  <c r="F162" i="1"/>
  <c r="E163" i="1"/>
  <c r="F163" i="1"/>
  <c r="G163" i="1"/>
  <c r="K163" i="1"/>
  <c r="E165" i="1"/>
  <c r="F165" i="1"/>
  <c r="P165" i="1"/>
  <c r="E166" i="1"/>
  <c r="F166" i="1"/>
  <c r="E167" i="1"/>
  <c r="F167" i="1"/>
  <c r="E50" i="1"/>
  <c r="F50" i="1"/>
  <c r="E65" i="1"/>
  <c r="F65" i="1"/>
  <c r="E68" i="1"/>
  <c r="F68" i="1"/>
  <c r="P68" i="1"/>
  <c r="E72" i="1"/>
  <c r="F72" i="1"/>
  <c r="E73" i="1"/>
  <c r="F73" i="1"/>
  <c r="P73" i="1"/>
  <c r="E76" i="1"/>
  <c r="F76" i="1"/>
  <c r="E82" i="1"/>
  <c r="F82" i="1"/>
  <c r="E98" i="1"/>
  <c r="F98" i="1"/>
  <c r="Q172" i="1"/>
  <c r="Q176" i="1"/>
  <c r="Q177" i="1"/>
  <c r="K137" i="1"/>
  <c r="K159" i="1"/>
  <c r="K101" i="1"/>
  <c r="K149" i="1"/>
  <c r="K172" i="1"/>
  <c r="E22" i="1"/>
  <c r="F22" i="1"/>
  <c r="E23" i="1"/>
  <c r="F23" i="1"/>
  <c r="G23" i="1"/>
  <c r="K23" i="1"/>
  <c r="E40" i="1"/>
  <c r="F40" i="1"/>
  <c r="G40" i="1"/>
  <c r="K40" i="1"/>
  <c r="E41" i="1"/>
  <c r="F41" i="1"/>
  <c r="G41" i="1"/>
  <c r="K41" i="1"/>
  <c r="E42" i="1"/>
  <c r="F42" i="1"/>
  <c r="G42" i="1"/>
  <c r="K42" i="1"/>
  <c r="K47" i="1"/>
  <c r="K56" i="1"/>
  <c r="K57" i="1"/>
  <c r="K66" i="1"/>
  <c r="K71" i="1"/>
  <c r="K91" i="1"/>
  <c r="K93" i="1"/>
  <c r="K94" i="1"/>
  <c r="K97" i="1"/>
  <c r="K109" i="1"/>
  <c r="K113" i="1"/>
  <c r="K127" i="1"/>
  <c r="K117" i="1"/>
  <c r="K147" i="1"/>
  <c r="K139" i="1"/>
  <c r="J171" i="1"/>
  <c r="E31" i="1"/>
  <c r="F31" i="1"/>
  <c r="G31" i="1"/>
  <c r="I31" i="1"/>
  <c r="E32" i="1"/>
  <c r="F32" i="1"/>
  <c r="G32" i="1"/>
  <c r="I32" i="1"/>
  <c r="E33" i="1"/>
  <c r="F33" i="1"/>
  <c r="G33" i="1"/>
  <c r="I33" i="1"/>
  <c r="E21" i="1"/>
  <c r="F21" i="1"/>
  <c r="G21" i="1"/>
  <c r="I46" i="1"/>
  <c r="E24" i="1"/>
  <c r="F24" i="1"/>
  <c r="G24" i="1"/>
  <c r="I24" i="1"/>
  <c r="E25" i="1"/>
  <c r="F25" i="1"/>
  <c r="G25" i="1"/>
  <c r="S25" i="1"/>
  <c r="I25" i="1"/>
  <c r="E26" i="1"/>
  <c r="F26" i="1"/>
  <c r="G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S30" i="1"/>
  <c r="I30" i="1"/>
  <c r="K170" i="1"/>
  <c r="E34" i="1"/>
  <c r="F34" i="1"/>
  <c r="G34" i="1"/>
  <c r="I34" i="1"/>
  <c r="E35" i="1"/>
  <c r="F35" i="1"/>
  <c r="G35" i="1"/>
  <c r="S35" i="1"/>
  <c r="E36" i="1"/>
  <c r="F36" i="1"/>
  <c r="G36" i="1"/>
  <c r="I36" i="1"/>
  <c r="E39" i="1"/>
  <c r="F39" i="1"/>
  <c r="P171" i="1"/>
  <c r="Q171" i="1"/>
  <c r="Q168" i="1"/>
  <c r="Q165" i="1"/>
  <c r="P163" i="1"/>
  <c r="S163" i="1"/>
  <c r="U163" i="1"/>
  <c r="Q163" i="1"/>
  <c r="P161" i="1"/>
  <c r="Q161" i="1"/>
  <c r="Q156" i="1"/>
  <c r="Q155" i="1"/>
  <c r="Q150" i="1"/>
  <c r="P149" i="1"/>
  <c r="Q149" i="1"/>
  <c r="Q167" i="1"/>
  <c r="Q166" i="1"/>
  <c r="P170" i="1"/>
  <c r="S170" i="1"/>
  <c r="U170" i="1"/>
  <c r="Q170" i="1"/>
  <c r="Q169" i="1"/>
  <c r="Q162" i="1"/>
  <c r="Q158" i="1"/>
  <c r="P151" i="1"/>
  <c r="S151" i="1"/>
  <c r="Q151" i="1"/>
  <c r="Q160" i="1"/>
  <c r="Q124" i="1"/>
  <c r="Q126" i="1"/>
  <c r="Q130" i="1"/>
  <c r="Q132" i="1"/>
  <c r="Q137" i="1"/>
  <c r="P140" i="1"/>
  <c r="U140" i="1"/>
  <c r="Q140" i="1"/>
  <c r="P141" i="1"/>
  <c r="S141" i="1"/>
  <c r="Q141" i="1"/>
  <c r="U141" i="1"/>
  <c r="Q142" i="1"/>
  <c r="Q143" i="1"/>
  <c r="Q148" i="1"/>
  <c r="Q152" i="1"/>
  <c r="Q159" i="1"/>
  <c r="U159" i="1"/>
  <c r="Q22" i="1"/>
  <c r="Q42" i="1"/>
  <c r="P101" i="1"/>
  <c r="Q101" i="1"/>
  <c r="S101" i="1"/>
  <c r="U101" i="1"/>
  <c r="Q118" i="1"/>
  <c r="Q120" i="1"/>
  <c r="P121" i="1"/>
  <c r="S121" i="1"/>
  <c r="Q121" i="1"/>
  <c r="U121" i="1"/>
  <c r="Q122" i="1"/>
  <c r="P123" i="1"/>
  <c r="U123" i="1"/>
  <c r="Q123" i="1"/>
  <c r="S123" i="1"/>
  <c r="P125" i="1"/>
  <c r="S125" i="1"/>
  <c r="Q125" i="1"/>
  <c r="P127" i="1"/>
  <c r="S127" i="1"/>
  <c r="Q127" i="1"/>
  <c r="Q128" i="1"/>
  <c r="P129" i="1"/>
  <c r="Q129" i="1"/>
  <c r="S129" i="1"/>
  <c r="P134" i="1"/>
  <c r="U134" i="1"/>
  <c r="Q134" i="1"/>
  <c r="P153" i="1"/>
  <c r="S153" i="1"/>
  <c r="Q153" i="1"/>
  <c r="U153" i="1"/>
  <c r="W17" i="1"/>
  <c r="P52" i="1"/>
  <c r="P54" i="1"/>
  <c r="S54" i="1"/>
  <c r="U54" i="1"/>
  <c r="P56" i="1"/>
  <c r="S56" i="1"/>
  <c r="U56" i="1"/>
  <c r="P58" i="1"/>
  <c r="U58" i="1"/>
  <c r="P59" i="1"/>
  <c r="P62" i="1"/>
  <c r="S62" i="1"/>
  <c r="U62" i="1"/>
  <c r="P67" i="1"/>
  <c r="S67" i="1"/>
  <c r="U67" i="1"/>
  <c r="P71" i="1"/>
  <c r="S71" i="1"/>
  <c r="U71" i="1"/>
  <c r="P74" i="1"/>
  <c r="S74" i="1"/>
  <c r="P76" i="1"/>
  <c r="P80" i="1"/>
  <c r="U80" i="1"/>
  <c r="P83" i="1"/>
  <c r="U83" i="1"/>
  <c r="P84" i="1"/>
  <c r="P87" i="1"/>
  <c r="U87" i="1"/>
  <c r="P89" i="1"/>
  <c r="S89" i="1"/>
  <c r="U89" i="1"/>
  <c r="P91" i="1"/>
  <c r="U91" i="1"/>
  <c r="P93" i="1"/>
  <c r="U93" i="1"/>
  <c r="P97" i="1"/>
  <c r="S97" i="1"/>
  <c r="U97" i="1"/>
  <c r="P100" i="1"/>
  <c r="P104" i="1"/>
  <c r="P105" i="1"/>
  <c r="U105" i="1"/>
  <c r="P107" i="1"/>
  <c r="S107" i="1"/>
  <c r="U107" i="1"/>
  <c r="P109" i="1"/>
  <c r="S109" i="1"/>
  <c r="U109" i="1"/>
  <c r="P111" i="1"/>
  <c r="S111" i="1"/>
  <c r="U111" i="1"/>
  <c r="P113" i="1"/>
  <c r="U113" i="1"/>
  <c r="P115" i="1"/>
  <c r="S115" i="1"/>
  <c r="U115" i="1"/>
  <c r="P117" i="1"/>
  <c r="S117" i="1"/>
  <c r="U117" i="1"/>
  <c r="P131" i="1"/>
  <c r="S131" i="1"/>
  <c r="U131" i="1"/>
  <c r="P133" i="1"/>
  <c r="U133" i="1"/>
  <c r="P135" i="1"/>
  <c r="U135" i="1"/>
  <c r="P139" i="1"/>
  <c r="U139" i="1"/>
  <c r="P145" i="1"/>
  <c r="P147" i="1"/>
  <c r="U147" i="1"/>
  <c r="F16" i="1"/>
  <c r="F17" i="1" s="1"/>
  <c r="E37" i="1"/>
  <c r="F37" i="1"/>
  <c r="E38" i="1"/>
  <c r="F38" i="1"/>
  <c r="S24" i="1"/>
  <c r="S27" i="1"/>
  <c r="S28" i="1"/>
  <c r="S31" i="1"/>
  <c r="S32" i="1"/>
  <c r="S33" i="1"/>
  <c r="S36" i="1"/>
  <c r="W15" i="1"/>
  <c r="W16" i="1"/>
  <c r="W4" i="1"/>
  <c r="W5" i="1"/>
  <c r="W6" i="1"/>
  <c r="W7" i="1"/>
  <c r="W8" i="1"/>
  <c r="W9" i="1"/>
  <c r="W10" i="1"/>
  <c r="W11" i="1"/>
  <c r="W12" i="1"/>
  <c r="W13" i="1"/>
  <c r="W14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S40" i="1"/>
  <c r="Q41" i="1"/>
  <c r="S41" i="1"/>
  <c r="Q43" i="1"/>
  <c r="Q44" i="1"/>
  <c r="Q45" i="1"/>
  <c r="S45" i="1"/>
  <c r="Q46" i="1"/>
  <c r="S46" i="1"/>
  <c r="Q47" i="1"/>
  <c r="S47" i="1"/>
  <c r="Q48" i="1"/>
  <c r="Q49" i="1"/>
  <c r="S49" i="1"/>
  <c r="Q50" i="1"/>
  <c r="S50" i="1"/>
  <c r="Q51" i="1"/>
  <c r="Q52" i="1"/>
  <c r="Q53" i="1"/>
  <c r="Q54" i="1"/>
  <c r="Q55" i="1"/>
  <c r="Q56" i="1"/>
  <c r="Q57" i="1"/>
  <c r="Q58" i="1"/>
  <c r="S58" i="1"/>
  <c r="Q59" i="1"/>
  <c r="Q60" i="1"/>
  <c r="Q61" i="1"/>
  <c r="Q62" i="1"/>
  <c r="Q63" i="1"/>
  <c r="Q64" i="1"/>
  <c r="P65" i="1"/>
  <c r="Q65" i="1"/>
  <c r="Q66" i="1"/>
  <c r="Q67" i="1"/>
  <c r="Q68" i="1"/>
  <c r="Q69" i="1"/>
  <c r="Q70" i="1"/>
  <c r="Q71" i="1"/>
  <c r="P72" i="1"/>
  <c r="Q72" i="1"/>
  <c r="Q73" i="1"/>
  <c r="Q74" i="1"/>
  <c r="Q75" i="1"/>
  <c r="Q76" i="1"/>
  <c r="Q77" i="1"/>
  <c r="Q78" i="1"/>
  <c r="Q79" i="1"/>
  <c r="Q80" i="1"/>
  <c r="S80" i="1"/>
  <c r="Q81" i="1"/>
  <c r="P82" i="1"/>
  <c r="Q82" i="1"/>
  <c r="Q83" i="1"/>
  <c r="S83" i="1"/>
  <c r="Q84" i="1"/>
  <c r="S84" i="1"/>
  <c r="Q85" i="1"/>
  <c r="Q86" i="1"/>
  <c r="Q87" i="1"/>
  <c r="S87" i="1"/>
  <c r="Q88" i="1"/>
  <c r="Q89" i="1"/>
  <c r="Q90" i="1"/>
  <c r="Q91" i="1"/>
  <c r="S91" i="1"/>
  <c r="Q92" i="1"/>
  <c r="Q93" i="1"/>
  <c r="S93" i="1"/>
  <c r="Q94" i="1"/>
  <c r="Q95" i="1"/>
  <c r="Q96" i="1"/>
  <c r="Q97" i="1"/>
  <c r="P98" i="1"/>
  <c r="Q98" i="1"/>
  <c r="Q99" i="1"/>
  <c r="Q100" i="1"/>
  <c r="Q102" i="1"/>
  <c r="Q103" i="1"/>
  <c r="Q104" i="1"/>
  <c r="Q105" i="1"/>
  <c r="S105" i="1"/>
  <c r="Q106" i="1"/>
  <c r="Q107" i="1"/>
  <c r="Q108" i="1"/>
  <c r="Q109" i="1"/>
  <c r="Q110" i="1"/>
  <c r="Q111" i="1"/>
  <c r="Q112" i="1"/>
  <c r="Q113" i="1"/>
  <c r="S113" i="1"/>
  <c r="Q114" i="1"/>
  <c r="Q115" i="1"/>
  <c r="Q116" i="1"/>
  <c r="Q117" i="1"/>
  <c r="Q119" i="1"/>
  <c r="Q131" i="1"/>
  <c r="Q133" i="1"/>
  <c r="S133" i="1"/>
  <c r="Q135" i="1"/>
  <c r="S135" i="1"/>
  <c r="Q136" i="1"/>
  <c r="Q138" i="1"/>
  <c r="Q139" i="1"/>
  <c r="S139" i="1"/>
  <c r="Q144" i="1"/>
  <c r="Q145" i="1"/>
  <c r="S145" i="1"/>
  <c r="Q146" i="1"/>
  <c r="Q147" i="1"/>
  <c r="S147" i="1"/>
  <c r="W3" i="1"/>
  <c r="W2" i="1"/>
  <c r="C17" i="1"/>
  <c r="U96" i="1"/>
  <c r="S96" i="1"/>
  <c r="U69" i="1"/>
  <c r="S69" i="1"/>
  <c r="U75" i="1"/>
  <c r="S75" i="1"/>
  <c r="P184" i="2"/>
  <c r="G184" i="2"/>
  <c r="K184" i="2"/>
  <c r="P141" i="2"/>
  <c r="G141" i="2"/>
  <c r="K141" i="2"/>
  <c r="I26" i="1"/>
  <c r="S26" i="1"/>
  <c r="U146" i="1"/>
  <c r="S146" i="1"/>
  <c r="K104" i="1"/>
  <c r="U104" i="1"/>
  <c r="S104" i="1"/>
  <c r="S90" i="1"/>
  <c r="U90" i="1"/>
  <c r="U66" i="1"/>
  <c r="S66" i="1"/>
  <c r="U169" i="1"/>
  <c r="S21" i="1"/>
  <c r="J21" i="1"/>
  <c r="K100" i="1"/>
  <c r="U100" i="1"/>
  <c r="U61" i="1"/>
  <c r="S61" i="1"/>
  <c r="P86" i="2"/>
  <c r="G86" i="2"/>
  <c r="J86" i="2"/>
  <c r="G64" i="1"/>
  <c r="K64" i="1"/>
  <c r="P64" i="1"/>
  <c r="G60" i="1"/>
  <c r="K60" i="1"/>
  <c r="P60" i="1"/>
  <c r="U51" i="1"/>
  <c r="S51" i="1"/>
  <c r="I46" i="2"/>
  <c r="S46" i="2"/>
  <c r="G86" i="1"/>
  <c r="K86" i="1"/>
  <c r="P86" i="1"/>
  <c r="G95" i="1"/>
  <c r="K95" i="1"/>
  <c r="P95" i="1"/>
  <c r="U52" i="1"/>
  <c r="K52" i="1"/>
  <c r="S52" i="1"/>
  <c r="S100" i="1"/>
  <c r="U55" i="1"/>
  <c r="S55" i="1"/>
  <c r="I44" i="1"/>
  <c r="S44" i="1"/>
  <c r="G78" i="1"/>
  <c r="J78" i="1"/>
  <c r="P78" i="1"/>
  <c r="K48" i="1"/>
  <c r="S48" i="1"/>
  <c r="S157" i="1"/>
  <c r="U157" i="1"/>
  <c r="G176" i="1"/>
  <c r="K176" i="1"/>
  <c r="P176" i="1"/>
  <c r="I43" i="1"/>
  <c r="S43" i="1"/>
  <c r="S178" i="1"/>
  <c r="U178" i="1"/>
  <c r="G169" i="2"/>
  <c r="K169" i="2"/>
  <c r="P169" i="2"/>
  <c r="G149" i="2"/>
  <c r="K149" i="2"/>
  <c r="P149" i="2"/>
  <c r="G142" i="2"/>
  <c r="K142" i="2"/>
  <c r="P142" i="2"/>
  <c r="U80" i="2"/>
  <c r="S80" i="2"/>
  <c r="G187" i="1"/>
  <c r="K187" i="1"/>
  <c r="P187" i="1"/>
  <c r="U157" i="2"/>
  <c r="S157" i="2"/>
  <c r="P152" i="2"/>
  <c r="G152" i="2"/>
  <c r="K152" i="2"/>
  <c r="P111" i="2"/>
  <c r="G111" i="2"/>
  <c r="K111" i="2"/>
  <c r="P72" i="2"/>
  <c r="G72" i="2"/>
  <c r="K72" i="2"/>
  <c r="P138" i="1"/>
  <c r="U161" i="1"/>
  <c r="S161" i="1"/>
  <c r="U181" i="1"/>
  <c r="S29" i="1"/>
  <c r="P136" i="1"/>
  <c r="P119" i="1"/>
  <c r="P114" i="1"/>
  <c r="P110" i="1"/>
  <c r="P106" i="1"/>
  <c r="P102" i="1"/>
  <c r="P92" i="1"/>
  <c r="P88" i="1"/>
  <c r="P79" i="1"/>
  <c r="U74" i="1"/>
  <c r="P63" i="1"/>
  <c r="S134" i="1"/>
  <c r="P122" i="1"/>
  <c r="P42" i="1"/>
  <c r="P148" i="1"/>
  <c r="P142" i="1"/>
  <c r="P126" i="1"/>
  <c r="P160" i="1"/>
  <c r="I35" i="1"/>
  <c r="J84" i="1"/>
  <c r="G70" i="1"/>
  <c r="K70" i="1"/>
  <c r="G169" i="1"/>
  <c r="K169" i="1"/>
  <c r="G164" i="2"/>
  <c r="K164" i="2"/>
  <c r="P151" i="2"/>
  <c r="G151" i="2"/>
  <c r="K151" i="2"/>
  <c r="P145" i="2"/>
  <c r="G119" i="2"/>
  <c r="K119" i="2"/>
  <c r="S91" i="2"/>
  <c r="S43" i="2"/>
  <c r="U115" i="2"/>
  <c r="U109" i="2"/>
  <c r="S109" i="2"/>
  <c r="P105" i="2"/>
  <c r="G105" i="2"/>
  <c r="K105" i="2"/>
  <c r="G97" i="2"/>
  <c r="K97" i="2"/>
  <c r="P97" i="2"/>
  <c r="G69" i="2"/>
  <c r="P64" i="2"/>
  <c r="G64" i="2"/>
  <c r="K64" i="2"/>
  <c r="P60" i="2"/>
  <c r="G60" i="2"/>
  <c r="K60" i="2"/>
  <c r="P56" i="2"/>
  <c r="G56" i="2"/>
  <c r="K56" i="2"/>
  <c r="S189" i="1"/>
  <c r="U189" i="1"/>
  <c r="P167" i="1"/>
  <c r="G167" i="1"/>
  <c r="K167" i="1"/>
  <c r="P132" i="1"/>
  <c r="G132" i="1"/>
  <c r="K132" i="1"/>
  <c r="S119" i="2"/>
  <c r="I30" i="2"/>
  <c r="S30" i="2"/>
  <c r="G89" i="2"/>
  <c r="K89" i="2"/>
  <c r="P89" i="2"/>
  <c r="P144" i="1"/>
  <c r="P120" i="1"/>
  <c r="S171" i="1"/>
  <c r="U171" i="1"/>
  <c r="S181" i="2"/>
  <c r="U181" i="2"/>
  <c r="U173" i="2"/>
  <c r="U136" i="2"/>
  <c r="S136" i="2"/>
  <c r="P93" i="2"/>
  <c r="G93" i="2"/>
  <c r="K93" i="2"/>
  <c r="U88" i="2"/>
  <c r="P76" i="2"/>
  <c r="G76" i="2"/>
  <c r="K76" i="2"/>
  <c r="U125" i="1"/>
  <c r="P22" i="1"/>
  <c r="G22" i="1"/>
  <c r="K22" i="1"/>
  <c r="U177" i="1"/>
  <c r="P166" i="1"/>
  <c r="G166" i="1"/>
  <c r="K166" i="1"/>
  <c r="G156" i="1"/>
  <c r="K156" i="1"/>
  <c r="P156" i="1"/>
  <c r="S173" i="1"/>
  <c r="G168" i="1"/>
  <c r="K168" i="1"/>
  <c r="P168" i="1"/>
  <c r="U173" i="1"/>
  <c r="P183" i="2"/>
  <c r="G183" i="2"/>
  <c r="K183" i="2"/>
  <c r="S167" i="2"/>
  <c r="G126" i="2"/>
  <c r="K126" i="2"/>
  <c r="P126" i="2"/>
  <c r="S124" i="2"/>
  <c r="G118" i="2"/>
  <c r="K118" i="2"/>
  <c r="P118" i="2"/>
  <c r="K25" i="2"/>
  <c r="S25" i="2"/>
  <c r="S114" i="2"/>
  <c r="U114" i="2"/>
  <c r="G108" i="2"/>
  <c r="K108" i="2"/>
  <c r="P108" i="2"/>
  <c r="S104" i="2"/>
  <c r="U104" i="2"/>
  <c r="P58" i="2"/>
  <c r="G58" i="2"/>
  <c r="K58" i="2"/>
  <c r="U24" i="2"/>
  <c r="S24" i="2"/>
  <c r="S156" i="2"/>
  <c r="U156" i="2"/>
  <c r="G132" i="2"/>
  <c r="K132" i="2"/>
  <c r="P132" i="2"/>
  <c r="P96" i="2"/>
  <c r="G96" i="2"/>
  <c r="K96" i="2"/>
  <c r="P53" i="2"/>
  <c r="G53" i="2"/>
  <c r="K53" i="2"/>
  <c r="S149" i="1"/>
  <c r="U149" i="1"/>
  <c r="P182" i="1"/>
  <c r="U179" i="2"/>
  <c r="S179" i="2"/>
  <c r="U176" i="2"/>
  <c r="U168" i="2"/>
  <c r="S161" i="2"/>
  <c r="U161" i="2"/>
  <c r="G158" i="2"/>
  <c r="K158" i="2"/>
  <c r="P158" i="2"/>
  <c r="G153" i="2"/>
  <c r="K153" i="2"/>
  <c r="P153" i="2"/>
  <c r="U148" i="2"/>
  <c r="G134" i="2"/>
  <c r="K134" i="2"/>
  <c r="P134" i="2"/>
  <c r="U120" i="2"/>
  <c r="S120" i="2"/>
  <c r="I29" i="2"/>
  <c r="S29" i="2"/>
  <c r="G68" i="2"/>
  <c r="K68" i="2"/>
  <c r="P68" i="2"/>
  <c r="P186" i="1"/>
  <c r="G186" i="1"/>
  <c r="K186" i="1"/>
  <c r="S34" i="1"/>
  <c r="P116" i="1"/>
  <c r="P112" i="1"/>
  <c r="P108" i="1"/>
  <c r="P99" i="1"/>
  <c r="P94" i="1"/>
  <c r="P81" i="1"/>
  <c r="P77" i="1"/>
  <c r="P57" i="1"/>
  <c r="P53" i="1"/>
  <c r="U129" i="1"/>
  <c r="P128" i="1"/>
  <c r="P152" i="1"/>
  <c r="P143" i="1"/>
  <c r="P130" i="1"/>
  <c r="P124" i="1"/>
  <c r="U151" i="1"/>
  <c r="P172" i="1"/>
  <c r="G165" i="1"/>
  <c r="S165" i="1"/>
  <c r="G155" i="1"/>
  <c r="S155" i="1"/>
  <c r="G150" i="1"/>
  <c r="K150" i="1"/>
  <c r="G146" i="1"/>
  <c r="K146" i="1"/>
  <c r="G118" i="1"/>
  <c r="J118" i="1"/>
  <c r="S183" i="1"/>
  <c r="P180" i="1"/>
  <c r="U179" i="1"/>
  <c r="S175" i="1"/>
  <c r="S175" i="2"/>
  <c r="U174" i="2"/>
  <c r="G165" i="2"/>
  <c r="S165" i="2"/>
  <c r="P163" i="2"/>
  <c r="G163" i="2"/>
  <c r="K163" i="2"/>
  <c r="G150" i="2"/>
  <c r="K150" i="2"/>
  <c r="P150" i="2"/>
  <c r="U146" i="2"/>
  <c r="S146" i="2"/>
  <c r="K143" i="2"/>
  <c r="P131" i="2"/>
  <c r="G131" i="2"/>
  <c r="K131" i="2"/>
  <c r="U127" i="2"/>
  <c r="S59" i="2"/>
  <c r="I32" i="2"/>
  <c r="S32" i="2"/>
  <c r="U95" i="2"/>
  <c r="U87" i="2"/>
  <c r="K87" i="2"/>
  <c r="U83" i="2"/>
  <c r="S83" i="2"/>
  <c r="P73" i="2"/>
  <c r="G73" i="2"/>
  <c r="K73" i="2"/>
  <c r="K184" i="1"/>
  <c r="S184" i="1"/>
  <c r="G185" i="2"/>
  <c r="K185" i="2"/>
  <c r="P185" i="2"/>
  <c r="G177" i="2"/>
  <c r="K177" i="2"/>
  <c r="P177" i="2"/>
  <c r="U65" i="2"/>
  <c r="S65" i="2"/>
  <c r="P85" i="1"/>
  <c r="P174" i="1"/>
  <c r="G174" i="1"/>
  <c r="K174" i="1"/>
  <c r="S180" i="2"/>
  <c r="U180" i="2"/>
  <c r="K144" i="2"/>
  <c r="S144" i="2"/>
  <c r="U135" i="2"/>
  <c r="S135" i="2"/>
  <c r="S51" i="2"/>
  <c r="K51" i="2"/>
  <c r="I27" i="2"/>
  <c r="S27" i="2"/>
  <c r="P103" i="2"/>
  <c r="G103" i="2"/>
  <c r="K103" i="2"/>
  <c r="P82" i="2"/>
  <c r="G82" i="2"/>
  <c r="K82" i="2"/>
  <c r="U54" i="2"/>
  <c r="S54" i="2"/>
  <c r="P158" i="1"/>
  <c r="G162" i="1"/>
  <c r="K162" i="1"/>
  <c r="P162" i="1"/>
  <c r="S164" i="2"/>
  <c r="P147" i="2"/>
  <c r="G147" i="2"/>
  <c r="K147" i="2"/>
  <c r="G154" i="1"/>
  <c r="K154" i="1"/>
  <c r="P154" i="1"/>
  <c r="P133" i="2"/>
  <c r="G133" i="2"/>
  <c r="K133" i="2"/>
  <c r="I33" i="2"/>
  <c r="S33" i="2"/>
  <c r="U62" i="2"/>
  <c r="S62" i="2"/>
  <c r="S23" i="1"/>
  <c r="P103" i="1"/>
  <c r="U127" i="1"/>
  <c r="P182" i="2"/>
  <c r="G182" i="2"/>
  <c r="K182" i="2"/>
  <c r="S173" i="2"/>
  <c r="S168" i="2"/>
  <c r="S59" i="1"/>
  <c r="U145" i="1"/>
  <c r="U59" i="1"/>
  <c r="S140" i="1"/>
  <c r="U137" i="1"/>
  <c r="U183" i="1"/>
  <c r="S176" i="2"/>
  <c r="U175" i="2"/>
  <c r="S172" i="2"/>
  <c r="U170" i="2"/>
  <c r="U167" i="2"/>
  <c r="G166" i="2"/>
  <c r="G162" i="2"/>
  <c r="K162" i="2"/>
  <c r="P140" i="2"/>
  <c r="P130" i="2"/>
  <c r="S125" i="2"/>
  <c r="U125" i="2"/>
  <c r="K50" i="2"/>
  <c r="S50" i="2"/>
  <c r="I37" i="2"/>
  <c r="S37" i="2"/>
  <c r="G106" i="2"/>
  <c r="K106" i="2"/>
  <c r="P106" i="2"/>
  <c r="P98" i="2"/>
  <c r="G98" i="2"/>
  <c r="K98" i="2"/>
  <c r="G94" i="2"/>
  <c r="U144" i="2"/>
  <c r="S123" i="2"/>
  <c r="U123" i="2"/>
  <c r="P113" i="2"/>
  <c r="G113" i="2"/>
  <c r="K113" i="2"/>
  <c r="S79" i="2"/>
  <c r="U79" i="2"/>
  <c r="U164" i="1"/>
  <c r="U155" i="2"/>
  <c r="P137" i="2"/>
  <c r="P121" i="2"/>
  <c r="S115" i="2"/>
  <c r="P110" i="2"/>
  <c r="G110" i="2"/>
  <c r="J110" i="2"/>
  <c r="G107" i="2"/>
  <c r="G81" i="2"/>
  <c r="G185" i="1"/>
  <c r="K185" i="1"/>
  <c r="P185" i="1"/>
  <c r="P138" i="2"/>
  <c r="S128" i="2"/>
  <c r="P122" i="2"/>
  <c r="S38" i="2"/>
  <c r="S107" i="2"/>
  <c r="P102" i="2"/>
  <c r="G102" i="2"/>
  <c r="K102" i="2"/>
  <c r="P85" i="2"/>
  <c r="G85" i="2"/>
  <c r="K85" i="2"/>
  <c r="S81" i="2"/>
  <c r="S77" i="2"/>
  <c r="U101" i="2"/>
  <c r="S101" i="2"/>
  <c r="G92" i="2"/>
  <c r="K92" i="2"/>
  <c r="P66" i="2"/>
  <c r="G66" i="2"/>
  <c r="K66" i="2"/>
  <c r="P61" i="2"/>
  <c r="G61" i="2"/>
  <c r="K61" i="2"/>
  <c r="G188" i="1"/>
  <c r="K188" i="1"/>
  <c r="P188" i="1"/>
  <c r="U171" i="2"/>
  <c r="U139" i="2"/>
  <c r="G123" i="2"/>
  <c r="K123" i="2"/>
  <c r="K42" i="2"/>
  <c r="P116" i="2"/>
  <c r="P71" i="2"/>
  <c r="G71" i="2"/>
  <c r="K71" i="2"/>
  <c r="G44" i="2"/>
  <c r="G88" i="2"/>
  <c r="K88" i="2"/>
  <c r="G79" i="2"/>
  <c r="J79" i="2"/>
  <c r="G166" i="3"/>
  <c r="AC166" i="3" s="1"/>
  <c r="Z170" i="3"/>
  <c r="Z166" i="3"/>
  <c r="G148" i="3"/>
  <c r="AC148" i="3" s="1"/>
  <c r="G163" i="3"/>
  <c r="AF163" i="3" s="1"/>
  <c r="G170" i="3"/>
  <c r="AC170" i="3" s="1"/>
  <c r="G117" i="3"/>
  <c r="AC117" i="3" s="1"/>
  <c r="G178" i="3"/>
  <c r="AC178" i="3" s="1"/>
  <c r="G172" i="3"/>
  <c r="Z152" i="3"/>
  <c r="Z94" i="3"/>
  <c r="Z148" i="3"/>
  <c r="G152" i="3"/>
  <c r="Z130" i="3"/>
  <c r="G134" i="3"/>
  <c r="K134" i="3" s="1"/>
  <c r="Z159" i="3"/>
  <c r="G167" i="3"/>
  <c r="AC167" i="3" s="1"/>
  <c r="Z144" i="3"/>
  <c r="G151" i="3"/>
  <c r="AC151" i="3" s="1"/>
  <c r="Z101" i="3"/>
  <c r="G147" i="3"/>
  <c r="AC147" i="3" s="1"/>
  <c r="Z83" i="3"/>
  <c r="Z149" i="3"/>
  <c r="G141" i="3"/>
  <c r="AC141" i="3" s="1"/>
  <c r="G149" i="3"/>
  <c r="K149" i="3" s="1"/>
  <c r="G94" i="3"/>
  <c r="AC94" i="3" s="1"/>
  <c r="G67" i="3"/>
  <c r="K67" i="3" s="1"/>
  <c r="Z80" i="3"/>
  <c r="Z105" i="3"/>
  <c r="Z38" i="3"/>
  <c r="Z107" i="3"/>
  <c r="G77" i="3"/>
  <c r="AC77" i="3" s="1"/>
  <c r="Z53" i="3"/>
  <c r="G90" i="3"/>
  <c r="K90" i="3" s="1"/>
  <c r="G70" i="3"/>
  <c r="AC70" i="3" s="1"/>
  <c r="Z48" i="3"/>
  <c r="G46" i="3"/>
  <c r="I46" i="3" s="1"/>
  <c r="Z44" i="3"/>
  <c r="Z23" i="3"/>
  <c r="Z52" i="3"/>
  <c r="G53" i="3"/>
  <c r="Z187" i="3"/>
  <c r="G199" i="3"/>
  <c r="AC199" i="3" s="1"/>
  <c r="Z190" i="3"/>
  <c r="Z25" i="3"/>
  <c r="Z201" i="3"/>
  <c r="G182" i="3"/>
  <c r="G140" i="3"/>
  <c r="AC140" i="3" s="1"/>
  <c r="Z209" i="3"/>
  <c r="G190" i="3"/>
  <c r="AF190" i="3" s="1"/>
  <c r="Z194" i="3"/>
  <c r="U147" i="2"/>
  <c r="S147" i="2"/>
  <c r="U106" i="1"/>
  <c r="S106" i="1"/>
  <c r="S184" i="2"/>
  <c r="U184" i="2"/>
  <c r="K44" i="2"/>
  <c r="S44" i="2"/>
  <c r="U85" i="2"/>
  <c r="S85" i="2"/>
  <c r="S137" i="2"/>
  <c r="U137" i="2"/>
  <c r="S73" i="2"/>
  <c r="U73" i="2"/>
  <c r="S180" i="1"/>
  <c r="U180" i="1"/>
  <c r="S57" i="1"/>
  <c r="U57" i="1"/>
  <c r="S134" i="2"/>
  <c r="U134" i="2"/>
  <c r="U53" i="2"/>
  <c r="S53" i="2"/>
  <c r="S118" i="2"/>
  <c r="U118" i="2"/>
  <c r="S60" i="2"/>
  <c r="U60" i="2"/>
  <c r="S105" i="2"/>
  <c r="U105" i="2"/>
  <c r="U110" i="1"/>
  <c r="S110" i="1"/>
  <c r="U142" i="2"/>
  <c r="S142" i="2"/>
  <c r="U86" i="1"/>
  <c r="S86" i="1"/>
  <c r="S64" i="1"/>
  <c r="U64" i="1"/>
  <c r="U138" i="2"/>
  <c r="S138" i="2"/>
  <c r="S103" i="2"/>
  <c r="U103" i="2"/>
  <c r="S116" i="1"/>
  <c r="U116" i="1"/>
  <c r="U92" i="2"/>
  <c r="AC194" i="3"/>
  <c r="AF194" i="3"/>
  <c r="AC41" i="3"/>
  <c r="AF41" i="3"/>
  <c r="U188" i="1"/>
  <c r="S188" i="1"/>
  <c r="K81" i="2"/>
  <c r="U81" i="2"/>
  <c r="U98" i="2"/>
  <c r="S98" i="2"/>
  <c r="S133" i="2"/>
  <c r="U133" i="2"/>
  <c r="U162" i="1"/>
  <c r="S162" i="1"/>
  <c r="U177" i="2"/>
  <c r="S177" i="2"/>
  <c r="S124" i="1"/>
  <c r="U124" i="1"/>
  <c r="S77" i="1"/>
  <c r="U77" i="1"/>
  <c r="S186" i="1"/>
  <c r="U186" i="1"/>
  <c r="U168" i="1"/>
  <c r="S168" i="1"/>
  <c r="U93" i="2"/>
  <c r="S93" i="2"/>
  <c r="U120" i="1"/>
  <c r="S120" i="1"/>
  <c r="S132" i="1"/>
  <c r="U132" i="1"/>
  <c r="S151" i="2"/>
  <c r="U151" i="2"/>
  <c r="U63" i="1"/>
  <c r="S63" i="1"/>
  <c r="U114" i="1"/>
  <c r="S114" i="1"/>
  <c r="S138" i="1"/>
  <c r="U138" i="1"/>
  <c r="U152" i="2"/>
  <c r="S152" i="2"/>
  <c r="U70" i="1"/>
  <c r="S185" i="1"/>
  <c r="U185" i="1"/>
  <c r="S53" i="1"/>
  <c r="U53" i="1"/>
  <c r="S111" i="2"/>
  <c r="U111" i="2"/>
  <c r="AF144" i="3"/>
  <c r="AC144" i="3"/>
  <c r="U71" i="2"/>
  <c r="S71" i="2"/>
  <c r="U102" i="2"/>
  <c r="S102" i="2"/>
  <c r="K107" i="2"/>
  <c r="U107" i="2"/>
  <c r="S113" i="2"/>
  <c r="U113" i="2"/>
  <c r="S106" i="2"/>
  <c r="U106" i="2"/>
  <c r="U130" i="2"/>
  <c r="S130" i="2"/>
  <c r="U163" i="2"/>
  <c r="S163" i="2"/>
  <c r="S130" i="1"/>
  <c r="U130" i="1"/>
  <c r="S81" i="1"/>
  <c r="U81" i="1"/>
  <c r="U68" i="2"/>
  <c r="S68" i="2"/>
  <c r="U96" i="2"/>
  <c r="S96" i="2"/>
  <c r="U108" i="2"/>
  <c r="S108" i="2"/>
  <c r="S22" i="1"/>
  <c r="U22" i="1"/>
  <c r="U144" i="1"/>
  <c r="S144" i="1"/>
  <c r="U64" i="2"/>
  <c r="S64" i="2"/>
  <c r="U162" i="2"/>
  <c r="S160" i="1"/>
  <c r="U160" i="1"/>
  <c r="U119" i="1"/>
  <c r="S119" i="1"/>
  <c r="S149" i="2"/>
  <c r="U149" i="2"/>
  <c r="S70" i="1"/>
  <c r="U118" i="1"/>
  <c r="U164" i="2"/>
  <c r="AF68" i="3"/>
  <c r="AC68" i="3"/>
  <c r="S150" i="2"/>
  <c r="U150" i="2"/>
  <c r="S183" i="2"/>
  <c r="U183" i="2"/>
  <c r="AF25" i="3"/>
  <c r="AF52" i="3"/>
  <c r="AC52" i="3"/>
  <c r="U116" i="2"/>
  <c r="S116" i="2"/>
  <c r="S140" i="2"/>
  <c r="U140" i="2"/>
  <c r="S154" i="1"/>
  <c r="U154" i="1"/>
  <c r="S158" i="1"/>
  <c r="U158" i="1"/>
  <c r="S185" i="2"/>
  <c r="U185" i="2"/>
  <c r="S131" i="2"/>
  <c r="U131" i="2"/>
  <c r="K165" i="2"/>
  <c r="U165" i="2"/>
  <c r="S143" i="1"/>
  <c r="U143" i="1"/>
  <c r="U94" i="1"/>
  <c r="S94" i="1"/>
  <c r="S153" i="2"/>
  <c r="U153" i="2"/>
  <c r="S132" i="2"/>
  <c r="U132" i="2"/>
  <c r="U126" i="2"/>
  <c r="S126" i="2"/>
  <c r="U44" i="2"/>
  <c r="F13" i="2"/>
  <c r="U89" i="2"/>
  <c r="S89" i="2"/>
  <c r="U167" i="1"/>
  <c r="S167" i="1"/>
  <c r="K69" i="2"/>
  <c r="S69" i="2"/>
  <c r="S162" i="2"/>
  <c r="S126" i="1"/>
  <c r="U126" i="1"/>
  <c r="U79" i="1"/>
  <c r="S79" i="1"/>
  <c r="U136" i="1"/>
  <c r="S136" i="1"/>
  <c r="S176" i="1"/>
  <c r="U176" i="1"/>
  <c r="U78" i="1"/>
  <c r="S78" i="1"/>
  <c r="S118" i="1"/>
  <c r="AC201" i="3"/>
  <c r="K94" i="2"/>
  <c r="S94" i="2"/>
  <c r="S166" i="1"/>
  <c r="U166" i="1"/>
  <c r="U61" i="2"/>
  <c r="S61" i="2"/>
  <c r="S110" i="2"/>
  <c r="U110" i="2"/>
  <c r="S182" i="2"/>
  <c r="U182" i="2"/>
  <c r="U119" i="2"/>
  <c r="S174" i="1"/>
  <c r="U174" i="1"/>
  <c r="S152" i="1"/>
  <c r="U152" i="1"/>
  <c r="S99" i="1"/>
  <c r="U99" i="1"/>
  <c r="U156" i="1"/>
  <c r="S156" i="1"/>
  <c r="U94" i="2"/>
  <c r="S142" i="1"/>
  <c r="U142" i="1"/>
  <c r="U88" i="1"/>
  <c r="S88" i="1"/>
  <c r="S187" i="1"/>
  <c r="U187" i="1"/>
  <c r="S169" i="2"/>
  <c r="U169" i="2"/>
  <c r="U150" i="1"/>
  <c r="S172" i="1"/>
  <c r="U172" i="1"/>
  <c r="S122" i="1"/>
  <c r="U122" i="1"/>
  <c r="AF75" i="3"/>
  <c r="AC75" i="3"/>
  <c r="AF192" i="3"/>
  <c r="AC87" i="3"/>
  <c r="U122" i="2"/>
  <c r="S122" i="2"/>
  <c r="K166" i="2"/>
  <c r="U166" i="2"/>
  <c r="U69" i="2"/>
  <c r="U82" i="2"/>
  <c r="S82" i="2"/>
  <c r="K155" i="1"/>
  <c r="U155" i="1"/>
  <c r="S128" i="1"/>
  <c r="U128" i="1"/>
  <c r="S108" i="1"/>
  <c r="U108" i="1"/>
  <c r="U158" i="2"/>
  <c r="S158" i="2"/>
  <c r="S182" i="1"/>
  <c r="U182" i="1"/>
  <c r="S58" i="2"/>
  <c r="U58" i="2"/>
  <c r="U76" i="2"/>
  <c r="S76" i="2"/>
  <c r="S97" i="2"/>
  <c r="U97" i="2"/>
  <c r="S166" i="2"/>
  <c r="S148" i="1"/>
  <c r="U148" i="1"/>
  <c r="U92" i="1"/>
  <c r="S92" i="1"/>
  <c r="U72" i="2"/>
  <c r="S72" i="2"/>
  <c r="S150" i="1"/>
  <c r="S141" i="2"/>
  <c r="U141" i="2"/>
  <c r="S121" i="2"/>
  <c r="U121" i="2"/>
  <c r="S145" i="2"/>
  <c r="U145" i="2"/>
  <c r="U86" i="2"/>
  <c r="S86" i="2"/>
  <c r="AF76" i="3"/>
  <c r="AC76" i="3"/>
  <c r="S66" i="2"/>
  <c r="U66" i="2"/>
  <c r="U103" i="1"/>
  <c r="S103" i="1"/>
  <c r="U85" i="1"/>
  <c r="S85" i="1"/>
  <c r="K165" i="1"/>
  <c r="U165" i="1"/>
  <c r="S112" i="1"/>
  <c r="U112" i="1"/>
  <c r="S92" i="2"/>
  <c r="S88" i="2"/>
  <c r="U56" i="2"/>
  <c r="S56" i="2"/>
  <c r="U42" i="1"/>
  <c r="S42" i="1"/>
  <c r="U102" i="1"/>
  <c r="S102" i="1"/>
  <c r="U95" i="1"/>
  <c r="S95" i="1"/>
  <c r="U60" i="1"/>
  <c r="S60" i="1"/>
  <c r="S169" i="1"/>
  <c r="AB71" i="3"/>
  <c r="AB85" i="3"/>
  <c r="F13" i="1"/>
  <c r="AB76" i="3"/>
  <c r="AD85" i="3"/>
  <c r="AB40" i="3"/>
  <c r="AB68" i="3"/>
  <c r="AB75" i="3"/>
  <c r="AD76" i="3"/>
  <c r="AB79" i="3"/>
  <c r="AD68" i="3"/>
  <c r="AB101" i="3"/>
  <c r="AD79" i="3"/>
  <c r="AD101" i="3"/>
  <c r="AB52" i="3"/>
  <c r="AD52" i="3"/>
  <c r="C12" i="2"/>
  <c r="C11" i="2"/>
  <c r="C11" i="1"/>
  <c r="C12" i="1"/>
  <c r="AC192" i="3" l="1"/>
  <c r="G28" i="3"/>
  <c r="AC28" i="3" s="1"/>
  <c r="Z36" i="3"/>
  <c r="Z50" i="3"/>
  <c r="AF81" i="3"/>
  <c r="G113" i="3"/>
  <c r="G135" i="3"/>
  <c r="Z84" i="3"/>
  <c r="G133" i="3"/>
  <c r="Z168" i="3"/>
  <c r="Z143" i="3"/>
  <c r="K199" i="3"/>
  <c r="K148" i="3"/>
  <c r="Z220" i="3"/>
  <c r="G34" i="3"/>
  <c r="I34" i="3" s="1"/>
  <c r="G145" i="3"/>
  <c r="K145" i="3" s="1"/>
  <c r="G213" i="3"/>
  <c r="AC213" i="3" s="1"/>
  <c r="Z192" i="3"/>
  <c r="G195" i="3"/>
  <c r="AC195" i="3" s="1"/>
  <c r="Z103" i="3"/>
  <c r="G158" i="3"/>
  <c r="G175" i="3"/>
  <c r="K175" i="3" s="1"/>
  <c r="Z22" i="3"/>
  <c r="G22" i="3"/>
  <c r="AF22" i="3" s="1"/>
  <c r="AU22" i="3"/>
  <c r="AC220" i="3"/>
  <c r="AF170" i="3"/>
  <c r="G160" i="3"/>
  <c r="AC160" i="3" s="1"/>
  <c r="AU234" i="3"/>
  <c r="Z81" i="3"/>
  <c r="K170" i="3"/>
  <c r="AF166" i="3"/>
  <c r="Z110" i="3"/>
  <c r="AF148" i="3"/>
  <c r="AC81" i="3"/>
  <c r="J141" i="3"/>
  <c r="G127" i="3"/>
  <c r="AC127" i="3" s="1"/>
  <c r="Z164" i="3"/>
  <c r="AF141" i="3"/>
  <c r="AF220" i="3"/>
  <c r="K166" i="3"/>
  <c r="G123" i="3"/>
  <c r="AC123" i="3" s="1"/>
  <c r="G106" i="3"/>
  <c r="K106" i="3" s="1"/>
  <c r="G235" i="3"/>
  <c r="AU235" i="3"/>
  <c r="Z235" i="3"/>
  <c r="G228" i="3"/>
  <c r="AU228" i="3"/>
  <c r="Z228" i="3"/>
  <c r="G234" i="3"/>
  <c r="K147" i="3"/>
  <c r="Z59" i="3"/>
  <c r="Z87" i="3"/>
  <c r="AF167" i="3"/>
  <c r="AF87" i="3"/>
  <c r="AF193" i="3"/>
  <c r="K167" i="3"/>
  <c r="AF143" i="3"/>
  <c r="K143" i="3"/>
  <c r="Z98" i="3"/>
  <c r="G98" i="3"/>
  <c r="G118" i="3"/>
  <c r="Z118" i="3"/>
  <c r="K140" i="3"/>
  <c r="AF47" i="3"/>
  <c r="Z47" i="3"/>
  <c r="G51" i="3"/>
  <c r="K51" i="3" s="1"/>
  <c r="G180" i="3"/>
  <c r="AF180" i="3" s="1"/>
  <c r="AC47" i="3"/>
  <c r="AF28" i="3"/>
  <c r="AF70" i="3"/>
  <c r="K151" i="3"/>
  <c r="G124" i="3"/>
  <c r="K124" i="3" s="1"/>
  <c r="AF84" i="3"/>
  <c r="F15" i="3"/>
  <c r="AC184" i="3"/>
  <c r="K184" i="3"/>
  <c r="AC168" i="3"/>
  <c r="AF168" i="3"/>
  <c r="AC125" i="3"/>
  <c r="K125" i="3"/>
  <c r="AF125" i="3"/>
  <c r="AF113" i="3"/>
  <c r="AC106" i="3"/>
  <c r="AY82" i="3"/>
  <c r="AF159" i="3"/>
  <c r="AY118" i="3"/>
  <c r="G35" i="3"/>
  <c r="Z125" i="3"/>
  <c r="AF201" i="3"/>
  <c r="AF106" i="3"/>
  <c r="K164" i="3"/>
  <c r="AY14" i="3"/>
  <c r="Z45" i="3"/>
  <c r="AF152" i="3"/>
  <c r="AY34" i="3"/>
  <c r="AY50" i="3"/>
  <c r="AB12" i="3"/>
  <c r="Z233" i="3"/>
  <c r="AC159" i="3"/>
  <c r="Z27" i="3"/>
  <c r="G121" i="3"/>
  <c r="AF121" i="3" s="1"/>
  <c r="AY20" i="3"/>
  <c r="Z100" i="3"/>
  <c r="AC233" i="3"/>
  <c r="K233" i="3"/>
  <c r="AF233" i="3"/>
  <c r="K128" i="3"/>
  <c r="AC128" i="3"/>
  <c r="AF128" i="3"/>
  <c r="AF209" i="3"/>
  <c r="AC209" i="3"/>
  <c r="Z72" i="3"/>
  <c r="G72" i="3"/>
  <c r="AC72" i="3" s="1"/>
  <c r="Z129" i="3"/>
  <c r="G129" i="3"/>
  <c r="K129" i="3" s="1"/>
  <c r="AC149" i="3"/>
  <c r="AF140" i="3"/>
  <c r="AC158" i="3"/>
  <c r="I28" i="3"/>
  <c r="Z63" i="3"/>
  <c r="Z128" i="3"/>
  <c r="Z142" i="3"/>
  <c r="Z216" i="3"/>
  <c r="K110" i="3"/>
  <c r="AC90" i="3"/>
  <c r="AC193" i="3"/>
  <c r="Z146" i="3"/>
  <c r="AF110" i="3"/>
  <c r="AF90" i="3"/>
  <c r="K44" i="3"/>
  <c r="G120" i="3"/>
  <c r="Z132" i="3"/>
  <c r="G155" i="3"/>
  <c r="Z193" i="3"/>
  <c r="K152" i="3"/>
  <c r="AF44" i="3"/>
  <c r="Z112" i="3"/>
  <c r="AF151" i="3"/>
  <c r="AF147" i="3"/>
  <c r="U227" i="3"/>
  <c r="AF227" i="3" s="1"/>
  <c r="Z227" i="3"/>
  <c r="G229" i="3"/>
  <c r="AF229" i="3" s="1"/>
  <c r="Z229" i="3"/>
  <c r="Z224" i="3"/>
  <c r="G224" i="3"/>
  <c r="AF224" i="3" s="1"/>
  <c r="G231" i="3"/>
  <c r="Z231" i="3"/>
  <c r="Z226" i="3"/>
  <c r="G226" i="3"/>
  <c r="AF226" i="3" s="1"/>
  <c r="Z230" i="3"/>
  <c r="G230" i="3"/>
  <c r="AF230" i="3" s="1"/>
  <c r="G225" i="3"/>
  <c r="Z225" i="3"/>
  <c r="Z232" i="3"/>
  <c r="G232" i="3"/>
  <c r="G223" i="3"/>
  <c r="AF223" i="3" s="1"/>
  <c r="Z223" i="3"/>
  <c r="K114" i="3"/>
  <c r="AF114" i="3"/>
  <c r="AC114" i="3"/>
  <c r="G207" i="3"/>
  <c r="K207" i="3" s="1"/>
  <c r="Z207" i="3"/>
  <c r="Z116" i="3"/>
  <c r="G116" i="3"/>
  <c r="G200" i="3"/>
  <c r="Z200" i="3"/>
  <c r="G186" i="3"/>
  <c r="AF186" i="3" s="1"/>
  <c r="Z186" i="3"/>
  <c r="G131" i="3"/>
  <c r="AF131" i="3" s="1"/>
  <c r="Z131" i="3"/>
  <c r="Z138" i="3"/>
  <c r="G138" i="3"/>
  <c r="K138" i="3" s="1"/>
  <c r="Z122" i="3"/>
  <c r="G122" i="3"/>
  <c r="J122" i="3" s="1"/>
  <c r="G203" i="3"/>
  <c r="Z203" i="3"/>
  <c r="G43" i="3"/>
  <c r="AF43" i="3" s="1"/>
  <c r="Z43" i="3"/>
  <c r="AF196" i="3"/>
  <c r="K84" i="3"/>
  <c r="G33" i="3"/>
  <c r="AC33" i="3" s="1"/>
  <c r="G24" i="3"/>
  <c r="AY5" i="3"/>
  <c r="AY9" i="3"/>
  <c r="AY15" i="3"/>
  <c r="AY23" i="3"/>
  <c r="AY37" i="3"/>
  <c r="AY39" i="3"/>
  <c r="AY53" i="3"/>
  <c r="AY102" i="3"/>
  <c r="AF133" i="3"/>
  <c r="AF118" i="3"/>
  <c r="AF115" i="3"/>
  <c r="AY24" i="3"/>
  <c r="AY41" i="3"/>
  <c r="AY55" i="3"/>
  <c r="AY70" i="3"/>
  <c r="AY107" i="3"/>
  <c r="AF45" i="3"/>
  <c r="AF59" i="3"/>
  <c r="K190" i="3"/>
  <c r="K213" i="3"/>
  <c r="Z114" i="3"/>
  <c r="AY2" i="3"/>
  <c r="AY6" i="3"/>
  <c r="AY10" i="3"/>
  <c r="AY16" i="3"/>
  <c r="AY25" i="3"/>
  <c r="AY42" i="3"/>
  <c r="AY57" i="3"/>
  <c r="AY72" i="3"/>
  <c r="AY85" i="3"/>
  <c r="AY109" i="3"/>
  <c r="G208" i="3"/>
  <c r="AF208" i="3" s="1"/>
  <c r="G156" i="3"/>
  <c r="AC156" i="3" s="1"/>
  <c r="K59" i="3"/>
  <c r="AY11" i="3"/>
  <c r="AY21" i="3"/>
  <c r="AY26" i="3"/>
  <c r="AY43" i="3"/>
  <c r="AY59" i="3"/>
  <c r="AY74" i="3"/>
  <c r="AY88" i="3"/>
  <c r="AY112" i="3"/>
  <c r="AF149" i="3"/>
  <c r="Z197" i="3"/>
  <c r="K168" i="3"/>
  <c r="AF134" i="3"/>
  <c r="AC134" i="3"/>
  <c r="K117" i="3"/>
  <c r="K178" i="3"/>
  <c r="AC45" i="3"/>
  <c r="G119" i="3"/>
  <c r="AY3" i="3"/>
  <c r="AY7" i="3"/>
  <c r="AY12" i="3"/>
  <c r="AY17" i="3"/>
  <c r="AY22" i="3"/>
  <c r="AY28" i="3"/>
  <c r="AY45" i="3"/>
  <c r="AY64" i="3"/>
  <c r="AY76" i="3"/>
  <c r="AY90" i="3"/>
  <c r="AY114" i="3"/>
  <c r="K70" i="3"/>
  <c r="AC129" i="3"/>
  <c r="AC152" i="3"/>
  <c r="AF117" i="3"/>
  <c r="G29" i="3"/>
  <c r="AF29" i="3" s="1"/>
  <c r="G161" i="3"/>
  <c r="AY13" i="3"/>
  <c r="AY18" i="3"/>
  <c r="AY29" i="3"/>
  <c r="AY46" i="3"/>
  <c r="AY68" i="3"/>
  <c r="AY97" i="3"/>
  <c r="AY117" i="3"/>
  <c r="AF199" i="3"/>
  <c r="AF130" i="3"/>
  <c r="AB15" i="3"/>
  <c r="I36" i="3"/>
  <c r="K77" i="3"/>
  <c r="AC190" i="3"/>
  <c r="AC196" i="3"/>
  <c r="AY4" i="3"/>
  <c r="AY8" i="3"/>
  <c r="AB14" i="3"/>
  <c r="AY19" i="3"/>
  <c r="AY31" i="3"/>
  <c r="AY48" i="3"/>
  <c r="AY69" i="3"/>
  <c r="G162" i="3"/>
  <c r="Z162" i="3"/>
  <c r="G169" i="3"/>
  <c r="Z169" i="3"/>
  <c r="Z165" i="3"/>
  <c r="G165" i="3"/>
  <c r="Z89" i="3"/>
  <c r="G89" i="3"/>
  <c r="K89" i="3" s="1"/>
  <c r="K25" i="3"/>
  <c r="AC25" i="3"/>
  <c r="G108" i="3"/>
  <c r="Z108" i="3"/>
  <c r="Z96" i="3"/>
  <c r="G96" i="3"/>
  <c r="Z92" i="3"/>
  <c r="G92" i="3"/>
  <c r="G37" i="3"/>
  <c r="Z37" i="3"/>
  <c r="Z126" i="3"/>
  <c r="G126" i="3"/>
  <c r="Z88" i="3"/>
  <c r="G88" i="3"/>
  <c r="AC50" i="3"/>
  <c r="K50" i="3"/>
  <c r="AF50" i="3"/>
  <c r="Z21" i="3"/>
  <c r="G21" i="3"/>
  <c r="AF160" i="3"/>
  <c r="AF142" i="3"/>
  <c r="G137" i="3"/>
  <c r="Z137" i="3"/>
  <c r="Z42" i="3"/>
  <c r="G42" i="3"/>
  <c r="G60" i="3"/>
  <c r="Z60" i="3"/>
  <c r="Z26" i="3"/>
  <c r="G26" i="3"/>
  <c r="I26" i="3" s="1"/>
  <c r="K53" i="3"/>
  <c r="AC53" i="3"/>
  <c r="AC142" i="3"/>
  <c r="K142" i="3"/>
  <c r="G150" i="3"/>
  <c r="AF150" i="3" s="1"/>
  <c r="Z150" i="3"/>
  <c r="AC146" i="3"/>
  <c r="AF146" i="3"/>
  <c r="K146" i="3"/>
  <c r="AF53" i="3"/>
  <c r="G191" i="3"/>
  <c r="Z191" i="3"/>
  <c r="G136" i="3"/>
  <c r="Z136" i="3"/>
  <c r="G189" i="3"/>
  <c r="Z189" i="3"/>
  <c r="Z177" i="3"/>
  <c r="G177" i="3"/>
  <c r="K177" i="3" s="1"/>
  <c r="Z86" i="3"/>
  <c r="G86" i="3"/>
  <c r="G82" i="3"/>
  <c r="Z82" i="3"/>
  <c r="G69" i="3"/>
  <c r="AF69" i="3" s="1"/>
  <c r="Z69" i="3"/>
  <c r="Z65" i="3"/>
  <c r="G65" i="3"/>
  <c r="K200" i="3"/>
  <c r="AC200" i="3"/>
  <c r="AF200" i="3"/>
  <c r="K216" i="3"/>
  <c r="AC216" i="3"/>
  <c r="AF216" i="3"/>
  <c r="AF164" i="3"/>
  <c r="I33" i="3"/>
  <c r="AC115" i="3"/>
  <c r="AF33" i="3"/>
  <c r="AC130" i="3"/>
  <c r="AB18" i="3"/>
  <c r="BL117" i="3" s="1"/>
  <c r="K209" i="3"/>
  <c r="K195" i="3"/>
  <c r="AF174" i="3"/>
  <c r="AF187" i="3"/>
  <c r="K187" i="3"/>
  <c r="AF195" i="3"/>
  <c r="AC35" i="3"/>
  <c r="AF35" i="3"/>
  <c r="I35" i="3"/>
  <c r="AC133" i="3"/>
  <c r="K133" i="3"/>
  <c r="K132" i="3"/>
  <c r="AF132" i="3"/>
  <c r="AC132" i="3"/>
  <c r="K63" i="3"/>
  <c r="AF63" i="3"/>
  <c r="AC63" i="3"/>
  <c r="AF112" i="3"/>
  <c r="AC112" i="3"/>
  <c r="K94" i="3"/>
  <c r="AF94" i="3"/>
  <c r="G139" i="3"/>
  <c r="AC27" i="3"/>
  <c r="AF27" i="3"/>
  <c r="I27" i="3"/>
  <c r="AC163" i="3"/>
  <c r="K163" i="3"/>
  <c r="Z139" i="3"/>
  <c r="AC145" i="3"/>
  <c r="AC172" i="3"/>
  <c r="K172" i="3"/>
  <c r="Z111" i="3"/>
  <c r="BL83" i="3"/>
  <c r="AU130" i="3"/>
  <c r="G222" i="3"/>
  <c r="Z222" i="3"/>
  <c r="G214" i="3"/>
  <c r="K214" i="3" s="1"/>
  <c r="Z214" i="3"/>
  <c r="Z115" i="3"/>
  <c r="Z181" i="3"/>
  <c r="G181" i="3"/>
  <c r="K181" i="3" s="1"/>
  <c r="G95" i="3"/>
  <c r="AC95" i="3" s="1"/>
  <c r="Z95" i="3"/>
  <c r="Z39" i="3"/>
  <c r="G93" i="3"/>
  <c r="AF93" i="3" s="1"/>
  <c r="Z93" i="3"/>
  <c r="AY105" i="3"/>
  <c r="AY100" i="3"/>
  <c r="AY99" i="3"/>
  <c r="AY95" i="3"/>
  <c r="AY93" i="3"/>
  <c r="AY86" i="3"/>
  <c r="AY63" i="3"/>
  <c r="AY61" i="3"/>
  <c r="AY58" i="3"/>
  <c r="AY56" i="3"/>
  <c r="AY54" i="3"/>
  <c r="AY51" i="3"/>
  <c r="AY27" i="3"/>
  <c r="AY113" i="3"/>
  <c r="AY110" i="3"/>
  <c r="AY81" i="3"/>
  <c r="AY79" i="3"/>
  <c r="AY44" i="3"/>
  <c r="AY40" i="3"/>
  <c r="AY38" i="3"/>
  <c r="AY33" i="3"/>
  <c r="AY30" i="3"/>
  <c r="AY116" i="3"/>
  <c r="AY115" i="3"/>
  <c r="AY106" i="3"/>
  <c r="AY103" i="3"/>
  <c r="AY89" i="3"/>
  <c r="AY84" i="3"/>
  <c r="AY83" i="3"/>
  <c r="AY67" i="3"/>
  <c r="AY65" i="3"/>
  <c r="AY49" i="3"/>
  <c r="AY47" i="3"/>
  <c r="AY36" i="3"/>
  <c r="AY120" i="3"/>
  <c r="AY119" i="3"/>
  <c r="AY108" i="3"/>
  <c r="AY96" i="3"/>
  <c r="AY91" i="3"/>
  <c r="AY80" i="3"/>
  <c r="AY78" i="3"/>
  <c r="AY77" i="3"/>
  <c r="AY75" i="3"/>
  <c r="AY73" i="3"/>
  <c r="AY71" i="3"/>
  <c r="AY62" i="3"/>
  <c r="AY60" i="3"/>
  <c r="AY52" i="3"/>
  <c r="AY111" i="3"/>
  <c r="AY104" i="3"/>
  <c r="AY101" i="3"/>
  <c r="AY98" i="3"/>
  <c r="AY94" i="3"/>
  <c r="AY92" i="3"/>
  <c r="AY87" i="3"/>
  <c r="AY66" i="3"/>
  <c r="AY35" i="3"/>
  <c r="AY32" i="3"/>
  <c r="BL102" i="3"/>
  <c r="Z202" i="3"/>
  <c r="G202" i="3"/>
  <c r="K202" i="3" s="1"/>
  <c r="AC182" i="3"/>
  <c r="AF182" i="3"/>
  <c r="K182" i="3"/>
  <c r="G57" i="3"/>
  <c r="Z57" i="3"/>
  <c r="Z61" i="3"/>
  <c r="G61" i="3"/>
  <c r="Z68" i="3"/>
  <c r="G78" i="3"/>
  <c r="Z78" i="3"/>
  <c r="G198" i="3"/>
  <c r="Z198" i="3"/>
  <c r="G188" i="3"/>
  <c r="Z188" i="3"/>
  <c r="G219" i="3"/>
  <c r="Z219" i="3"/>
  <c r="Z221" i="3"/>
  <c r="G221" i="3"/>
  <c r="Z217" i="3"/>
  <c r="G217" i="3"/>
  <c r="K197" i="3"/>
  <c r="AF197" i="3"/>
  <c r="G173" i="3"/>
  <c r="Z173" i="3"/>
  <c r="G154" i="3"/>
  <c r="Z154" i="3"/>
  <c r="AF67" i="3"/>
  <c r="AC67" i="3"/>
  <c r="Z179" i="3"/>
  <c r="G179" i="3"/>
  <c r="Z157" i="3"/>
  <c r="G157" i="3"/>
  <c r="Z153" i="3"/>
  <c r="G153" i="3"/>
  <c r="AF66" i="3"/>
  <c r="AC66" i="3"/>
  <c r="K66" i="3"/>
  <c r="Z54" i="3"/>
  <c r="G54" i="3"/>
  <c r="G30" i="3"/>
  <c r="Z30" i="3"/>
  <c r="AF100" i="3"/>
  <c r="AC100" i="3"/>
  <c r="AC181" i="3"/>
  <c r="AC105" i="3"/>
  <c r="K105" i="3"/>
  <c r="AF105" i="3"/>
  <c r="Z218" i="3"/>
  <c r="G218" i="3"/>
  <c r="G176" i="3"/>
  <c r="Z176" i="3"/>
  <c r="AF48" i="3"/>
  <c r="AC48" i="3"/>
  <c r="AF58" i="3"/>
  <c r="AC58" i="3"/>
  <c r="AF46" i="3"/>
  <c r="AC46" i="3"/>
  <c r="AF175" i="3"/>
  <c r="AC175" i="3"/>
  <c r="K107" i="3"/>
  <c r="AF107" i="3"/>
  <c r="AC107" i="3"/>
  <c r="Z74" i="3"/>
  <c r="Z40" i="3"/>
  <c r="G212" i="3"/>
  <c r="Z212" i="3"/>
  <c r="AF83" i="3"/>
  <c r="AC83" i="3"/>
  <c r="AF177" i="3"/>
  <c r="AC177" i="3"/>
  <c r="AC174" i="3"/>
  <c r="Z178" i="3"/>
  <c r="Z109" i="3"/>
  <c r="G109" i="3"/>
  <c r="G104" i="3"/>
  <c r="Z104" i="3"/>
  <c r="Z77" i="3"/>
  <c r="Z67" i="3"/>
  <c r="G56" i="3"/>
  <c r="Z56" i="3"/>
  <c r="AF23" i="3"/>
  <c r="K23" i="3"/>
  <c r="Z206" i="3"/>
  <c r="G206" i="3"/>
  <c r="Z171" i="3"/>
  <c r="AC74" i="3"/>
  <c r="AF36" i="3"/>
  <c r="AF74" i="3"/>
  <c r="AF178" i="3"/>
  <c r="G91" i="3"/>
  <c r="Z91" i="3"/>
  <c r="G64" i="3"/>
  <c r="Z64" i="3"/>
  <c r="G205" i="3"/>
  <c r="Z205" i="3"/>
  <c r="Z211" i="3"/>
  <c r="G211" i="3"/>
  <c r="AF171" i="3"/>
  <c r="AC171" i="3"/>
  <c r="AF77" i="3"/>
  <c r="AF103" i="3"/>
  <c r="AC103" i="3"/>
  <c r="G97" i="3"/>
  <c r="Z97" i="3"/>
  <c r="AF95" i="3"/>
  <c r="J80" i="3"/>
  <c r="AF80" i="3"/>
  <c r="AC80" i="3"/>
  <c r="G73" i="3"/>
  <c r="G32" i="3"/>
  <c r="Z32" i="3"/>
  <c r="G185" i="3"/>
  <c r="Z185" i="3"/>
  <c r="Z204" i="3"/>
  <c r="G204" i="3"/>
  <c r="G215" i="3"/>
  <c r="Z215" i="3"/>
  <c r="G210" i="3"/>
  <c r="Z210" i="3"/>
  <c r="Z184" i="3"/>
  <c r="AF172" i="3"/>
  <c r="AF60" i="3"/>
  <c r="Z172" i="3"/>
  <c r="Z66" i="3"/>
  <c r="AU66" i="3"/>
  <c r="AC62" i="3"/>
  <c r="AF62" i="3"/>
  <c r="G49" i="3"/>
  <c r="G183" i="3"/>
  <c r="Z183" i="3"/>
  <c r="AF38" i="3"/>
  <c r="AC38" i="3"/>
  <c r="AF184" i="3"/>
  <c r="G102" i="3"/>
  <c r="Z102" i="3"/>
  <c r="G99" i="3"/>
  <c r="Z99" i="3"/>
  <c r="Z31" i="3"/>
  <c r="G31" i="3"/>
  <c r="AF213" i="3"/>
  <c r="Z196" i="3"/>
  <c r="Z182" i="3"/>
  <c r="Z174" i="3"/>
  <c r="Z58" i="3"/>
  <c r="Z55" i="3"/>
  <c r="G55" i="3"/>
  <c r="AF214" i="3"/>
  <c r="Z71" i="3"/>
  <c r="Z62" i="3"/>
  <c r="G111" i="3"/>
  <c r="O154" i="1"/>
  <c r="O74" i="1"/>
  <c r="O73" i="1"/>
  <c r="O36" i="1"/>
  <c r="O105" i="1"/>
  <c r="O160" i="1"/>
  <c r="O71" i="1"/>
  <c r="O48" i="1"/>
  <c r="O148" i="1"/>
  <c r="O115" i="1"/>
  <c r="O44" i="1"/>
  <c r="O140" i="1"/>
  <c r="O184" i="1"/>
  <c r="O39" i="1"/>
  <c r="O53" i="1"/>
  <c r="O162" i="1"/>
  <c r="O145" i="1"/>
  <c r="O92" i="1"/>
  <c r="O112" i="1"/>
  <c r="O83" i="1"/>
  <c r="O32" i="1"/>
  <c r="O42" i="1"/>
  <c r="O174" i="1"/>
  <c r="O127" i="1"/>
  <c r="O179" i="1"/>
  <c r="O72" i="1"/>
  <c r="O163" i="1"/>
  <c r="O56" i="1"/>
  <c r="O186" i="1"/>
  <c r="O128" i="1"/>
  <c r="O129" i="1"/>
  <c r="O76" i="1"/>
  <c r="O30" i="1"/>
  <c r="O43" i="1"/>
  <c r="O130" i="1"/>
  <c r="O121" i="1"/>
  <c r="O28" i="1"/>
  <c r="O82" i="1"/>
  <c r="O46" i="1"/>
  <c r="O45" i="1"/>
  <c r="O65" i="1"/>
  <c r="O51" i="1"/>
  <c r="O88" i="1"/>
  <c r="O35" i="1"/>
  <c r="O87" i="1"/>
  <c r="O95" i="1"/>
  <c r="O122" i="1"/>
  <c r="O40" i="1"/>
  <c r="O89" i="1"/>
  <c r="O49" i="1"/>
  <c r="O106" i="1"/>
  <c r="O143" i="1"/>
  <c r="O81" i="1"/>
  <c r="O109" i="1"/>
  <c r="O177" i="1"/>
  <c r="O139" i="1"/>
  <c r="O175" i="1"/>
  <c r="O161" i="1"/>
  <c r="O125" i="1"/>
  <c r="O23" i="1"/>
  <c r="O34" i="1"/>
  <c r="O55" i="1"/>
  <c r="O103" i="1"/>
  <c r="O52" i="1"/>
  <c r="O171" i="1"/>
  <c r="O104" i="1"/>
  <c r="O91" i="1"/>
  <c r="O138" i="1"/>
  <c r="O99" i="1"/>
  <c r="O170" i="1"/>
  <c r="O66" i="1"/>
  <c r="O101" i="1"/>
  <c r="O37" i="1"/>
  <c r="O86" i="1"/>
  <c r="O153" i="1"/>
  <c r="O78" i="1"/>
  <c r="O181" i="1"/>
  <c r="O31" i="1"/>
  <c r="O60" i="1"/>
  <c r="O93" i="1"/>
  <c r="O84" i="1"/>
  <c r="O102" i="1"/>
  <c r="O149" i="1"/>
  <c r="O119" i="1"/>
  <c r="O118" i="1"/>
  <c r="O57" i="1"/>
  <c r="O21" i="1"/>
  <c r="O27" i="1"/>
  <c r="O146" i="1"/>
  <c r="O120" i="1"/>
  <c r="O33" i="1"/>
  <c r="O117" i="1"/>
  <c r="O69" i="1"/>
  <c r="O134" i="1"/>
  <c r="O70" i="1"/>
  <c r="O90" i="1"/>
  <c r="O131" i="1"/>
  <c r="O98" i="1"/>
  <c r="O137" i="1"/>
  <c r="O59" i="1"/>
  <c r="O152" i="1"/>
  <c r="O67" i="1"/>
  <c r="O100" i="1"/>
  <c r="O133" i="1"/>
  <c r="O108" i="1"/>
  <c r="O183" i="1"/>
  <c r="O68" i="1"/>
  <c r="O189" i="1"/>
  <c r="O176" i="1"/>
  <c r="O168" i="1"/>
  <c r="O150" i="1"/>
  <c r="O110" i="1"/>
  <c r="O187" i="1"/>
  <c r="O167" i="1"/>
  <c r="O38" i="1"/>
  <c r="O156" i="1"/>
  <c r="O61" i="1"/>
  <c r="O126" i="1"/>
  <c r="O113" i="1"/>
  <c r="O124" i="1"/>
  <c r="O135" i="1"/>
  <c r="O178" i="1"/>
  <c r="O97" i="1"/>
  <c r="O151" i="1"/>
  <c r="O24" i="1"/>
  <c r="O80" i="1"/>
  <c r="O77" i="1"/>
  <c r="O165" i="1"/>
  <c r="O142" i="1"/>
  <c r="O111" i="1"/>
  <c r="O79" i="1"/>
  <c r="O116" i="1"/>
  <c r="C15" i="1"/>
  <c r="O107" i="1"/>
  <c r="O180" i="1"/>
  <c r="O54" i="1"/>
  <c r="O26" i="1"/>
  <c r="O96" i="1"/>
  <c r="O50" i="1"/>
  <c r="O64" i="1"/>
  <c r="O144" i="1"/>
  <c r="O172" i="1"/>
  <c r="O114" i="1"/>
  <c r="O132" i="1"/>
  <c r="O75" i="1"/>
  <c r="O62" i="1"/>
  <c r="O147" i="1"/>
  <c r="O41" i="1"/>
  <c r="O123" i="1"/>
  <c r="O185" i="1"/>
  <c r="O63" i="1"/>
  <c r="O158" i="1"/>
  <c r="O164" i="1"/>
  <c r="O182" i="1"/>
  <c r="O141" i="1"/>
  <c r="O25" i="1"/>
  <c r="O166" i="1"/>
  <c r="O29" i="1"/>
  <c r="O188" i="1"/>
  <c r="O85" i="1"/>
  <c r="O94" i="1"/>
  <c r="O173" i="1"/>
  <c r="O47" i="1"/>
  <c r="O136" i="1"/>
  <c r="O58" i="1"/>
  <c r="O22" i="1"/>
  <c r="O155" i="1"/>
  <c r="O159" i="1"/>
  <c r="O169" i="1"/>
  <c r="O157" i="1"/>
  <c r="C16" i="1"/>
  <c r="D18" i="1" s="1"/>
  <c r="C16" i="2"/>
  <c r="D18" i="2" s="1"/>
  <c r="O87" i="2"/>
  <c r="O160" i="2"/>
  <c r="O112" i="2"/>
  <c r="O48" i="2"/>
  <c r="O165" i="2"/>
  <c r="O55" i="2"/>
  <c r="O83" i="2"/>
  <c r="O179" i="2"/>
  <c r="O85" i="2"/>
  <c r="O32" i="2"/>
  <c r="O117" i="2"/>
  <c r="O54" i="2"/>
  <c r="O128" i="2"/>
  <c r="O125" i="2"/>
  <c r="O116" i="2"/>
  <c r="O64" i="2"/>
  <c r="O30" i="2"/>
  <c r="O167" i="2"/>
  <c r="O103" i="2"/>
  <c r="O164" i="2"/>
  <c r="O38" i="2"/>
  <c r="O154" i="2"/>
  <c r="O131" i="2"/>
  <c r="O78" i="2"/>
  <c r="O113" i="2"/>
  <c r="O80" i="2"/>
  <c r="O175" i="2"/>
  <c r="O28" i="2"/>
  <c r="O115" i="2"/>
  <c r="O50" i="2"/>
  <c r="O29" i="2"/>
  <c r="O171" i="2"/>
  <c r="O114" i="2"/>
  <c r="O56" i="2"/>
  <c r="O88" i="2"/>
  <c r="O59" i="2"/>
  <c r="O65" i="2"/>
  <c r="O95" i="2"/>
  <c r="O41" i="2"/>
  <c r="O36" i="2"/>
  <c r="O121" i="2"/>
  <c r="O62" i="2"/>
  <c r="O63" i="2"/>
  <c r="O173" i="2"/>
  <c r="O102" i="2"/>
  <c r="O161" i="2"/>
  <c r="O82" i="2"/>
  <c r="O119" i="2"/>
  <c r="O158" i="2"/>
  <c r="O108" i="2"/>
  <c r="O70" i="2"/>
  <c r="O68" i="2"/>
  <c r="O81" i="2"/>
  <c r="O58" i="2"/>
  <c r="O31" i="2"/>
  <c r="O135" i="2"/>
  <c r="O124" i="2"/>
  <c r="O89" i="2"/>
  <c r="O99" i="2"/>
  <c r="O100" i="2"/>
  <c r="O136" i="2"/>
  <c r="O118" i="2"/>
  <c r="O146" i="2"/>
  <c r="O134" i="2"/>
  <c r="O153" i="2"/>
  <c r="O155" i="2"/>
  <c r="O169" i="2"/>
  <c r="O86" i="2"/>
  <c r="O104" i="2"/>
  <c r="O49" i="2"/>
  <c r="O42" i="2"/>
  <c r="O53" i="2"/>
  <c r="O52" i="2"/>
  <c r="O44" i="2"/>
  <c r="O60" i="2"/>
  <c r="O71" i="2"/>
  <c r="O176" i="2"/>
  <c r="O84" i="2"/>
  <c r="O178" i="2"/>
  <c r="O156" i="2"/>
  <c r="O33" i="2"/>
  <c r="O174" i="2"/>
  <c r="O163" i="2"/>
  <c r="O66" i="2"/>
  <c r="O90" i="2"/>
  <c r="O132" i="2"/>
  <c r="O172" i="2"/>
  <c r="O94" i="2"/>
  <c r="O144" i="2"/>
  <c r="O96" i="2"/>
  <c r="O57" i="2"/>
  <c r="O183" i="2"/>
  <c r="O51" i="2"/>
  <c r="O126" i="2"/>
  <c r="O73" i="2"/>
  <c r="O46" i="2"/>
  <c r="O111" i="2"/>
  <c r="O35" i="2"/>
  <c r="O143" i="2"/>
  <c r="O47" i="2"/>
  <c r="O93" i="2"/>
  <c r="O159" i="2"/>
  <c r="O97" i="2"/>
  <c r="O69" i="2"/>
  <c r="O123" i="2"/>
  <c r="O75" i="2"/>
  <c r="O122" i="2"/>
  <c r="O72" i="2"/>
  <c r="O152" i="2"/>
  <c r="O129" i="2"/>
  <c r="O120" i="2"/>
  <c r="O27" i="2"/>
  <c r="O180" i="2"/>
  <c r="O92" i="2"/>
  <c r="O138" i="2"/>
  <c r="O141" i="2"/>
  <c r="O77" i="2"/>
  <c r="O142" i="2"/>
  <c r="O61" i="2"/>
  <c r="O162" i="2"/>
  <c r="O170" i="2"/>
  <c r="O177" i="2"/>
  <c r="O37" i="2"/>
  <c r="O21" i="2"/>
  <c r="O145" i="2"/>
  <c r="O110" i="2"/>
  <c r="O150" i="2"/>
  <c r="O34" i="2"/>
  <c r="O109" i="2"/>
  <c r="O140" i="2"/>
  <c r="O137" i="2"/>
  <c r="O148" i="2"/>
  <c r="O139" i="2"/>
  <c r="O106" i="2"/>
  <c r="O43" i="2"/>
  <c r="O26" i="2"/>
  <c r="O107" i="2"/>
  <c r="O157" i="2"/>
  <c r="O168" i="2"/>
  <c r="O151" i="2"/>
  <c r="O185" i="2"/>
  <c r="O74" i="2"/>
  <c r="O181" i="2"/>
  <c r="O67" i="2"/>
  <c r="O24" i="2"/>
  <c r="O25" i="2"/>
  <c r="O130" i="2"/>
  <c r="O147" i="2"/>
  <c r="O133" i="2"/>
  <c r="O101" i="2"/>
  <c r="O45" i="2"/>
  <c r="O39" i="2"/>
  <c r="O22" i="2"/>
  <c r="O79" i="2"/>
  <c r="O98" i="2"/>
  <c r="O149" i="2"/>
  <c r="O166" i="2"/>
  <c r="O184" i="2"/>
  <c r="O182" i="2"/>
  <c r="O127" i="2"/>
  <c r="C15" i="2"/>
  <c r="O76" i="2"/>
  <c r="O23" i="2"/>
  <c r="O105" i="2"/>
  <c r="O91" i="2"/>
  <c r="O40" i="2"/>
  <c r="AD71" i="3"/>
  <c r="AD75" i="3"/>
  <c r="C11" i="3"/>
  <c r="C12" i="3"/>
  <c r="AS234" i="3" l="1"/>
  <c r="AR234" i="3" s="1"/>
  <c r="AQ234" i="3" s="1"/>
  <c r="AP234" i="3" s="1"/>
  <c r="AO234" i="3" s="1"/>
  <c r="AN234" i="3" s="1"/>
  <c r="AM234" i="3" s="1"/>
  <c r="AL234" i="3" s="1"/>
  <c r="AI234" i="3" s="1"/>
  <c r="K113" i="3"/>
  <c r="AC113" i="3"/>
  <c r="AF34" i="3"/>
  <c r="K72" i="3"/>
  <c r="AT234" i="3"/>
  <c r="AC34" i="3"/>
  <c r="AF158" i="3"/>
  <c r="K158" i="3"/>
  <c r="AF135" i="3"/>
  <c r="K135" i="3"/>
  <c r="AC135" i="3"/>
  <c r="AC29" i="3"/>
  <c r="AF145" i="3"/>
  <c r="K127" i="3"/>
  <c r="L22" i="3"/>
  <c r="AT22" i="3"/>
  <c r="AS22" i="3" s="1"/>
  <c r="AR22" i="3" s="1"/>
  <c r="AQ22" i="3" s="1"/>
  <c r="AP22" i="3" s="1"/>
  <c r="AO22" i="3" s="1"/>
  <c r="AN22" i="3" s="1"/>
  <c r="AM22" i="3" s="1"/>
  <c r="AL22" i="3" s="1"/>
  <c r="AC22" i="3"/>
  <c r="K22" i="3"/>
  <c r="K160" i="3"/>
  <c r="AF123" i="3"/>
  <c r="AC138" i="3"/>
  <c r="AC51" i="3"/>
  <c r="AF138" i="3"/>
  <c r="AF51" i="3"/>
  <c r="K123" i="3"/>
  <c r="AF124" i="3"/>
  <c r="AF129" i="3"/>
  <c r="AC124" i="3"/>
  <c r="AF127" i="3"/>
  <c r="L234" i="3"/>
  <c r="L228" i="3"/>
  <c r="L235" i="3"/>
  <c r="AT235" i="3"/>
  <c r="AS235" i="3" s="1"/>
  <c r="AR235" i="3" s="1"/>
  <c r="AQ235" i="3" s="1"/>
  <c r="AP235" i="3" s="1"/>
  <c r="AO235" i="3" s="1"/>
  <c r="AN235" i="3" s="1"/>
  <c r="AM235" i="3" s="1"/>
  <c r="AL235" i="3" s="1"/>
  <c r="AC235" i="3"/>
  <c r="K235" i="3"/>
  <c r="AF235" i="3"/>
  <c r="AC234" i="3"/>
  <c r="K234" i="3"/>
  <c r="AS228" i="3"/>
  <c r="AR228" i="3" s="1"/>
  <c r="AQ228" i="3" s="1"/>
  <c r="AP228" i="3" s="1"/>
  <c r="AO228" i="3" s="1"/>
  <c r="AN228" i="3" s="1"/>
  <c r="AM228" i="3" s="1"/>
  <c r="AL228" i="3" s="1"/>
  <c r="AT228" i="3"/>
  <c r="AC228" i="3"/>
  <c r="AF228" i="3"/>
  <c r="K228" i="3"/>
  <c r="AF234" i="3"/>
  <c r="BL37" i="3"/>
  <c r="BL90" i="3"/>
  <c r="BL40" i="3"/>
  <c r="AU29" i="3"/>
  <c r="AT29" i="3" s="1"/>
  <c r="AS29" i="3" s="1"/>
  <c r="AR29" i="3" s="1"/>
  <c r="AQ29" i="3" s="1"/>
  <c r="AP29" i="3" s="1"/>
  <c r="AO29" i="3" s="1"/>
  <c r="AN29" i="3" s="1"/>
  <c r="AM29" i="3" s="1"/>
  <c r="AL29" i="3" s="1"/>
  <c r="AI29" i="3" s="1"/>
  <c r="BL2" i="3"/>
  <c r="AC150" i="3"/>
  <c r="AC121" i="3"/>
  <c r="AU175" i="3"/>
  <c r="AU221" i="3"/>
  <c r="AT221" i="3" s="1"/>
  <c r="AS221" i="3" s="1"/>
  <c r="AR221" i="3" s="1"/>
  <c r="AQ221" i="3" s="1"/>
  <c r="AP221" i="3" s="1"/>
  <c r="AO221" i="3" s="1"/>
  <c r="AN221" i="3" s="1"/>
  <c r="AM221" i="3" s="1"/>
  <c r="AL221" i="3" s="1"/>
  <c r="BL99" i="3"/>
  <c r="AU93" i="3"/>
  <c r="AT93" i="3" s="1"/>
  <c r="AS93" i="3" s="1"/>
  <c r="AR93" i="3" s="1"/>
  <c r="AQ93" i="3" s="1"/>
  <c r="AP93" i="3" s="1"/>
  <c r="AO93" i="3" s="1"/>
  <c r="AN93" i="3" s="1"/>
  <c r="AM93" i="3" s="1"/>
  <c r="AL93" i="3" s="1"/>
  <c r="AK93" i="3" s="1"/>
  <c r="BL13" i="3"/>
  <c r="BL65" i="3"/>
  <c r="BL11" i="3"/>
  <c r="BK11" i="3" s="1"/>
  <c r="BJ11" i="3" s="1"/>
  <c r="BI11" i="3" s="1"/>
  <c r="BH11" i="3" s="1"/>
  <c r="BG11" i="3" s="1"/>
  <c r="BF11" i="3" s="1"/>
  <c r="BE11" i="3" s="1"/>
  <c r="BD11" i="3" s="1"/>
  <c r="BC11" i="3" s="1"/>
  <c r="K150" i="3"/>
  <c r="K121" i="3"/>
  <c r="BL20" i="3"/>
  <c r="BL113" i="3"/>
  <c r="AC89" i="3"/>
  <c r="BL80" i="3"/>
  <c r="AU120" i="3"/>
  <c r="AU150" i="3"/>
  <c r="AT150" i="3" s="1"/>
  <c r="AS150" i="3" s="1"/>
  <c r="AR150" i="3" s="1"/>
  <c r="AQ150" i="3" s="1"/>
  <c r="AP150" i="3" s="1"/>
  <c r="AO150" i="3" s="1"/>
  <c r="AN150" i="3" s="1"/>
  <c r="AM150" i="3" s="1"/>
  <c r="AL150" i="3" s="1"/>
  <c r="BL63" i="3"/>
  <c r="AU115" i="3"/>
  <c r="AT115" i="3" s="1"/>
  <c r="AS115" i="3" s="1"/>
  <c r="AR115" i="3" s="1"/>
  <c r="AQ115" i="3" s="1"/>
  <c r="AP115" i="3" s="1"/>
  <c r="AO115" i="3" s="1"/>
  <c r="AN115" i="3" s="1"/>
  <c r="AM115" i="3" s="1"/>
  <c r="AL115" i="3" s="1"/>
  <c r="AU212" i="3"/>
  <c r="AT212" i="3" s="1"/>
  <c r="AS212" i="3" s="1"/>
  <c r="AR212" i="3" s="1"/>
  <c r="AQ212" i="3" s="1"/>
  <c r="AP212" i="3" s="1"/>
  <c r="AO212" i="3" s="1"/>
  <c r="AN212" i="3" s="1"/>
  <c r="AM212" i="3" s="1"/>
  <c r="AL212" i="3" s="1"/>
  <c r="AF89" i="3"/>
  <c r="BL57" i="3"/>
  <c r="AU94" i="3"/>
  <c r="BL97" i="3"/>
  <c r="AU227" i="3"/>
  <c r="AT227" i="3" s="1"/>
  <c r="AS227" i="3" s="1"/>
  <c r="AR227" i="3" s="1"/>
  <c r="AQ227" i="3" s="1"/>
  <c r="AP227" i="3" s="1"/>
  <c r="AO227" i="3" s="1"/>
  <c r="AN227" i="3" s="1"/>
  <c r="AM227" i="3" s="1"/>
  <c r="AL227" i="3" s="1"/>
  <c r="BL43" i="3"/>
  <c r="AU99" i="3"/>
  <c r="AT99" i="3" s="1"/>
  <c r="AS99" i="3" s="1"/>
  <c r="AR99" i="3" s="1"/>
  <c r="AQ99" i="3" s="1"/>
  <c r="AP99" i="3" s="1"/>
  <c r="AO99" i="3" s="1"/>
  <c r="AN99" i="3" s="1"/>
  <c r="AM99" i="3" s="1"/>
  <c r="AL99" i="3" s="1"/>
  <c r="AU57" i="3"/>
  <c r="BL28" i="3"/>
  <c r="BL60" i="3"/>
  <c r="AU147" i="3"/>
  <c r="BL8" i="3"/>
  <c r="AF207" i="3"/>
  <c r="AU135" i="3"/>
  <c r="AU185" i="3"/>
  <c r="AU67" i="3"/>
  <c r="AT67" i="3" s="1"/>
  <c r="AS67" i="3" s="1"/>
  <c r="AR67" i="3" s="1"/>
  <c r="AQ67" i="3" s="1"/>
  <c r="AP67" i="3" s="1"/>
  <c r="AO67" i="3" s="1"/>
  <c r="AN67" i="3" s="1"/>
  <c r="AM67" i="3" s="1"/>
  <c r="AL67" i="3" s="1"/>
  <c r="AU153" i="3"/>
  <c r="AT153" i="3" s="1"/>
  <c r="AS153" i="3" s="1"/>
  <c r="AR153" i="3" s="1"/>
  <c r="AQ153" i="3" s="1"/>
  <c r="AP153" i="3" s="1"/>
  <c r="AO153" i="3" s="1"/>
  <c r="AN153" i="3" s="1"/>
  <c r="AM153" i="3" s="1"/>
  <c r="AL153" i="3" s="1"/>
  <c r="BL79" i="3"/>
  <c r="BL36" i="3"/>
  <c r="AU45" i="3"/>
  <c r="AU204" i="3"/>
  <c r="AU198" i="3"/>
  <c r="AU71" i="3"/>
  <c r="AT71" i="3" s="1"/>
  <c r="BL72" i="3"/>
  <c r="BL66" i="3"/>
  <c r="BL32" i="3"/>
  <c r="BK32" i="3" s="1"/>
  <c r="BJ32" i="3" s="1"/>
  <c r="BI32" i="3" s="1"/>
  <c r="BH32" i="3" s="1"/>
  <c r="BG32" i="3" s="1"/>
  <c r="BF32" i="3" s="1"/>
  <c r="BE32" i="3" s="1"/>
  <c r="BD32" i="3" s="1"/>
  <c r="BC32" i="3" s="1"/>
  <c r="BL50" i="3"/>
  <c r="AU60" i="3"/>
  <c r="BL120" i="3"/>
  <c r="BK120" i="3" s="1"/>
  <c r="BJ120" i="3" s="1"/>
  <c r="BI120" i="3" s="1"/>
  <c r="BH120" i="3" s="1"/>
  <c r="BG120" i="3" s="1"/>
  <c r="BF120" i="3" s="1"/>
  <c r="BE120" i="3" s="1"/>
  <c r="BD120" i="3" s="1"/>
  <c r="BC120" i="3" s="1"/>
  <c r="AU161" i="3"/>
  <c r="AT161" i="3" s="1"/>
  <c r="AS161" i="3" s="1"/>
  <c r="AR161" i="3" s="1"/>
  <c r="AQ161" i="3" s="1"/>
  <c r="AP161" i="3" s="1"/>
  <c r="AO161" i="3" s="1"/>
  <c r="AN161" i="3" s="1"/>
  <c r="AM161" i="3" s="1"/>
  <c r="AL161" i="3" s="1"/>
  <c r="BL77" i="3"/>
  <c r="BK77" i="3" s="1"/>
  <c r="BJ77" i="3" s="1"/>
  <c r="BI77" i="3" s="1"/>
  <c r="BH77" i="3" s="1"/>
  <c r="BG77" i="3" s="1"/>
  <c r="BF77" i="3" s="1"/>
  <c r="BE77" i="3" s="1"/>
  <c r="BD77" i="3" s="1"/>
  <c r="BC77" i="3" s="1"/>
  <c r="AU101" i="3"/>
  <c r="AT101" i="3" s="1"/>
  <c r="AS101" i="3" s="1"/>
  <c r="AR101" i="3" s="1"/>
  <c r="AQ101" i="3" s="1"/>
  <c r="AP101" i="3" s="1"/>
  <c r="AO101" i="3" s="1"/>
  <c r="AN101" i="3" s="1"/>
  <c r="AM101" i="3" s="1"/>
  <c r="AL101" i="3" s="1"/>
  <c r="AI101" i="3" s="1"/>
  <c r="AU28" i="3"/>
  <c r="AT28" i="3" s="1"/>
  <c r="AS28" i="3" s="1"/>
  <c r="AR28" i="3" s="1"/>
  <c r="AQ28" i="3" s="1"/>
  <c r="AP28" i="3" s="1"/>
  <c r="AO28" i="3" s="1"/>
  <c r="AN28" i="3" s="1"/>
  <c r="AM28" i="3" s="1"/>
  <c r="AL28" i="3" s="1"/>
  <c r="AU121" i="3"/>
  <c r="AT121" i="3" s="1"/>
  <c r="AS121" i="3" s="1"/>
  <c r="AR121" i="3" s="1"/>
  <c r="AQ121" i="3" s="1"/>
  <c r="AP121" i="3" s="1"/>
  <c r="AO121" i="3" s="1"/>
  <c r="AN121" i="3" s="1"/>
  <c r="AM121" i="3" s="1"/>
  <c r="AL121" i="3" s="1"/>
  <c r="BL30" i="3"/>
  <c r="BL52" i="3"/>
  <c r="BL84" i="3"/>
  <c r="BK84" i="3" s="1"/>
  <c r="BJ84" i="3" s="1"/>
  <c r="BI84" i="3" s="1"/>
  <c r="BH84" i="3" s="1"/>
  <c r="BG84" i="3" s="1"/>
  <c r="BF84" i="3" s="1"/>
  <c r="BE84" i="3" s="1"/>
  <c r="BD84" i="3" s="1"/>
  <c r="BC84" i="3" s="1"/>
  <c r="BL73" i="3"/>
  <c r="BL9" i="3"/>
  <c r="BK9" i="3" s="1"/>
  <c r="BJ9" i="3" s="1"/>
  <c r="BI9" i="3" s="1"/>
  <c r="BH9" i="3" s="1"/>
  <c r="BG9" i="3" s="1"/>
  <c r="BF9" i="3" s="1"/>
  <c r="BE9" i="3" s="1"/>
  <c r="BD9" i="3" s="1"/>
  <c r="BC9" i="3" s="1"/>
  <c r="AC208" i="3"/>
  <c r="AU184" i="3"/>
  <c r="AT184" i="3" s="1"/>
  <c r="AS184" i="3" s="1"/>
  <c r="AR184" i="3" s="1"/>
  <c r="AQ184" i="3" s="1"/>
  <c r="AP184" i="3" s="1"/>
  <c r="AO184" i="3" s="1"/>
  <c r="AN184" i="3" s="1"/>
  <c r="AM184" i="3" s="1"/>
  <c r="AL184" i="3" s="1"/>
  <c r="AU109" i="3"/>
  <c r="AT109" i="3" s="1"/>
  <c r="AS109" i="3" s="1"/>
  <c r="AR109" i="3" s="1"/>
  <c r="AQ109" i="3" s="1"/>
  <c r="AP109" i="3" s="1"/>
  <c r="AO109" i="3" s="1"/>
  <c r="AN109" i="3" s="1"/>
  <c r="AM109" i="3" s="1"/>
  <c r="AL109" i="3" s="1"/>
  <c r="AU171" i="3"/>
  <c r="AU56" i="3"/>
  <c r="AT56" i="3" s="1"/>
  <c r="AS56" i="3" s="1"/>
  <c r="AR56" i="3" s="1"/>
  <c r="AQ56" i="3" s="1"/>
  <c r="AP56" i="3" s="1"/>
  <c r="AO56" i="3" s="1"/>
  <c r="AN56" i="3" s="1"/>
  <c r="AM56" i="3" s="1"/>
  <c r="AL56" i="3" s="1"/>
  <c r="AU74" i="3"/>
  <c r="AU179" i="3"/>
  <c r="AU173" i="3"/>
  <c r="AT173" i="3" s="1"/>
  <c r="AS173" i="3" s="1"/>
  <c r="AR173" i="3" s="1"/>
  <c r="AQ173" i="3" s="1"/>
  <c r="AP173" i="3" s="1"/>
  <c r="AO173" i="3" s="1"/>
  <c r="AN173" i="3" s="1"/>
  <c r="AM173" i="3" s="1"/>
  <c r="AL173" i="3" s="1"/>
  <c r="BL76" i="3"/>
  <c r="BK76" i="3" s="1"/>
  <c r="BJ76" i="3" s="1"/>
  <c r="BI76" i="3" s="1"/>
  <c r="BH76" i="3" s="1"/>
  <c r="BG76" i="3" s="1"/>
  <c r="BF76" i="3" s="1"/>
  <c r="BE76" i="3" s="1"/>
  <c r="BD76" i="3" s="1"/>
  <c r="BC76" i="3" s="1"/>
  <c r="BL82" i="3"/>
  <c r="BK82" i="3" s="1"/>
  <c r="BJ82" i="3" s="1"/>
  <c r="BI82" i="3" s="1"/>
  <c r="BH82" i="3" s="1"/>
  <c r="BG82" i="3" s="1"/>
  <c r="BF82" i="3" s="1"/>
  <c r="BE82" i="3" s="1"/>
  <c r="BD82" i="3" s="1"/>
  <c r="BC82" i="3" s="1"/>
  <c r="BL39" i="3"/>
  <c r="BL55" i="3"/>
  <c r="AU50" i="3"/>
  <c r="AT50" i="3" s="1"/>
  <c r="AS50" i="3" s="1"/>
  <c r="AR50" i="3" s="1"/>
  <c r="AQ50" i="3" s="1"/>
  <c r="AP50" i="3" s="1"/>
  <c r="AO50" i="3" s="1"/>
  <c r="AN50" i="3" s="1"/>
  <c r="AM50" i="3" s="1"/>
  <c r="AL50" i="3" s="1"/>
  <c r="BL121" i="3"/>
  <c r="AU39" i="3"/>
  <c r="AT39" i="3" s="1"/>
  <c r="AS39" i="3" s="1"/>
  <c r="AR39" i="3" s="1"/>
  <c r="AQ39" i="3" s="1"/>
  <c r="AP39" i="3" s="1"/>
  <c r="AO39" i="3" s="1"/>
  <c r="AN39" i="3" s="1"/>
  <c r="AM39" i="3" s="1"/>
  <c r="AL39" i="3" s="1"/>
  <c r="AI39" i="3" s="1"/>
  <c r="AU222" i="3"/>
  <c r="AT222" i="3" s="1"/>
  <c r="AS222" i="3" s="1"/>
  <c r="AR222" i="3" s="1"/>
  <c r="AQ222" i="3" s="1"/>
  <c r="AP222" i="3" s="1"/>
  <c r="AO222" i="3" s="1"/>
  <c r="AN222" i="3" s="1"/>
  <c r="AM222" i="3" s="1"/>
  <c r="AL222" i="3" s="1"/>
  <c r="AK222" i="3" s="1"/>
  <c r="AU55" i="3"/>
  <c r="AT55" i="3" s="1"/>
  <c r="AS55" i="3" s="1"/>
  <c r="AR55" i="3" s="1"/>
  <c r="AQ55" i="3" s="1"/>
  <c r="AP55" i="3" s="1"/>
  <c r="AO55" i="3" s="1"/>
  <c r="AN55" i="3" s="1"/>
  <c r="AM55" i="3" s="1"/>
  <c r="AL55" i="3" s="1"/>
  <c r="AU134" i="3"/>
  <c r="AT134" i="3" s="1"/>
  <c r="AS134" i="3" s="1"/>
  <c r="AR134" i="3" s="1"/>
  <c r="AQ134" i="3" s="1"/>
  <c r="AP134" i="3" s="1"/>
  <c r="AO134" i="3" s="1"/>
  <c r="AN134" i="3" s="1"/>
  <c r="AM134" i="3" s="1"/>
  <c r="AL134" i="3" s="1"/>
  <c r="AU145" i="3"/>
  <c r="AU44" i="3"/>
  <c r="AT44" i="3" s="1"/>
  <c r="AS44" i="3" s="1"/>
  <c r="AR44" i="3" s="1"/>
  <c r="AQ44" i="3" s="1"/>
  <c r="AP44" i="3" s="1"/>
  <c r="AO44" i="3" s="1"/>
  <c r="AN44" i="3" s="1"/>
  <c r="AM44" i="3" s="1"/>
  <c r="AL44" i="3" s="1"/>
  <c r="AI44" i="3" s="1"/>
  <c r="BL16" i="3"/>
  <c r="BK16" i="3" s="1"/>
  <c r="BJ16" i="3" s="1"/>
  <c r="BI16" i="3" s="1"/>
  <c r="BH16" i="3" s="1"/>
  <c r="BG16" i="3" s="1"/>
  <c r="BF16" i="3" s="1"/>
  <c r="BE16" i="3" s="1"/>
  <c r="BD16" i="3" s="1"/>
  <c r="BC16" i="3" s="1"/>
  <c r="BL47" i="3"/>
  <c r="BL86" i="3"/>
  <c r="BL110" i="3"/>
  <c r="BL103" i="3"/>
  <c r="BK103" i="3" s="1"/>
  <c r="BJ103" i="3" s="1"/>
  <c r="BI103" i="3" s="1"/>
  <c r="BH103" i="3" s="1"/>
  <c r="BG103" i="3" s="1"/>
  <c r="BF103" i="3" s="1"/>
  <c r="BE103" i="3" s="1"/>
  <c r="BD103" i="3" s="1"/>
  <c r="BC103" i="3" s="1"/>
  <c r="BL25" i="3"/>
  <c r="AU224" i="3"/>
  <c r="AU183" i="3"/>
  <c r="AU215" i="3"/>
  <c r="AT215" i="3" s="1"/>
  <c r="AS215" i="3" s="1"/>
  <c r="AR215" i="3" s="1"/>
  <c r="AQ215" i="3" s="1"/>
  <c r="AP215" i="3" s="1"/>
  <c r="AO215" i="3" s="1"/>
  <c r="AN215" i="3" s="1"/>
  <c r="AM215" i="3" s="1"/>
  <c r="AL215" i="3" s="1"/>
  <c r="AU178" i="3"/>
  <c r="AU30" i="3"/>
  <c r="AU78" i="3"/>
  <c r="AT78" i="3" s="1"/>
  <c r="AS78" i="3" s="1"/>
  <c r="AR78" i="3" s="1"/>
  <c r="AQ78" i="3" s="1"/>
  <c r="AP78" i="3" s="1"/>
  <c r="AO78" i="3" s="1"/>
  <c r="AN78" i="3" s="1"/>
  <c r="AM78" i="3" s="1"/>
  <c r="AL78" i="3" s="1"/>
  <c r="BL42" i="3"/>
  <c r="BK42" i="3" s="1"/>
  <c r="BJ42" i="3" s="1"/>
  <c r="BI42" i="3" s="1"/>
  <c r="BH42" i="3" s="1"/>
  <c r="BG42" i="3" s="1"/>
  <c r="BF42" i="3" s="1"/>
  <c r="BE42" i="3" s="1"/>
  <c r="BD42" i="3" s="1"/>
  <c r="BC42" i="3" s="1"/>
  <c r="BL107" i="3"/>
  <c r="BL105" i="3"/>
  <c r="BL109" i="3"/>
  <c r="BK109" i="3" s="1"/>
  <c r="BJ109" i="3" s="1"/>
  <c r="BI109" i="3" s="1"/>
  <c r="BH109" i="3" s="1"/>
  <c r="BG109" i="3" s="1"/>
  <c r="BF109" i="3" s="1"/>
  <c r="BE109" i="3" s="1"/>
  <c r="BD109" i="3" s="1"/>
  <c r="BC109" i="3" s="1"/>
  <c r="BL85" i="3"/>
  <c r="BL44" i="3"/>
  <c r="AU174" i="3"/>
  <c r="AT174" i="3" s="1"/>
  <c r="AU131" i="3"/>
  <c r="AT131" i="3" s="1"/>
  <c r="AS131" i="3" s="1"/>
  <c r="AR131" i="3" s="1"/>
  <c r="AQ131" i="3" s="1"/>
  <c r="AP131" i="3" s="1"/>
  <c r="AO131" i="3" s="1"/>
  <c r="AN131" i="3" s="1"/>
  <c r="AM131" i="3" s="1"/>
  <c r="AL131" i="3" s="1"/>
  <c r="AU164" i="3"/>
  <c r="AT164" i="3" s="1"/>
  <c r="AS164" i="3" s="1"/>
  <c r="AR164" i="3" s="1"/>
  <c r="AQ164" i="3" s="1"/>
  <c r="AP164" i="3" s="1"/>
  <c r="AO164" i="3" s="1"/>
  <c r="AN164" i="3" s="1"/>
  <c r="AM164" i="3" s="1"/>
  <c r="AL164" i="3" s="1"/>
  <c r="AI164" i="3" s="1"/>
  <c r="AU140" i="3"/>
  <c r="AT140" i="3" s="1"/>
  <c r="AS140" i="3" s="1"/>
  <c r="AR140" i="3" s="1"/>
  <c r="AQ140" i="3" s="1"/>
  <c r="AP140" i="3" s="1"/>
  <c r="AO140" i="3" s="1"/>
  <c r="AN140" i="3" s="1"/>
  <c r="AM140" i="3" s="1"/>
  <c r="AL140" i="3" s="1"/>
  <c r="AU76" i="3"/>
  <c r="AT76" i="3" s="1"/>
  <c r="AS76" i="3" s="1"/>
  <c r="AR76" i="3" s="1"/>
  <c r="AQ76" i="3" s="1"/>
  <c r="AP76" i="3" s="1"/>
  <c r="AO76" i="3" s="1"/>
  <c r="AN76" i="3" s="1"/>
  <c r="AM76" i="3" s="1"/>
  <c r="AL76" i="3" s="1"/>
  <c r="BL71" i="3"/>
  <c r="BL5" i="3"/>
  <c r="BK5" i="3" s="1"/>
  <c r="BJ5" i="3" s="1"/>
  <c r="BI5" i="3" s="1"/>
  <c r="BH5" i="3" s="1"/>
  <c r="BG5" i="3" s="1"/>
  <c r="BF5" i="3" s="1"/>
  <c r="BE5" i="3" s="1"/>
  <c r="BD5" i="3" s="1"/>
  <c r="BC5" i="3" s="1"/>
  <c r="BL10" i="3"/>
  <c r="BL6" i="3"/>
  <c r="BK6" i="3" s="1"/>
  <c r="BJ6" i="3" s="1"/>
  <c r="BI6" i="3" s="1"/>
  <c r="BH6" i="3" s="1"/>
  <c r="BG6" i="3" s="1"/>
  <c r="BF6" i="3" s="1"/>
  <c r="BE6" i="3" s="1"/>
  <c r="BD6" i="3" s="1"/>
  <c r="BC6" i="3" s="1"/>
  <c r="BL22" i="3"/>
  <c r="BL75" i="3"/>
  <c r="AU139" i="3"/>
  <c r="AU233" i="3"/>
  <c r="AT233" i="3" s="1"/>
  <c r="AS233" i="3" s="1"/>
  <c r="AR233" i="3" s="1"/>
  <c r="AQ233" i="3" s="1"/>
  <c r="AP233" i="3" s="1"/>
  <c r="AO233" i="3" s="1"/>
  <c r="AN233" i="3" s="1"/>
  <c r="AM233" i="3" s="1"/>
  <c r="AL233" i="3" s="1"/>
  <c r="AC122" i="3"/>
  <c r="AU182" i="3"/>
  <c r="AU172" i="3"/>
  <c r="AU97" i="3"/>
  <c r="AT97" i="3" s="1"/>
  <c r="AS97" i="3" s="1"/>
  <c r="AR97" i="3" s="1"/>
  <c r="AQ97" i="3" s="1"/>
  <c r="AP97" i="3" s="1"/>
  <c r="AO97" i="3" s="1"/>
  <c r="AN97" i="3" s="1"/>
  <c r="AM97" i="3" s="1"/>
  <c r="AL97" i="3" s="1"/>
  <c r="AU64" i="3"/>
  <c r="AU77" i="3"/>
  <c r="AT77" i="3" s="1"/>
  <c r="AS77" i="3" s="1"/>
  <c r="AR77" i="3" s="1"/>
  <c r="AQ77" i="3" s="1"/>
  <c r="AP77" i="3" s="1"/>
  <c r="AO77" i="3" s="1"/>
  <c r="AN77" i="3" s="1"/>
  <c r="AM77" i="3" s="1"/>
  <c r="AL77" i="3" s="1"/>
  <c r="K186" i="3"/>
  <c r="BL51" i="3"/>
  <c r="BL118" i="3"/>
  <c r="BL115" i="3"/>
  <c r="BK115" i="3" s="1"/>
  <c r="BJ115" i="3" s="1"/>
  <c r="BI115" i="3" s="1"/>
  <c r="BH115" i="3" s="1"/>
  <c r="BG115" i="3" s="1"/>
  <c r="BF115" i="3" s="1"/>
  <c r="BE115" i="3" s="1"/>
  <c r="BD115" i="3" s="1"/>
  <c r="BC115" i="3" s="1"/>
  <c r="BL112" i="3"/>
  <c r="BL92" i="3"/>
  <c r="BK92" i="3" s="1"/>
  <c r="BJ92" i="3" s="1"/>
  <c r="BI92" i="3" s="1"/>
  <c r="BH92" i="3" s="1"/>
  <c r="BG92" i="3" s="1"/>
  <c r="BF92" i="3" s="1"/>
  <c r="BE92" i="3" s="1"/>
  <c r="BD92" i="3" s="1"/>
  <c r="BC92" i="3" s="1"/>
  <c r="BL69" i="3"/>
  <c r="AU27" i="3"/>
  <c r="AT27" i="3" s="1"/>
  <c r="AS27" i="3" s="1"/>
  <c r="AR27" i="3" s="1"/>
  <c r="AQ27" i="3" s="1"/>
  <c r="AP27" i="3" s="1"/>
  <c r="AO27" i="3" s="1"/>
  <c r="AN27" i="3" s="1"/>
  <c r="AM27" i="3" s="1"/>
  <c r="AL27" i="3" s="1"/>
  <c r="AU181" i="3"/>
  <c r="AT181" i="3" s="1"/>
  <c r="AS181" i="3" s="1"/>
  <c r="AR181" i="3" s="1"/>
  <c r="AQ181" i="3" s="1"/>
  <c r="AP181" i="3" s="1"/>
  <c r="AO181" i="3" s="1"/>
  <c r="AN181" i="3" s="1"/>
  <c r="AM181" i="3" s="1"/>
  <c r="AL181" i="3" s="1"/>
  <c r="AU114" i="3"/>
  <c r="BL3" i="3"/>
  <c r="AU205" i="3"/>
  <c r="AT205" i="3" s="1"/>
  <c r="AS205" i="3" s="1"/>
  <c r="AR205" i="3" s="1"/>
  <c r="AQ205" i="3" s="1"/>
  <c r="AP205" i="3" s="1"/>
  <c r="AO205" i="3" s="1"/>
  <c r="AN205" i="3" s="1"/>
  <c r="AM205" i="3" s="1"/>
  <c r="AL205" i="3" s="1"/>
  <c r="AK205" i="3" s="1"/>
  <c r="AU118" i="3"/>
  <c r="AU177" i="3"/>
  <c r="AT177" i="3" s="1"/>
  <c r="AS177" i="3" s="1"/>
  <c r="AR177" i="3" s="1"/>
  <c r="AQ177" i="3" s="1"/>
  <c r="AP177" i="3" s="1"/>
  <c r="AO177" i="3" s="1"/>
  <c r="AN177" i="3" s="1"/>
  <c r="AM177" i="3" s="1"/>
  <c r="AL177" i="3" s="1"/>
  <c r="BL21" i="3"/>
  <c r="BL19" i="3"/>
  <c r="BL15" i="3"/>
  <c r="BL35" i="3"/>
  <c r="BL101" i="3"/>
  <c r="BK101" i="3" s="1"/>
  <c r="BJ101" i="3" s="1"/>
  <c r="BI101" i="3" s="1"/>
  <c r="BH101" i="3" s="1"/>
  <c r="BG101" i="3" s="1"/>
  <c r="BF101" i="3" s="1"/>
  <c r="BE101" i="3" s="1"/>
  <c r="BD101" i="3" s="1"/>
  <c r="BC101" i="3" s="1"/>
  <c r="AF122" i="3"/>
  <c r="AC118" i="3"/>
  <c r="K118" i="3"/>
  <c r="AU102" i="3"/>
  <c r="AT102" i="3" s="1"/>
  <c r="AS102" i="3" s="1"/>
  <c r="AR102" i="3" s="1"/>
  <c r="AQ102" i="3" s="1"/>
  <c r="AP102" i="3" s="1"/>
  <c r="AO102" i="3" s="1"/>
  <c r="AN102" i="3" s="1"/>
  <c r="AM102" i="3" s="1"/>
  <c r="AL102" i="3" s="1"/>
  <c r="AC186" i="3"/>
  <c r="AU154" i="3"/>
  <c r="AU217" i="3"/>
  <c r="BL61" i="3"/>
  <c r="BL119" i="3"/>
  <c r="BK119" i="3" s="1"/>
  <c r="BJ119" i="3" s="1"/>
  <c r="BI119" i="3" s="1"/>
  <c r="BH119" i="3" s="1"/>
  <c r="BG119" i="3" s="1"/>
  <c r="BF119" i="3" s="1"/>
  <c r="BE119" i="3" s="1"/>
  <c r="BD119" i="3" s="1"/>
  <c r="BC119" i="3" s="1"/>
  <c r="AU85" i="3"/>
  <c r="AT85" i="3" s="1"/>
  <c r="AS85" i="3" s="1"/>
  <c r="AR85" i="3" s="1"/>
  <c r="AQ85" i="3" s="1"/>
  <c r="AP85" i="3" s="1"/>
  <c r="AO85" i="3" s="1"/>
  <c r="AN85" i="3" s="1"/>
  <c r="AM85" i="3" s="1"/>
  <c r="AL85" i="3" s="1"/>
  <c r="AK85" i="3" s="1"/>
  <c r="AU216" i="3"/>
  <c r="AT216" i="3" s="1"/>
  <c r="AS216" i="3" s="1"/>
  <c r="AR216" i="3" s="1"/>
  <c r="AQ216" i="3" s="1"/>
  <c r="AP216" i="3" s="1"/>
  <c r="AO216" i="3" s="1"/>
  <c r="AN216" i="3" s="1"/>
  <c r="AM216" i="3" s="1"/>
  <c r="AL216" i="3" s="1"/>
  <c r="AJ216" i="3" s="1"/>
  <c r="BL94" i="3"/>
  <c r="BL89" i="3"/>
  <c r="BK89" i="3" s="1"/>
  <c r="BJ89" i="3" s="1"/>
  <c r="BI89" i="3" s="1"/>
  <c r="BH89" i="3" s="1"/>
  <c r="BG89" i="3" s="1"/>
  <c r="BF89" i="3" s="1"/>
  <c r="BE89" i="3" s="1"/>
  <c r="BD89" i="3" s="1"/>
  <c r="BC89" i="3" s="1"/>
  <c r="AU180" i="3"/>
  <c r="AT180" i="3" s="1"/>
  <c r="AS180" i="3" s="1"/>
  <c r="AR180" i="3" s="1"/>
  <c r="AQ180" i="3" s="1"/>
  <c r="AP180" i="3" s="1"/>
  <c r="AO180" i="3" s="1"/>
  <c r="AN180" i="3" s="1"/>
  <c r="AM180" i="3" s="1"/>
  <c r="AL180" i="3" s="1"/>
  <c r="AU160" i="3"/>
  <c r="AU117" i="3"/>
  <c r="AT117" i="3" s="1"/>
  <c r="AS117" i="3" s="1"/>
  <c r="AR117" i="3" s="1"/>
  <c r="AQ117" i="3" s="1"/>
  <c r="AP117" i="3" s="1"/>
  <c r="AO117" i="3" s="1"/>
  <c r="AN117" i="3" s="1"/>
  <c r="AM117" i="3" s="1"/>
  <c r="AL117" i="3" s="1"/>
  <c r="AK117" i="3" s="1"/>
  <c r="AU202" i="3"/>
  <c r="AT202" i="3" s="1"/>
  <c r="AS202" i="3" s="1"/>
  <c r="AR202" i="3" s="1"/>
  <c r="AQ202" i="3" s="1"/>
  <c r="AP202" i="3" s="1"/>
  <c r="AO202" i="3" s="1"/>
  <c r="AN202" i="3" s="1"/>
  <c r="AM202" i="3" s="1"/>
  <c r="AL202" i="3" s="1"/>
  <c r="AI202" i="3" s="1"/>
  <c r="AU116" i="3"/>
  <c r="BL14" i="3"/>
  <c r="BL31" i="3"/>
  <c r="BL68" i="3"/>
  <c r="BL34" i="3"/>
  <c r="BL49" i="3"/>
  <c r="AU232" i="3"/>
  <c r="AT232" i="3" s="1"/>
  <c r="AS232" i="3" s="1"/>
  <c r="AR232" i="3" s="1"/>
  <c r="AQ232" i="3" s="1"/>
  <c r="AP232" i="3" s="1"/>
  <c r="AO232" i="3" s="1"/>
  <c r="AN232" i="3" s="1"/>
  <c r="AM232" i="3" s="1"/>
  <c r="AL232" i="3" s="1"/>
  <c r="AF98" i="3"/>
  <c r="AC98" i="3"/>
  <c r="K98" i="3"/>
  <c r="AU49" i="3"/>
  <c r="AT49" i="3" s="1"/>
  <c r="AS49" i="3" s="1"/>
  <c r="AR49" i="3" s="1"/>
  <c r="AQ49" i="3" s="1"/>
  <c r="AP49" i="3" s="1"/>
  <c r="AO49" i="3" s="1"/>
  <c r="AN49" i="3" s="1"/>
  <c r="AM49" i="3" s="1"/>
  <c r="AL49" i="3" s="1"/>
  <c r="AU73" i="3"/>
  <c r="AT73" i="3" s="1"/>
  <c r="AS73" i="3" s="1"/>
  <c r="AR73" i="3" s="1"/>
  <c r="AQ73" i="3" s="1"/>
  <c r="AP73" i="3" s="1"/>
  <c r="AO73" i="3" s="1"/>
  <c r="AN73" i="3" s="1"/>
  <c r="AM73" i="3" s="1"/>
  <c r="AL73" i="3" s="1"/>
  <c r="AU91" i="3"/>
  <c r="AT91" i="3" s="1"/>
  <c r="AS91" i="3" s="1"/>
  <c r="AR91" i="3" s="1"/>
  <c r="AQ91" i="3" s="1"/>
  <c r="AP91" i="3" s="1"/>
  <c r="AO91" i="3" s="1"/>
  <c r="AN91" i="3" s="1"/>
  <c r="AM91" i="3" s="1"/>
  <c r="AL91" i="3" s="1"/>
  <c r="AU176" i="3"/>
  <c r="AU157" i="3"/>
  <c r="BL70" i="3"/>
  <c r="BK70" i="3" s="1"/>
  <c r="BJ70" i="3" s="1"/>
  <c r="BI70" i="3" s="1"/>
  <c r="BH70" i="3" s="1"/>
  <c r="BG70" i="3" s="1"/>
  <c r="BF70" i="3" s="1"/>
  <c r="BE70" i="3" s="1"/>
  <c r="BD70" i="3" s="1"/>
  <c r="BC70" i="3" s="1"/>
  <c r="BL64" i="3"/>
  <c r="AU62" i="3"/>
  <c r="BL26" i="3"/>
  <c r="BL104" i="3"/>
  <c r="BK104" i="3" s="1"/>
  <c r="BJ104" i="3" s="1"/>
  <c r="BI104" i="3" s="1"/>
  <c r="BH104" i="3" s="1"/>
  <c r="BG104" i="3" s="1"/>
  <c r="BF104" i="3" s="1"/>
  <c r="BE104" i="3" s="1"/>
  <c r="BD104" i="3" s="1"/>
  <c r="BC104" i="3" s="1"/>
  <c r="BL96" i="3"/>
  <c r="AU170" i="3"/>
  <c r="AU149" i="3"/>
  <c r="AT149" i="3" s="1"/>
  <c r="AS149" i="3" s="1"/>
  <c r="AR149" i="3" s="1"/>
  <c r="AQ149" i="3" s="1"/>
  <c r="AP149" i="3" s="1"/>
  <c r="AO149" i="3" s="1"/>
  <c r="AN149" i="3" s="1"/>
  <c r="AM149" i="3" s="1"/>
  <c r="AL149" i="3" s="1"/>
  <c r="AU189" i="3"/>
  <c r="AT189" i="3" s="1"/>
  <c r="AS189" i="3" s="1"/>
  <c r="AR189" i="3" s="1"/>
  <c r="AQ189" i="3" s="1"/>
  <c r="AP189" i="3" s="1"/>
  <c r="AO189" i="3" s="1"/>
  <c r="AN189" i="3" s="1"/>
  <c r="AM189" i="3" s="1"/>
  <c r="AL189" i="3" s="1"/>
  <c r="AK189" i="3" s="1"/>
  <c r="AU69" i="3"/>
  <c r="BL23" i="3"/>
  <c r="BL12" i="3"/>
  <c r="BL81" i="3"/>
  <c r="BK81" i="3" s="1"/>
  <c r="BJ81" i="3" s="1"/>
  <c r="BI81" i="3" s="1"/>
  <c r="BH81" i="3" s="1"/>
  <c r="BG81" i="3" s="1"/>
  <c r="BF81" i="3" s="1"/>
  <c r="BE81" i="3" s="1"/>
  <c r="BD81" i="3" s="1"/>
  <c r="BC81" i="3" s="1"/>
  <c r="BL46" i="3"/>
  <c r="BK46" i="3" s="1"/>
  <c r="BJ46" i="3" s="1"/>
  <c r="BI46" i="3" s="1"/>
  <c r="BH46" i="3" s="1"/>
  <c r="BG46" i="3" s="1"/>
  <c r="BF46" i="3" s="1"/>
  <c r="BE46" i="3" s="1"/>
  <c r="BD46" i="3" s="1"/>
  <c r="BC46" i="3" s="1"/>
  <c r="BL56" i="3"/>
  <c r="AC180" i="3"/>
  <c r="K180" i="3"/>
  <c r="AU226" i="3"/>
  <c r="AU111" i="3"/>
  <c r="AT111" i="3" s="1"/>
  <c r="AS111" i="3" s="1"/>
  <c r="AR111" i="3" s="1"/>
  <c r="AQ111" i="3" s="1"/>
  <c r="AP111" i="3" s="1"/>
  <c r="AO111" i="3" s="1"/>
  <c r="AN111" i="3" s="1"/>
  <c r="AM111" i="3" s="1"/>
  <c r="AL111" i="3" s="1"/>
  <c r="AI111" i="3" s="1"/>
  <c r="AF72" i="3"/>
  <c r="AU225" i="3"/>
  <c r="AT225" i="3" s="1"/>
  <c r="AS225" i="3" s="1"/>
  <c r="AR225" i="3" s="1"/>
  <c r="AQ225" i="3" s="1"/>
  <c r="AP225" i="3" s="1"/>
  <c r="AO225" i="3" s="1"/>
  <c r="AN225" i="3" s="1"/>
  <c r="AM225" i="3" s="1"/>
  <c r="AL225" i="3" s="1"/>
  <c r="AF202" i="3"/>
  <c r="AU229" i="3"/>
  <c r="AU223" i="3"/>
  <c r="AT223" i="3" s="1"/>
  <c r="AS223" i="3" s="1"/>
  <c r="AR223" i="3" s="1"/>
  <c r="AQ223" i="3" s="1"/>
  <c r="AP223" i="3" s="1"/>
  <c r="AO223" i="3" s="1"/>
  <c r="AN223" i="3" s="1"/>
  <c r="AM223" i="3" s="1"/>
  <c r="AL223" i="3" s="1"/>
  <c r="AU231" i="3"/>
  <c r="AT231" i="3" s="1"/>
  <c r="AS231" i="3" s="1"/>
  <c r="AR231" i="3" s="1"/>
  <c r="AQ231" i="3" s="1"/>
  <c r="AP231" i="3" s="1"/>
  <c r="AO231" i="3" s="1"/>
  <c r="AN231" i="3" s="1"/>
  <c r="AM231" i="3" s="1"/>
  <c r="AL231" i="3" s="1"/>
  <c r="AU230" i="3"/>
  <c r="L233" i="3"/>
  <c r="AC93" i="3"/>
  <c r="AJ93" i="3"/>
  <c r="K155" i="3"/>
  <c r="AF155" i="3"/>
  <c r="AC155" i="3"/>
  <c r="AC69" i="3"/>
  <c r="K69" i="3"/>
  <c r="AF181" i="3"/>
  <c r="AJ85" i="3"/>
  <c r="AH85" i="3" s="1"/>
  <c r="AA85" i="3" s="1"/>
  <c r="AE85" i="3" s="1"/>
  <c r="AC131" i="3"/>
  <c r="K120" i="3"/>
  <c r="AF120" i="3"/>
  <c r="AC120" i="3"/>
  <c r="K131" i="3"/>
  <c r="K95" i="3"/>
  <c r="AC26" i="3"/>
  <c r="AC207" i="3"/>
  <c r="AF26" i="3"/>
  <c r="L227" i="3"/>
  <c r="AC227" i="3"/>
  <c r="L224" i="3"/>
  <c r="L226" i="3"/>
  <c r="L230" i="3"/>
  <c r="L232" i="3"/>
  <c r="L231" i="3"/>
  <c r="L225" i="3"/>
  <c r="L229" i="3"/>
  <c r="L223" i="3"/>
  <c r="AC231" i="3"/>
  <c r="K231" i="3"/>
  <c r="AC229" i="3"/>
  <c r="K229" i="3"/>
  <c r="AT230" i="3"/>
  <c r="AS230" i="3" s="1"/>
  <c r="AR230" i="3" s="1"/>
  <c r="AQ230" i="3" s="1"/>
  <c r="AP230" i="3" s="1"/>
  <c r="AO230" i="3" s="1"/>
  <c r="AN230" i="3" s="1"/>
  <c r="AM230" i="3" s="1"/>
  <c r="AL230" i="3" s="1"/>
  <c r="K232" i="3"/>
  <c r="AC232" i="3"/>
  <c r="AT226" i="3"/>
  <c r="AS226" i="3" s="1"/>
  <c r="AR226" i="3" s="1"/>
  <c r="AQ226" i="3" s="1"/>
  <c r="AP226" i="3" s="1"/>
  <c r="AO226" i="3" s="1"/>
  <c r="AN226" i="3" s="1"/>
  <c r="AM226" i="3" s="1"/>
  <c r="AL226" i="3" s="1"/>
  <c r="AF232" i="3"/>
  <c r="AF225" i="3"/>
  <c r="AC223" i="3"/>
  <c r="K223" i="3"/>
  <c r="K230" i="3"/>
  <c r="AC230" i="3"/>
  <c r="AT229" i="3"/>
  <c r="AF231" i="3"/>
  <c r="AC226" i="3"/>
  <c r="K226" i="3"/>
  <c r="AT224" i="3"/>
  <c r="AS224" i="3" s="1"/>
  <c r="AR224" i="3" s="1"/>
  <c r="AQ224" i="3" s="1"/>
  <c r="AP224" i="3" s="1"/>
  <c r="AO224" i="3" s="1"/>
  <c r="AN224" i="3" s="1"/>
  <c r="AM224" i="3" s="1"/>
  <c r="AL224" i="3" s="1"/>
  <c r="AC225" i="3"/>
  <c r="K225" i="3"/>
  <c r="AC224" i="3"/>
  <c r="K224" i="3"/>
  <c r="AC214" i="3"/>
  <c r="AU40" i="3"/>
  <c r="AT40" i="3" s="1"/>
  <c r="AS40" i="3" s="1"/>
  <c r="AR40" i="3" s="1"/>
  <c r="AQ40" i="3" s="1"/>
  <c r="AP40" i="3" s="1"/>
  <c r="AO40" i="3" s="1"/>
  <c r="AN40" i="3" s="1"/>
  <c r="AM40" i="3" s="1"/>
  <c r="AL40" i="3" s="1"/>
  <c r="AI85" i="3"/>
  <c r="AU68" i="3"/>
  <c r="AT68" i="3" s="1"/>
  <c r="AS68" i="3" s="1"/>
  <c r="AR68" i="3" s="1"/>
  <c r="AQ68" i="3" s="1"/>
  <c r="AP68" i="3" s="1"/>
  <c r="AO68" i="3" s="1"/>
  <c r="AN68" i="3" s="1"/>
  <c r="AM68" i="3" s="1"/>
  <c r="AL68" i="3" s="1"/>
  <c r="AU52" i="3"/>
  <c r="AT52" i="3" s="1"/>
  <c r="AS52" i="3" s="1"/>
  <c r="AR52" i="3" s="1"/>
  <c r="AQ52" i="3" s="1"/>
  <c r="AP52" i="3" s="1"/>
  <c r="AO52" i="3" s="1"/>
  <c r="AN52" i="3" s="1"/>
  <c r="AM52" i="3" s="1"/>
  <c r="AL52" i="3" s="1"/>
  <c r="AJ52" i="3" s="1"/>
  <c r="BL74" i="3"/>
  <c r="BK74" i="3" s="1"/>
  <c r="BJ74" i="3" s="1"/>
  <c r="BI74" i="3" s="1"/>
  <c r="BH74" i="3" s="1"/>
  <c r="BG74" i="3" s="1"/>
  <c r="BF74" i="3" s="1"/>
  <c r="BE74" i="3" s="1"/>
  <c r="BD74" i="3" s="1"/>
  <c r="BC74" i="3" s="1"/>
  <c r="BL48" i="3"/>
  <c r="BK48" i="3" s="1"/>
  <c r="BJ48" i="3" s="1"/>
  <c r="BI48" i="3" s="1"/>
  <c r="BH48" i="3" s="1"/>
  <c r="BG48" i="3" s="1"/>
  <c r="BF48" i="3" s="1"/>
  <c r="BE48" i="3" s="1"/>
  <c r="BD48" i="3" s="1"/>
  <c r="BC48" i="3" s="1"/>
  <c r="BL114" i="3"/>
  <c r="BL78" i="3"/>
  <c r="BL53" i="3"/>
  <c r="BL98" i="3"/>
  <c r="BL67" i="3"/>
  <c r="BL106" i="3"/>
  <c r="BK106" i="3" s="1"/>
  <c r="BJ106" i="3" s="1"/>
  <c r="BI106" i="3" s="1"/>
  <c r="BH106" i="3" s="1"/>
  <c r="BG106" i="3" s="1"/>
  <c r="BF106" i="3" s="1"/>
  <c r="BE106" i="3" s="1"/>
  <c r="BD106" i="3" s="1"/>
  <c r="BC106" i="3" s="1"/>
  <c r="AU112" i="3"/>
  <c r="AT112" i="3" s="1"/>
  <c r="AS112" i="3" s="1"/>
  <c r="AR112" i="3" s="1"/>
  <c r="AQ112" i="3" s="1"/>
  <c r="AP112" i="3" s="1"/>
  <c r="AO112" i="3" s="1"/>
  <c r="AN112" i="3" s="1"/>
  <c r="AM112" i="3" s="1"/>
  <c r="AL112" i="3" s="1"/>
  <c r="AK112" i="3" s="1"/>
  <c r="AU136" i="3"/>
  <c r="AT136" i="3" s="1"/>
  <c r="AS136" i="3" s="1"/>
  <c r="AR136" i="3" s="1"/>
  <c r="AQ136" i="3" s="1"/>
  <c r="AP136" i="3" s="1"/>
  <c r="AO136" i="3" s="1"/>
  <c r="AN136" i="3" s="1"/>
  <c r="AM136" i="3" s="1"/>
  <c r="AL136" i="3" s="1"/>
  <c r="BL7" i="3"/>
  <c r="BK7" i="3" s="1"/>
  <c r="BJ7" i="3" s="1"/>
  <c r="BI7" i="3" s="1"/>
  <c r="BH7" i="3" s="1"/>
  <c r="BG7" i="3" s="1"/>
  <c r="BF7" i="3" s="1"/>
  <c r="BE7" i="3" s="1"/>
  <c r="BD7" i="3" s="1"/>
  <c r="BC7" i="3" s="1"/>
  <c r="AU21" i="3"/>
  <c r="AT21" i="3" s="1"/>
  <c r="AS21" i="3" s="1"/>
  <c r="AR21" i="3" s="1"/>
  <c r="AQ21" i="3" s="1"/>
  <c r="AP21" i="3" s="1"/>
  <c r="AO21" i="3" s="1"/>
  <c r="AN21" i="3" s="1"/>
  <c r="AM21" i="3" s="1"/>
  <c r="AL21" i="3" s="1"/>
  <c r="AU156" i="3"/>
  <c r="AT156" i="3" s="1"/>
  <c r="AS156" i="3" s="1"/>
  <c r="AR156" i="3" s="1"/>
  <c r="AQ156" i="3" s="1"/>
  <c r="AP156" i="3" s="1"/>
  <c r="AO156" i="3" s="1"/>
  <c r="AN156" i="3" s="1"/>
  <c r="AM156" i="3" s="1"/>
  <c r="AL156" i="3" s="1"/>
  <c r="AJ156" i="3" s="1"/>
  <c r="BL17" i="3"/>
  <c r="BL18" i="3"/>
  <c r="BL116" i="3"/>
  <c r="BL91" i="3"/>
  <c r="BK91" i="3" s="1"/>
  <c r="BJ91" i="3" s="1"/>
  <c r="BI91" i="3" s="1"/>
  <c r="BH91" i="3" s="1"/>
  <c r="BG91" i="3" s="1"/>
  <c r="BF91" i="3" s="1"/>
  <c r="BE91" i="3" s="1"/>
  <c r="BD91" i="3" s="1"/>
  <c r="BC91" i="3" s="1"/>
  <c r="BL38" i="3"/>
  <c r="BK38" i="3" s="1"/>
  <c r="BJ38" i="3" s="1"/>
  <c r="BI38" i="3" s="1"/>
  <c r="BH38" i="3" s="1"/>
  <c r="BG38" i="3" s="1"/>
  <c r="BF38" i="3" s="1"/>
  <c r="BE38" i="3" s="1"/>
  <c r="BD38" i="3" s="1"/>
  <c r="BC38" i="3" s="1"/>
  <c r="BL24" i="3"/>
  <c r="BK24" i="3" s="1"/>
  <c r="BJ24" i="3" s="1"/>
  <c r="BI24" i="3" s="1"/>
  <c r="BH24" i="3" s="1"/>
  <c r="BG24" i="3" s="1"/>
  <c r="BF24" i="3" s="1"/>
  <c r="BE24" i="3" s="1"/>
  <c r="BD24" i="3" s="1"/>
  <c r="BC24" i="3" s="1"/>
  <c r="BL54" i="3"/>
  <c r="AU100" i="3"/>
  <c r="AT100" i="3" s="1"/>
  <c r="AS100" i="3" s="1"/>
  <c r="AR100" i="3" s="1"/>
  <c r="AQ100" i="3" s="1"/>
  <c r="AP100" i="3" s="1"/>
  <c r="AO100" i="3" s="1"/>
  <c r="AN100" i="3" s="1"/>
  <c r="AM100" i="3" s="1"/>
  <c r="AL100" i="3" s="1"/>
  <c r="AC161" i="3"/>
  <c r="K161" i="3"/>
  <c r="AF161" i="3"/>
  <c r="AC116" i="3"/>
  <c r="AF116" i="3"/>
  <c r="J116" i="3"/>
  <c r="AC202" i="3"/>
  <c r="I29" i="3"/>
  <c r="K208" i="3"/>
  <c r="AC119" i="3"/>
  <c r="AF119" i="3"/>
  <c r="K119" i="3"/>
  <c r="K93" i="3"/>
  <c r="AU54" i="3"/>
  <c r="AT54" i="3" s="1"/>
  <c r="AS54" i="3" s="1"/>
  <c r="AR54" i="3" s="1"/>
  <c r="AQ54" i="3" s="1"/>
  <c r="AP54" i="3" s="1"/>
  <c r="AO54" i="3" s="1"/>
  <c r="AN54" i="3" s="1"/>
  <c r="AM54" i="3" s="1"/>
  <c r="AL54" i="3" s="1"/>
  <c r="AU219" i="3"/>
  <c r="AU61" i="3"/>
  <c r="AT61" i="3" s="1"/>
  <c r="AS61" i="3" s="1"/>
  <c r="AR61" i="3" s="1"/>
  <c r="AQ61" i="3" s="1"/>
  <c r="AP61" i="3" s="1"/>
  <c r="AO61" i="3" s="1"/>
  <c r="AN61" i="3" s="1"/>
  <c r="AM61" i="3" s="1"/>
  <c r="AL61" i="3" s="1"/>
  <c r="AU58" i="3"/>
  <c r="AT58" i="3" s="1"/>
  <c r="BL59" i="3"/>
  <c r="BL95" i="3"/>
  <c r="BK95" i="3" s="1"/>
  <c r="BJ95" i="3" s="1"/>
  <c r="BI95" i="3" s="1"/>
  <c r="BH95" i="3" s="1"/>
  <c r="BG95" i="3" s="1"/>
  <c r="BF95" i="3" s="1"/>
  <c r="BE95" i="3" s="1"/>
  <c r="BD95" i="3" s="1"/>
  <c r="BC95" i="3" s="1"/>
  <c r="BL88" i="3"/>
  <c r="BK88" i="3" s="1"/>
  <c r="BJ88" i="3" s="1"/>
  <c r="BI88" i="3" s="1"/>
  <c r="BH88" i="3" s="1"/>
  <c r="BG88" i="3" s="1"/>
  <c r="BF88" i="3" s="1"/>
  <c r="BE88" i="3" s="1"/>
  <c r="BD88" i="3" s="1"/>
  <c r="BC88" i="3" s="1"/>
  <c r="BL29" i="3"/>
  <c r="AU89" i="3"/>
  <c r="AT89" i="3" s="1"/>
  <c r="AS89" i="3" s="1"/>
  <c r="AR89" i="3" s="1"/>
  <c r="AQ89" i="3" s="1"/>
  <c r="AP89" i="3" s="1"/>
  <c r="AO89" i="3" s="1"/>
  <c r="AN89" i="3" s="1"/>
  <c r="AM89" i="3" s="1"/>
  <c r="AL89" i="3" s="1"/>
  <c r="AI89" i="3" s="1"/>
  <c r="BL62" i="3"/>
  <c r="BL33" i="3"/>
  <c r="BL108" i="3"/>
  <c r="AU155" i="3"/>
  <c r="AT155" i="3" s="1"/>
  <c r="AS155" i="3" s="1"/>
  <c r="AR155" i="3" s="1"/>
  <c r="AQ155" i="3" s="1"/>
  <c r="AP155" i="3" s="1"/>
  <c r="AO155" i="3" s="1"/>
  <c r="AN155" i="3" s="1"/>
  <c r="AM155" i="3" s="1"/>
  <c r="AL155" i="3" s="1"/>
  <c r="AU169" i="3"/>
  <c r="AT169" i="3" s="1"/>
  <c r="AS169" i="3" s="1"/>
  <c r="AR169" i="3" s="1"/>
  <c r="AQ169" i="3" s="1"/>
  <c r="AP169" i="3" s="1"/>
  <c r="AO169" i="3" s="1"/>
  <c r="AN169" i="3" s="1"/>
  <c r="AM169" i="3" s="1"/>
  <c r="AL169" i="3" s="1"/>
  <c r="AU146" i="3"/>
  <c r="AT146" i="3" s="1"/>
  <c r="AS146" i="3" s="1"/>
  <c r="AR146" i="3" s="1"/>
  <c r="AQ146" i="3" s="1"/>
  <c r="AP146" i="3" s="1"/>
  <c r="AO146" i="3" s="1"/>
  <c r="AN146" i="3" s="1"/>
  <c r="AM146" i="3" s="1"/>
  <c r="AL146" i="3" s="1"/>
  <c r="AU186" i="3"/>
  <c r="AT186" i="3" s="1"/>
  <c r="AS186" i="3" s="1"/>
  <c r="AR186" i="3" s="1"/>
  <c r="AQ186" i="3" s="1"/>
  <c r="AP186" i="3" s="1"/>
  <c r="AO186" i="3" s="1"/>
  <c r="AN186" i="3" s="1"/>
  <c r="AM186" i="3" s="1"/>
  <c r="AL186" i="3" s="1"/>
  <c r="AU122" i="3"/>
  <c r="AT122" i="3" s="1"/>
  <c r="AS122" i="3" s="1"/>
  <c r="AR122" i="3" s="1"/>
  <c r="AQ122" i="3" s="1"/>
  <c r="AP122" i="3" s="1"/>
  <c r="AO122" i="3" s="1"/>
  <c r="AN122" i="3" s="1"/>
  <c r="AM122" i="3" s="1"/>
  <c r="AL122" i="3" s="1"/>
  <c r="BL41" i="3"/>
  <c r="BL100" i="3"/>
  <c r="BL45" i="3"/>
  <c r="BL58" i="3"/>
  <c r="BL4" i="3"/>
  <c r="BK4" i="3" s="1"/>
  <c r="BJ4" i="3" s="1"/>
  <c r="BI4" i="3" s="1"/>
  <c r="BH4" i="3" s="1"/>
  <c r="BG4" i="3" s="1"/>
  <c r="BF4" i="3" s="1"/>
  <c r="BE4" i="3" s="1"/>
  <c r="BD4" i="3" s="1"/>
  <c r="BC4" i="3" s="1"/>
  <c r="BL111" i="3"/>
  <c r="BK111" i="3" s="1"/>
  <c r="BJ111" i="3" s="1"/>
  <c r="BI111" i="3" s="1"/>
  <c r="BH111" i="3" s="1"/>
  <c r="BG111" i="3" s="1"/>
  <c r="BF111" i="3" s="1"/>
  <c r="BE111" i="3" s="1"/>
  <c r="BD111" i="3" s="1"/>
  <c r="BC111" i="3" s="1"/>
  <c r="AU32" i="3"/>
  <c r="AT32" i="3" s="1"/>
  <c r="AS32" i="3" s="1"/>
  <c r="AR32" i="3" s="1"/>
  <c r="AQ32" i="3" s="1"/>
  <c r="AP32" i="3" s="1"/>
  <c r="AO32" i="3" s="1"/>
  <c r="AN32" i="3" s="1"/>
  <c r="AM32" i="3" s="1"/>
  <c r="AL32" i="3" s="1"/>
  <c r="AI32" i="3" s="1"/>
  <c r="AC43" i="3"/>
  <c r="K43" i="3"/>
  <c r="AF156" i="3"/>
  <c r="K156" i="3"/>
  <c r="K203" i="3"/>
  <c r="AC203" i="3"/>
  <c r="AF203" i="3"/>
  <c r="AC24" i="3"/>
  <c r="K24" i="3"/>
  <c r="AC65" i="3"/>
  <c r="AF65" i="3"/>
  <c r="K65" i="3"/>
  <c r="AC136" i="3"/>
  <c r="AF136" i="3"/>
  <c r="K136" i="3"/>
  <c r="AC60" i="3"/>
  <c r="K60" i="3"/>
  <c r="K42" i="3"/>
  <c r="AC42" i="3"/>
  <c r="AF42" i="3"/>
  <c r="I37" i="3"/>
  <c r="AC37" i="3"/>
  <c r="AF37" i="3"/>
  <c r="K191" i="3"/>
  <c r="AC191" i="3"/>
  <c r="AF191" i="3"/>
  <c r="AF92" i="3"/>
  <c r="K92" i="3"/>
  <c r="AC92" i="3"/>
  <c r="K169" i="3"/>
  <c r="AC169" i="3"/>
  <c r="AF169" i="3"/>
  <c r="AU162" i="3"/>
  <c r="AT162" i="3" s="1"/>
  <c r="AS162" i="3" s="1"/>
  <c r="AR162" i="3" s="1"/>
  <c r="AQ162" i="3" s="1"/>
  <c r="AP162" i="3" s="1"/>
  <c r="AO162" i="3" s="1"/>
  <c r="AN162" i="3" s="1"/>
  <c r="AM162" i="3" s="1"/>
  <c r="AL162" i="3" s="1"/>
  <c r="AU167" i="3"/>
  <c r="AU133" i="3"/>
  <c r="AT133" i="3" s="1"/>
  <c r="AS133" i="3" s="1"/>
  <c r="AR133" i="3" s="1"/>
  <c r="AQ133" i="3" s="1"/>
  <c r="AP133" i="3" s="1"/>
  <c r="AO133" i="3" s="1"/>
  <c r="AN133" i="3" s="1"/>
  <c r="AM133" i="3" s="1"/>
  <c r="AL133" i="3" s="1"/>
  <c r="AU143" i="3"/>
  <c r="AT143" i="3" s="1"/>
  <c r="AS143" i="3" s="1"/>
  <c r="AR143" i="3" s="1"/>
  <c r="AQ143" i="3" s="1"/>
  <c r="AP143" i="3" s="1"/>
  <c r="AO143" i="3" s="1"/>
  <c r="AN143" i="3" s="1"/>
  <c r="AM143" i="3" s="1"/>
  <c r="AL143" i="3" s="1"/>
  <c r="AU65" i="3"/>
  <c r="AT65" i="3" s="1"/>
  <c r="AS65" i="3" s="1"/>
  <c r="AR65" i="3" s="1"/>
  <c r="AQ65" i="3" s="1"/>
  <c r="AP65" i="3" s="1"/>
  <c r="AO65" i="3" s="1"/>
  <c r="AN65" i="3" s="1"/>
  <c r="AM65" i="3" s="1"/>
  <c r="AL65" i="3" s="1"/>
  <c r="AU86" i="3"/>
  <c r="AT86" i="3" s="1"/>
  <c r="AS86" i="3" s="1"/>
  <c r="AR86" i="3" s="1"/>
  <c r="AQ86" i="3" s="1"/>
  <c r="AP86" i="3" s="1"/>
  <c r="AO86" i="3" s="1"/>
  <c r="AN86" i="3" s="1"/>
  <c r="AM86" i="3" s="1"/>
  <c r="AL86" i="3" s="1"/>
  <c r="AU36" i="3"/>
  <c r="AT36" i="3" s="1"/>
  <c r="AS36" i="3" s="1"/>
  <c r="AR36" i="3" s="1"/>
  <c r="AQ36" i="3" s="1"/>
  <c r="AP36" i="3" s="1"/>
  <c r="AO36" i="3" s="1"/>
  <c r="AN36" i="3" s="1"/>
  <c r="AM36" i="3" s="1"/>
  <c r="AL36" i="3" s="1"/>
  <c r="AU214" i="3"/>
  <c r="AT214" i="3" s="1"/>
  <c r="AS214" i="3" s="1"/>
  <c r="AR214" i="3" s="1"/>
  <c r="AQ214" i="3" s="1"/>
  <c r="AP214" i="3" s="1"/>
  <c r="AO214" i="3" s="1"/>
  <c r="AN214" i="3" s="1"/>
  <c r="AM214" i="3" s="1"/>
  <c r="AL214" i="3" s="1"/>
  <c r="AU25" i="3"/>
  <c r="AT25" i="3" s="1"/>
  <c r="AS25" i="3" s="1"/>
  <c r="AR25" i="3" s="1"/>
  <c r="AQ25" i="3" s="1"/>
  <c r="AP25" i="3" s="1"/>
  <c r="AO25" i="3" s="1"/>
  <c r="AN25" i="3" s="1"/>
  <c r="AM25" i="3" s="1"/>
  <c r="AL25" i="3" s="1"/>
  <c r="AU207" i="3"/>
  <c r="AU194" i="3"/>
  <c r="AT194" i="3" s="1"/>
  <c r="AS194" i="3" s="1"/>
  <c r="AR194" i="3" s="1"/>
  <c r="AQ194" i="3" s="1"/>
  <c r="AP194" i="3" s="1"/>
  <c r="AO194" i="3" s="1"/>
  <c r="AN194" i="3" s="1"/>
  <c r="AM194" i="3" s="1"/>
  <c r="AL194" i="3" s="1"/>
  <c r="AU108" i="3"/>
  <c r="AT108" i="3" s="1"/>
  <c r="AS108" i="3" s="1"/>
  <c r="AR108" i="3" s="1"/>
  <c r="AQ108" i="3" s="1"/>
  <c r="AP108" i="3" s="1"/>
  <c r="AO108" i="3" s="1"/>
  <c r="AN108" i="3" s="1"/>
  <c r="AM108" i="3" s="1"/>
  <c r="AL108" i="3" s="1"/>
  <c r="AU87" i="3"/>
  <c r="AT87" i="3" s="1"/>
  <c r="AS87" i="3" s="1"/>
  <c r="AR87" i="3" s="1"/>
  <c r="AQ87" i="3" s="1"/>
  <c r="AP87" i="3" s="1"/>
  <c r="AO87" i="3" s="1"/>
  <c r="AN87" i="3" s="1"/>
  <c r="AM87" i="3" s="1"/>
  <c r="AL87" i="3" s="1"/>
  <c r="AU144" i="3"/>
  <c r="AT144" i="3" s="1"/>
  <c r="AS144" i="3" s="1"/>
  <c r="AR144" i="3" s="1"/>
  <c r="AQ144" i="3" s="1"/>
  <c r="AP144" i="3" s="1"/>
  <c r="AO144" i="3" s="1"/>
  <c r="AN144" i="3" s="1"/>
  <c r="AM144" i="3" s="1"/>
  <c r="AL144" i="3" s="1"/>
  <c r="AU80" i="3"/>
  <c r="AU75" i="3"/>
  <c r="AT75" i="3" s="1"/>
  <c r="AS75" i="3" s="1"/>
  <c r="AR75" i="3" s="1"/>
  <c r="AQ75" i="3" s="1"/>
  <c r="AP75" i="3" s="1"/>
  <c r="AO75" i="3" s="1"/>
  <c r="AN75" i="3" s="1"/>
  <c r="AM75" i="3" s="1"/>
  <c r="AL75" i="3" s="1"/>
  <c r="AU42" i="3"/>
  <c r="AU41" i="3"/>
  <c r="AU24" i="3"/>
  <c r="AU23" i="3"/>
  <c r="AT23" i="3" s="1"/>
  <c r="AS23" i="3" s="1"/>
  <c r="AR23" i="3" s="1"/>
  <c r="AQ23" i="3" s="1"/>
  <c r="AP23" i="3" s="1"/>
  <c r="AO23" i="3" s="1"/>
  <c r="AN23" i="3" s="1"/>
  <c r="AM23" i="3" s="1"/>
  <c r="AL23" i="3" s="1"/>
  <c r="AU196" i="3"/>
  <c r="AT196" i="3" s="1"/>
  <c r="AS196" i="3" s="1"/>
  <c r="AR196" i="3" s="1"/>
  <c r="AQ196" i="3" s="1"/>
  <c r="AP196" i="3" s="1"/>
  <c r="AO196" i="3" s="1"/>
  <c r="AN196" i="3" s="1"/>
  <c r="AM196" i="3" s="1"/>
  <c r="AL196" i="3" s="1"/>
  <c r="AU190" i="3"/>
  <c r="AT190" i="3" s="1"/>
  <c r="AS190" i="3" s="1"/>
  <c r="AR190" i="3" s="1"/>
  <c r="AQ190" i="3" s="1"/>
  <c r="AP190" i="3" s="1"/>
  <c r="AO190" i="3" s="1"/>
  <c r="AN190" i="3" s="1"/>
  <c r="AM190" i="3" s="1"/>
  <c r="AL190" i="3" s="1"/>
  <c r="AU203" i="3"/>
  <c r="AT203" i="3" s="1"/>
  <c r="AS203" i="3" s="1"/>
  <c r="AR203" i="3" s="1"/>
  <c r="AQ203" i="3" s="1"/>
  <c r="AP203" i="3" s="1"/>
  <c r="AO203" i="3" s="1"/>
  <c r="AN203" i="3" s="1"/>
  <c r="AM203" i="3" s="1"/>
  <c r="AL203" i="3" s="1"/>
  <c r="BL93" i="3"/>
  <c r="BK93" i="3" s="1"/>
  <c r="BJ93" i="3" s="1"/>
  <c r="BI93" i="3" s="1"/>
  <c r="BH93" i="3" s="1"/>
  <c r="BG93" i="3" s="1"/>
  <c r="BF93" i="3" s="1"/>
  <c r="BE93" i="3" s="1"/>
  <c r="BD93" i="3" s="1"/>
  <c r="BC93" i="3" s="1"/>
  <c r="AU166" i="3"/>
  <c r="AT166" i="3" s="1"/>
  <c r="AS166" i="3" s="1"/>
  <c r="AR166" i="3" s="1"/>
  <c r="AQ166" i="3" s="1"/>
  <c r="AP166" i="3" s="1"/>
  <c r="AO166" i="3" s="1"/>
  <c r="AN166" i="3" s="1"/>
  <c r="AM166" i="3" s="1"/>
  <c r="AL166" i="3" s="1"/>
  <c r="AU125" i="3"/>
  <c r="AU126" i="3"/>
  <c r="AT126" i="3" s="1"/>
  <c r="AS126" i="3" s="1"/>
  <c r="AR126" i="3" s="1"/>
  <c r="AQ126" i="3" s="1"/>
  <c r="AP126" i="3" s="1"/>
  <c r="AO126" i="3" s="1"/>
  <c r="AN126" i="3" s="1"/>
  <c r="AM126" i="3" s="1"/>
  <c r="AL126" i="3" s="1"/>
  <c r="AU83" i="3"/>
  <c r="AT83" i="3" s="1"/>
  <c r="AS83" i="3" s="1"/>
  <c r="AR83" i="3" s="1"/>
  <c r="AQ83" i="3" s="1"/>
  <c r="AP83" i="3" s="1"/>
  <c r="AO83" i="3" s="1"/>
  <c r="AN83" i="3" s="1"/>
  <c r="AM83" i="3" s="1"/>
  <c r="AL83" i="3" s="1"/>
  <c r="AU96" i="3"/>
  <c r="AU79" i="3"/>
  <c r="AT79" i="3" s="1"/>
  <c r="AS79" i="3" s="1"/>
  <c r="AR79" i="3" s="1"/>
  <c r="AQ79" i="3" s="1"/>
  <c r="AP79" i="3" s="1"/>
  <c r="AO79" i="3" s="1"/>
  <c r="AN79" i="3" s="1"/>
  <c r="AM79" i="3" s="1"/>
  <c r="AL79" i="3" s="1"/>
  <c r="AU43" i="3"/>
  <c r="AT43" i="3" s="1"/>
  <c r="AS43" i="3" s="1"/>
  <c r="AR43" i="3" s="1"/>
  <c r="AQ43" i="3" s="1"/>
  <c r="AP43" i="3" s="1"/>
  <c r="AO43" i="3" s="1"/>
  <c r="AN43" i="3" s="1"/>
  <c r="AM43" i="3" s="1"/>
  <c r="AL43" i="3" s="1"/>
  <c r="AU38" i="3"/>
  <c r="AT38" i="3" s="1"/>
  <c r="AS38" i="3" s="1"/>
  <c r="AR38" i="3" s="1"/>
  <c r="AQ38" i="3" s="1"/>
  <c r="AP38" i="3" s="1"/>
  <c r="AO38" i="3" s="1"/>
  <c r="AN38" i="3" s="1"/>
  <c r="AM38" i="3" s="1"/>
  <c r="AL38" i="3" s="1"/>
  <c r="AU90" i="3"/>
  <c r="AT90" i="3" s="1"/>
  <c r="AS90" i="3" s="1"/>
  <c r="AR90" i="3" s="1"/>
  <c r="AQ90" i="3" s="1"/>
  <c r="AP90" i="3" s="1"/>
  <c r="AO90" i="3" s="1"/>
  <c r="AN90" i="3" s="1"/>
  <c r="AM90" i="3" s="1"/>
  <c r="AL90" i="3" s="1"/>
  <c r="AU37" i="3"/>
  <c r="AU199" i="3"/>
  <c r="AT199" i="3" s="1"/>
  <c r="AS199" i="3" s="1"/>
  <c r="AR199" i="3" s="1"/>
  <c r="AQ199" i="3" s="1"/>
  <c r="AP199" i="3" s="1"/>
  <c r="AO199" i="3" s="1"/>
  <c r="AN199" i="3" s="1"/>
  <c r="AM199" i="3" s="1"/>
  <c r="AL199" i="3" s="1"/>
  <c r="AU211" i="3"/>
  <c r="AU163" i="3"/>
  <c r="AT163" i="3" s="1"/>
  <c r="AS163" i="3" s="1"/>
  <c r="AR163" i="3" s="1"/>
  <c r="AQ163" i="3" s="1"/>
  <c r="AP163" i="3" s="1"/>
  <c r="AO163" i="3" s="1"/>
  <c r="AN163" i="3" s="1"/>
  <c r="AM163" i="3" s="1"/>
  <c r="AL163" i="3" s="1"/>
  <c r="AU141" i="3"/>
  <c r="AT141" i="3" s="1"/>
  <c r="AS141" i="3" s="1"/>
  <c r="AR141" i="3" s="1"/>
  <c r="AQ141" i="3" s="1"/>
  <c r="AP141" i="3" s="1"/>
  <c r="AO141" i="3" s="1"/>
  <c r="AN141" i="3" s="1"/>
  <c r="AM141" i="3" s="1"/>
  <c r="AL141" i="3" s="1"/>
  <c r="AU132" i="3"/>
  <c r="AT132" i="3" s="1"/>
  <c r="AS132" i="3" s="1"/>
  <c r="AR132" i="3" s="1"/>
  <c r="AQ132" i="3" s="1"/>
  <c r="AP132" i="3" s="1"/>
  <c r="AO132" i="3" s="1"/>
  <c r="AN132" i="3" s="1"/>
  <c r="AM132" i="3" s="1"/>
  <c r="AL132" i="3" s="1"/>
  <c r="AU104" i="3"/>
  <c r="AT104" i="3" s="1"/>
  <c r="AS104" i="3" s="1"/>
  <c r="AR104" i="3" s="1"/>
  <c r="AQ104" i="3" s="1"/>
  <c r="AP104" i="3" s="1"/>
  <c r="AO104" i="3" s="1"/>
  <c r="AN104" i="3" s="1"/>
  <c r="AM104" i="3" s="1"/>
  <c r="AL104" i="3" s="1"/>
  <c r="AU129" i="3"/>
  <c r="AT129" i="3" s="1"/>
  <c r="AS129" i="3" s="1"/>
  <c r="AR129" i="3" s="1"/>
  <c r="AQ129" i="3" s="1"/>
  <c r="AP129" i="3" s="1"/>
  <c r="AO129" i="3" s="1"/>
  <c r="AN129" i="3" s="1"/>
  <c r="AM129" i="3" s="1"/>
  <c r="AL129" i="3" s="1"/>
  <c r="AU34" i="3"/>
  <c r="AT34" i="3" s="1"/>
  <c r="AS34" i="3" s="1"/>
  <c r="AR34" i="3" s="1"/>
  <c r="AQ34" i="3" s="1"/>
  <c r="AP34" i="3" s="1"/>
  <c r="AO34" i="3" s="1"/>
  <c r="AN34" i="3" s="1"/>
  <c r="AM34" i="3" s="1"/>
  <c r="AL34" i="3" s="1"/>
  <c r="AU218" i="3"/>
  <c r="AT218" i="3" s="1"/>
  <c r="AS218" i="3" s="1"/>
  <c r="AR218" i="3" s="1"/>
  <c r="AQ218" i="3" s="1"/>
  <c r="AP218" i="3" s="1"/>
  <c r="AO218" i="3" s="1"/>
  <c r="AN218" i="3" s="1"/>
  <c r="AM218" i="3" s="1"/>
  <c r="AL218" i="3" s="1"/>
  <c r="AU208" i="3"/>
  <c r="AU197" i="3"/>
  <c r="AU165" i="3"/>
  <c r="AT165" i="3" s="1"/>
  <c r="AS165" i="3" s="1"/>
  <c r="AR165" i="3" s="1"/>
  <c r="AQ165" i="3" s="1"/>
  <c r="AP165" i="3" s="1"/>
  <c r="AO165" i="3" s="1"/>
  <c r="AN165" i="3" s="1"/>
  <c r="AM165" i="3" s="1"/>
  <c r="AL165" i="3" s="1"/>
  <c r="AU148" i="3"/>
  <c r="AT148" i="3" s="1"/>
  <c r="AS148" i="3" s="1"/>
  <c r="AR148" i="3" s="1"/>
  <c r="AQ148" i="3" s="1"/>
  <c r="AP148" i="3" s="1"/>
  <c r="AO148" i="3" s="1"/>
  <c r="AN148" i="3" s="1"/>
  <c r="AM148" i="3" s="1"/>
  <c r="AL148" i="3" s="1"/>
  <c r="AU124" i="3"/>
  <c r="AT124" i="3" s="1"/>
  <c r="AS124" i="3" s="1"/>
  <c r="AR124" i="3" s="1"/>
  <c r="AQ124" i="3" s="1"/>
  <c r="AP124" i="3" s="1"/>
  <c r="AO124" i="3" s="1"/>
  <c r="AN124" i="3" s="1"/>
  <c r="AM124" i="3" s="1"/>
  <c r="AL124" i="3" s="1"/>
  <c r="AU127" i="3"/>
  <c r="AT127" i="3" s="1"/>
  <c r="AS127" i="3" s="1"/>
  <c r="AR127" i="3" s="1"/>
  <c r="AQ127" i="3" s="1"/>
  <c r="AP127" i="3" s="1"/>
  <c r="AO127" i="3" s="1"/>
  <c r="AN127" i="3" s="1"/>
  <c r="AM127" i="3" s="1"/>
  <c r="AL127" i="3" s="1"/>
  <c r="AU92" i="3"/>
  <c r="AT92" i="3" s="1"/>
  <c r="AS92" i="3" s="1"/>
  <c r="AR92" i="3" s="1"/>
  <c r="AQ92" i="3" s="1"/>
  <c r="AP92" i="3" s="1"/>
  <c r="AO92" i="3" s="1"/>
  <c r="AN92" i="3" s="1"/>
  <c r="AM92" i="3" s="1"/>
  <c r="AL92" i="3" s="1"/>
  <c r="AU105" i="3"/>
  <c r="AT105" i="3" s="1"/>
  <c r="AS105" i="3" s="1"/>
  <c r="AR105" i="3" s="1"/>
  <c r="AQ105" i="3" s="1"/>
  <c r="AP105" i="3" s="1"/>
  <c r="AO105" i="3" s="1"/>
  <c r="AN105" i="3" s="1"/>
  <c r="AM105" i="3" s="1"/>
  <c r="AL105" i="3" s="1"/>
  <c r="AU107" i="3"/>
  <c r="AU59" i="3"/>
  <c r="AT59" i="3" s="1"/>
  <c r="AS59" i="3" s="1"/>
  <c r="AR59" i="3" s="1"/>
  <c r="AQ59" i="3" s="1"/>
  <c r="AP59" i="3" s="1"/>
  <c r="AO59" i="3" s="1"/>
  <c r="AN59" i="3" s="1"/>
  <c r="AM59" i="3" s="1"/>
  <c r="AL59" i="3" s="1"/>
  <c r="AJ59" i="3" s="1"/>
  <c r="AU88" i="3"/>
  <c r="AU33" i="3"/>
  <c r="AT33" i="3" s="1"/>
  <c r="AS33" i="3" s="1"/>
  <c r="AR33" i="3" s="1"/>
  <c r="AQ33" i="3" s="1"/>
  <c r="AP33" i="3" s="1"/>
  <c r="AO33" i="3" s="1"/>
  <c r="AN33" i="3" s="1"/>
  <c r="AM33" i="3" s="1"/>
  <c r="AL33" i="3" s="1"/>
  <c r="AU187" i="3"/>
  <c r="AT187" i="3" s="1"/>
  <c r="AS187" i="3" s="1"/>
  <c r="AR187" i="3" s="1"/>
  <c r="AQ187" i="3" s="1"/>
  <c r="AP187" i="3" s="1"/>
  <c r="AO187" i="3" s="1"/>
  <c r="AN187" i="3" s="1"/>
  <c r="AM187" i="3" s="1"/>
  <c r="AL187" i="3" s="1"/>
  <c r="AU35" i="3"/>
  <c r="AT35" i="3" s="1"/>
  <c r="AS35" i="3" s="1"/>
  <c r="AR35" i="3" s="1"/>
  <c r="AQ35" i="3" s="1"/>
  <c r="AP35" i="3" s="1"/>
  <c r="AO35" i="3" s="1"/>
  <c r="AN35" i="3" s="1"/>
  <c r="AM35" i="3" s="1"/>
  <c r="AL35" i="3" s="1"/>
  <c r="AU188" i="3"/>
  <c r="AT188" i="3" s="1"/>
  <c r="AS188" i="3" s="1"/>
  <c r="AR188" i="3" s="1"/>
  <c r="AQ188" i="3" s="1"/>
  <c r="AP188" i="3" s="1"/>
  <c r="AO188" i="3" s="1"/>
  <c r="AN188" i="3" s="1"/>
  <c r="AM188" i="3" s="1"/>
  <c r="AL188" i="3" s="1"/>
  <c r="AU201" i="3"/>
  <c r="AU191" i="3"/>
  <c r="AT191" i="3" s="1"/>
  <c r="AS191" i="3" s="1"/>
  <c r="AR191" i="3" s="1"/>
  <c r="AQ191" i="3" s="1"/>
  <c r="AP191" i="3" s="1"/>
  <c r="AO191" i="3" s="1"/>
  <c r="AN191" i="3" s="1"/>
  <c r="AM191" i="3" s="1"/>
  <c r="AL191" i="3" s="1"/>
  <c r="AU206" i="3"/>
  <c r="AT206" i="3" s="1"/>
  <c r="AS206" i="3" s="1"/>
  <c r="AR206" i="3" s="1"/>
  <c r="AQ206" i="3" s="1"/>
  <c r="AP206" i="3" s="1"/>
  <c r="AO206" i="3" s="1"/>
  <c r="AN206" i="3" s="1"/>
  <c r="AM206" i="3" s="1"/>
  <c r="AL206" i="3" s="1"/>
  <c r="BL87" i="3"/>
  <c r="BK87" i="3" s="1"/>
  <c r="BJ87" i="3" s="1"/>
  <c r="BI87" i="3" s="1"/>
  <c r="BH87" i="3" s="1"/>
  <c r="BG87" i="3" s="1"/>
  <c r="BF87" i="3" s="1"/>
  <c r="BE87" i="3" s="1"/>
  <c r="BD87" i="3" s="1"/>
  <c r="BC87" i="3" s="1"/>
  <c r="BA87" i="3" s="1"/>
  <c r="BL27" i="3"/>
  <c r="AU84" i="3"/>
  <c r="AT84" i="3" s="1"/>
  <c r="AS84" i="3" s="1"/>
  <c r="AR84" i="3" s="1"/>
  <c r="AQ84" i="3" s="1"/>
  <c r="AP84" i="3" s="1"/>
  <c r="AO84" i="3" s="1"/>
  <c r="AN84" i="3" s="1"/>
  <c r="AM84" i="3" s="1"/>
  <c r="AL84" i="3" s="1"/>
  <c r="AU152" i="3"/>
  <c r="AT152" i="3" s="1"/>
  <c r="AS152" i="3" s="1"/>
  <c r="AR152" i="3" s="1"/>
  <c r="AQ152" i="3" s="1"/>
  <c r="AP152" i="3" s="1"/>
  <c r="AO152" i="3" s="1"/>
  <c r="AN152" i="3" s="1"/>
  <c r="AM152" i="3" s="1"/>
  <c r="AL152" i="3" s="1"/>
  <c r="AU119" i="3"/>
  <c r="AT119" i="3" s="1"/>
  <c r="AS119" i="3" s="1"/>
  <c r="AR119" i="3" s="1"/>
  <c r="AQ119" i="3" s="1"/>
  <c r="AP119" i="3" s="1"/>
  <c r="AO119" i="3" s="1"/>
  <c r="AN119" i="3" s="1"/>
  <c r="AM119" i="3" s="1"/>
  <c r="AL119" i="3" s="1"/>
  <c r="AU103" i="3"/>
  <c r="AU51" i="3"/>
  <c r="AU95" i="3"/>
  <c r="AT95" i="3" s="1"/>
  <c r="AS95" i="3" s="1"/>
  <c r="AR95" i="3" s="1"/>
  <c r="AQ95" i="3" s="1"/>
  <c r="AP95" i="3" s="1"/>
  <c r="AO95" i="3" s="1"/>
  <c r="AN95" i="3" s="1"/>
  <c r="AM95" i="3" s="1"/>
  <c r="AL95" i="3" s="1"/>
  <c r="AU72" i="3"/>
  <c r="AT72" i="3" s="1"/>
  <c r="AS72" i="3" s="1"/>
  <c r="AR72" i="3" s="1"/>
  <c r="AQ72" i="3" s="1"/>
  <c r="AP72" i="3" s="1"/>
  <c r="AO72" i="3" s="1"/>
  <c r="AN72" i="3" s="1"/>
  <c r="AM72" i="3" s="1"/>
  <c r="AL72" i="3" s="1"/>
  <c r="AU209" i="3"/>
  <c r="AT209" i="3" s="1"/>
  <c r="AS209" i="3" s="1"/>
  <c r="AR209" i="3" s="1"/>
  <c r="AQ209" i="3" s="1"/>
  <c r="AP209" i="3" s="1"/>
  <c r="AO209" i="3" s="1"/>
  <c r="AN209" i="3" s="1"/>
  <c r="AM209" i="3" s="1"/>
  <c r="AL209" i="3" s="1"/>
  <c r="AU200" i="3"/>
  <c r="AT200" i="3" s="1"/>
  <c r="AS200" i="3" s="1"/>
  <c r="AR200" i="3" s="1"/>
  <c r="AQ200" i="3" s="1"/>
  <c r="AP200" i="3" s="1"/>
  <c r="AO200" i="3" s="1"/>
  <c r="AN200" i="3" s="1"/>
  <c r="AM200" i="3" s="1"/>
  <c r="AL200" i="3" s="1"/>
  <c r="AU220" i="3"/>
  <c r="AU168" i="3"/>
  <c r="AU159" i="3"/>
  <c r="AU106" i="3"/>
  <c r="AT106" i="3" s="1"/>
  <c r="AS106" i="3" s="1"/>
  <c r="AR106" i="3" s="1"/>
  <c r="AQ106" i="3" s="1"/>
  <c r="AP106" i="3" s="1"/>
  <c r="AO106" i="3" s="1"/>
  <c r="AN106" i="3" s="1"/>
  <c r="AM106" i="3" s="1"/>
  <c r="AL106" i="3" s="1"/>
  <c r="AU137" i="3"/>
  <c r="AT137" i="3" s="1"/>
  <c r="AS137" i="3" s="1"/>
  <c r="AR137" i="3" s="1"/>
  <c r="AQ137" i="3" s="1"/>
  <c r="AP137" i="3" s="1"/>
  <c r="AO137" i="3" s="1"/>
  <c r="AN137" i="3" s="1"/>
  <c r="AM137" i="3" s="1"/>
  <c r="AL137" i="3" s="1"/>
  <c r="AU123" i="3"/>
  <c r="AT123" i="3" s="1"/>
  <c r="AS123" i="3" s="1"/>
  <c r="AR123" i="3" s="1"/>
  <c r="AQ123" i="3" s="1"/>
  <c r="AP123" i="3" s="1"/>
  <c r="AO123" i="3" s="1"/>
  <c r="AN123" i="3" s="1"/>
  <c r="AM123" i="3" s="1"/>
  <c r="AL123" i="3" s="1"/>
  <c r="AU113" i="3"/>
  <c r="AT113" i="3" s="1"/>
  <c r="AS113" i="3" s="1"/>
  <c r="AR113" i="3" s="1"/>
  <c r="AQ113" i="3" s="1"/>
  <c r="AP113" i="3" s="1"/>
  <c r="AO113" i="3" s="1"/>
  <c r="AN113" i="3" s="1"/>
  <c r="AM113" i="3" s="1"/>
  <c r="AL113" i="3" s="1"/>
  <c r="AU98" i="3"/>
  <c r="AU46" i="3"/>
  <c r="AT46" i="3" s="1"/>
  <c r="AS46" i="3" s="1"/>
  <c r="AR46" i="3" s="1"/>
  <c r="AQ46" i="3" s="1"/>
  <c r="AP46" i="3" s="1"/>
  <c r="AO46" i="3" s="1"/>
  <c r="AN46" i="3" s="1"/>
  <c r="AM46" i="3" s="1"/>
  <c r="AL46" i="3" s="1"/>
  <c r="AU48" i="3"/>
  <c r="AU47" i="3"/>
  <c r="AU195" i="3"/>
  <c r="AT195" i="3" s="1"/>
  <c r="AS195" i="3" s="1"/>
  <c r="AR195" i="3" s="1"/>
  <c r="AQ195" i="3" s="1"/>
  <c r="AP195" i="3" s="1"/>
  <c r="AO195" i="3" s="1"/>
  <c r="AN195" i="3" s="1"/>
  <c r="AM195" i="3" s="1"/>
  <c r="AL195" i="3" s="1"/>
  <c r="AU31" i="3"/>
  <c r="AU192" i="3"/>
  <c r="AT192" i="3" s="1"/>
  <c r="AS192" i="3" s="1"/>
  <c r="AR192" i="3" s="1"/>
  <c r="AQ192" i="3" s="1"/>
  <c r="AP192" i="3" s="1"/>
  <c r="AO192" i="3" s="1"/>
  <c r="AN192" i="3" s="1"/>
  <c r="AM192" i="3" s="1"/>
  <c r="AL192" i="3" s="1"/>
  <c r="AU210" i="3"/>
  <c r="AT210" i="3" s="1"/>
  <c r="AS210" i="3" s="1"/>
  <c r="AR210" i="3" s="1"/>
  <c r="AQ210" i="3" s="1"/>
  <c r="AP210" i="3" s="1"/>
  <c r="AO210" i="3" s="1"/>
  <c r="AN210" i="3" s="1"/>
  <c r="AM210" i="3" s="1"/>
  <c r="AL210" i="3" s="1"/>
  <c r="AU81" i="3"/>
  <c r="AT81" i="3" s="1"/>
  <c r="AS81" i="3" s="1"/>
  <c r="AR81" i="3" s="1"/>
  <c r="AQ81" i="3" s="1"/>
  <c r="AP81" i="3" s="1"/>
  <c r="AO81" i="3" s="1"/>
  <c r="AN81" i="3" s="1"/>
  <c r="AM81" i="3" s="1"/>
  <c r="AL81" i="3" s="1"/>
  <c r="AU138" i="3"/>
  <c r="AU63" i="3"/>
  <c r="AT63" i="3" s="1"/>
  <c r="AS63" i="3" s="1"/>
  <c r="AR63" i="3" s="1"/>
  <c r="AQ63" i="3" s="1"/>
  <c r="AP63" i="3" s="1"/>
  <c r="AO63" i="3" s="1"/>
  <c r="AN63" i="3" s="1"/>
  <c r="AM63" i="3" s="1"/>
  <c r="AL63" i="3" s="1"/>
  <c r="AU53" i="3"/>
  <c r="AT53" i="3" s="1"/>
  <c r="AS53" i="3" s="1"/>
  <c r="AR53" i="3" s="1"/>
  <c r="AQ53" i="3" s="1"/>
  <c r="AP53" i="3" s="1"/>
  <c r="AO53" i="3" s="1"/>
  <c r="AN53" i="3" s="1"/>
  <c r="AM53" i="3" s="1"/>
  <c r="AL53" i="3" s="1"/>
  <c r="AU193" i="3"/>
  <c r="AU26" i="3"/>
  <c r="AU82" i="3"/>
  <c r="AT82" i="3" s="1"/>
  <c r="AS82" i="3" s="1"/>
  <c r="AR82" i="3" s="1"/>
  <c r="AQ82" i="3" s="1"/>
  <c r="AP82" i="3" s="1"/>
  <c r="AO82" i="3" s="1"/>
  <c r="AN82" i="3" s="1"/>
  <c r="AM82" i="3" s="1"/>
  <c r="AL82" i="3" s="1"/>
  <c r="AU213" i="3"/>
  <c r="AU151" i="3"/>
  <c r="AT151" i="3" s="1"/>
  <c r="AS151" i="3" s="1"/>
  <c r="AR151" i="3" s="1"/>
  <c r="AQ151" i="3" s="1"/>
  <c r="AP151" i="3" s="1"/>
  <c r="AO151" i="3" s="1"/>
  <c r="AN151" i="3" s="1"/>
  <c r="AM151" i="3" s="1"/>
  <c r="AL151" i="3" s="1"/>
  <c r="AU142" i="3"/>
  <c r="AU110" i="3"/>
  <c r="AU70" i="3"/>
  <c r="AT70" i="3" s="1"/>
  <c r="AS70" i="3" s="1"/>
  <c r="AR70" i="3" s="1"/>
  <c r="AQ70" i="3" s="1"/>
  <c r="AP70" i="3" s="1"/>
  <c r="AO70" i="3" s="1"/>
  <c r="AN70" i="3" s="1"/>
  <c r="AM70" i="3" s="1"/>
  <c r="AL70" i="3" s="1"/>
  <c r="AU158" i="3"/>
  <c r="AT158" i="3" s="1"/>
  <c r="AS158" i="3" s="1"/>
  <c r="AR158" i="3" s="1"/>
  <c r="AQ158" i="3" s="1"/>
  <c r="AP158" i="3" s="1"/>
  <c r="AO158" i="3" s="1"/>
  <c r="AN158" i="3" s="1"/>
  <c r="AM158" i="3" s="1"/>
  <c r="AL158" i="3" s="1"/>
  <c r="AU128" i="3"/>
  <c r="AT128" i="3" s="1"/>
  <c r="AS128" i="3" s="1"/>
  <c r="AR128" i="3" s="1"/>
  <c r="AQ128" i="3" s="1"/>
  <c r="AP128" i="3" s="1"/>
  <c r="AO128" i="3" s="1"/>
  <c r="AN128" i="3" s="1"/>
  <c r="AM128" i="3" s="1"/>
  <c r="AL128" i="3" s="1"/>
  <c r="AI52" i="3"/>
  <c r="AH52" i="3" s="1"/>
  <c r="AA52" i="3" s="1"/>
  <c r="AE52" i="3" s="1"/>
  <c r="AJ29" i="3"/>
  <c r="AH29" i="3" s="1"/>
  <c r="K137" i="3"/>
  <c r="AF137" i="3"/>
  <c r="AC137" i="3"/>
  <c r="K88" i="3"/>
  <c r="AF88" i="3"/>
  <c r="AC88" i="3"/>
  <c r="K96" i="3"/>
  <c r="AF96" i="3"/>
  <c r="AC96" i="3"/>
  <c r="AK29" i="3"/>
  <c r="K82" i="3"/>
  <c r="AF82" i="3"/>
  <c r="AC82" i="3"/>
  <c r="AC86" i="3"/>
  <c r="K86" i="3"/>
  <c r="AF86" i="3"/>
  <c r="K189" i="3"/>
  <c r="AC189" i="3"/>
  <c r="AF189" i="3"/>
  <c r="K126" i="3"/>
  <c r="AC126" i="3"/>
  <c r="AF126" i="3"/>
  <c r="AC21" i="3"/>
  <c r="J21" i="3"/>
  <c r="K108" i="3"/>
  <c r="AF108" i="3"/>
  <c r="AC108" i="3"/>
  <c r="AC165" i="3"/>
  <c r="K165" i="3"/>
  <c r="AF165" i="3"/>
  <c r="AC162" i="3"/>
  <c r="K162" i="3"/>
  <c r="AF162" i="3"/>
  <c r="BA93" i="3"/>
  <c r="BB93" i="3"/>
  <c r="BK51" i="3"/>
  <c r="BJ51" i="3" s="1"/>
  <c r="BI51" i="3" s="1"/>
  <c r="BH51" i="3" s="1"/>
  <c r="BG51" i="3" s="1"/>
  <c r="BF51" i="3" s="1"/>
  <c r="BE51" i="3" s="1"/>
  <c r="BD51" i="3" s="1"/>
  <c r="BC51" i="3" s="1"/>
  <c r="BK90" i="3"/>
  <c r="BJ90" i="3" s="1"/>
  <c r="BI90" i="3" s="1"/>
  <c r="BH90" i="3" s="1"/>
  <c r="BG90" i="3" s="1"/>
  <c r="BF90" i="3" s="1"/>
  <c r="BE90" i="3" s="1"/>
  <c r="BD90" i="3" s="1"/>
  <c r="BC90" i="3" s="1"/>
  <c r="BK112" i="3"/>
  <c r="BJ112" i="3" s="1"/>
  <c r="BI112" i="3" s="1"/>
  <c r="BH112" i="3" s="1"/>
  <c r="BG112" i="3" s="1"/>
  <c r="BF112" i="3" s="1"/>
  <c r="BE112" i="3" s="1"/>
  <c r="BD112" i="3" s="1"/>
  <c r="BC112" i="3" s="1"/>
  <c r="BK60" i="3"/>
  <c r="BJ60" i="3" s="1"/>
  <c r="BI60" i="3" s="1"/>
  <c r="BH60" i="3" s="1"/>
  <c r="BG60" i="3" s="1"/>
  <c r="BF60" i="3" s="1"/>
  <c r="BE60" i="3" s="1"/>
  <c r="BD60" i="3" s="1"/>
  <c r="BC60" i="3" s="1"/>
  <c r="BK96" i="3"/>
  <c r="BJ96" i="3" s="1"/>
  <c r="BI96" i="3" s="1"/>
  <c r="BH96" i="3" s="1"/>
  <c r="BG96" i="3" s="1"/>
  <c r="BF96" i="3" s="1"/>
  <c r="BE96" i="3" s="1"/>
  <c r="BD96" i="3" s="1"/>
  <c r="BC96" i="3" s="1"/>
  <c r="BK13" i="3"/>
  <c r="BJ13" i="3" s="1"/>
  <c r="BI13" i="3" s="1"/>
  <c r="BH13" i="3" s="1"/>
  <c r="BG13" i="3" s="1"/>
  <c r="BF13" i="3" s="1"/>
  <c r="BE13" i="3" s="1"/>
  <c r="BD13" i="3" s="1"/>
  <c r="BC13" i="3" s="1"/>
  <c r="AJ117" i="3"/>
  <c r="AT45" i="3"/>
  <c r="AS45" i="3" s="1"/>
  <c r="AR45" i="3" s="1"/>
  <c r="AQ45" i="3" s="1"/>
  <c r="AP45" i="3" s="1"/>
  <c r="AO45" i="3" s="1"/>
  <c r="AN45" i="3" s="1"/>
  <c r="AM45" i="3" s="1"/>
  <c r="AL45" i="3" s="1"/>
  <c r="BK14" i="3"/>
  <c r="BJ14" i="3" s="1"/>
  <c r="BI14" i="3" s="1"/>
  <c r="BH14" i="3" s="1"/>
  <c r="BG14" i="3" s="1"/>
  <c r="BF14" i="3" s="1"/>
  <c r="BE14" i="3" s="1"/>
  <c r="BD14" i="3" s="1"/>
  <c r="BC14" i="3" s="1"/>
  <c r="BK97" i="3"/>
  <c r="BJ97" i="3" s="1"/>
  <c r="BI97" i="3" s="1"/>
  <c r="BH97" i="3" s="1"/>
  <c r="BG97" i="3" s="1"/>
  <c r="BF97" i="3" s="1"/>
  <c r="BE97" i="3" s="1"/>
  <c r="BD97" i="3" s="1"/>
  <c r="BC97" i="3" s="1"/>
  <c r="BK34" i="3"/>
  <c r="BJ34" i="3" s="1"/>
  <c r="BI34" i="3" s="1"/>
  <c r="BH34" i="3" s="1"/>
  <c r="BG34" i="3" s="1"/>
  <c r="BF34" i="3" s="1"/>
  <c r="BE34" i="3" s="1"/>
  <c r="BD34" i="3" s="1"/>
  <c r="BC34" i="3" s="1"/>
  <c r="BK20" i="3"/>
  <c r="BJ20" i="3" s="1"/>
  <c r="BI20" i="3" s="1"/>
  <c r="BH20" i="3" s="1"/>
  <c r="BG20" i="3" s="1"/>
  <c r="BF20" i="3" s="1"/>
  <c r="BE20" i="3" s="1"/>
  <c r="BD20" i="3" s="1"/>
  <c r="BC20" i="3" s="1"/>
  <c r="BK25" i="3"/>
  <c r="BJ25" i="3" s="1"/>
  <c r="BI25" i="3" s="1"/>
  <c r="BH25" i="3" s="1"/>
  <c r="BG25" i="3" s="1"/>
  <c r="BF25" i="3" s="1"/>
  <c r="BE25" i="3" s="1"/>
  <c r="BD25" i="3" s="1"/>
  <c r="BC25" i="3" s="1"/>
  <c r="BK59" i="3"/>
  <c r="BJ59" i="3" s="1"/>
  <c r="BI59" i="3" s="1"/>
  <c r="BH59" i="3" s="1"/>
  <c r="BG59" i="3" s="1"/>
  <c r="BF59" i="3" s="1"/>
  <c r="BE59" i="3" s="1"/>
  <c r="BD59" i="3" s="1"/>
  <c r="BC59" i="3" s="1"/>
  <c r="BK62" i="3"/>
  <c r="BJ62" i="3" s="1"/>
  <c r="BI62" i="3" s="1"/>
  <c r="BH62" i="3" s="1"/>
  <c r="BG62" i="3" s="1"/>
  <c r="BF62" i="3" s="1"/>
  <c r="BE62" i="3" s="1"/>
  <c r="BD62" i="3" s="1"/>
  <c r="BC62" i="3" s="1"/>
  <c r="BK33" i="3"/>
  <c r="BJ33" i="3" s="1"/>
  <c r="BI33" i="3" s="1"/>
  <c r="BH33" i="3" s="1"/>
  <c r="BG33" i="3" s="1"/>
  <c r="BF33" i="3" s="1"/>
  <c r="BE33" i="3" s="1"/>
  <c r="BD33" i="3" s="1"/>
  <c r="BC33" i="3" s="1"/>
  <c r="BK108" i="3"/>
  <c r="BJ108" i="3" s="1"/>
  <c r="BI108" i="3" s="1"/>
  <c r="BH108" i="3" s="1"/>
  <c r="BG108" i="3" s="1"/>
  <c r="BF108" i="3" s="1"/>
  <c r="BE108" i="3" s="1"/>
  <c r="BD108" i="3" s="1"/>
  <c r="BC108" i="3" s="1"/>
  <c r="BK17" i="3"/>
  <c r="BJ17" i="3" s="1"/>
  <c r="BI17" i="3" s="1"/>
  <c r="BH17" i="3" s="1"/>
  <c r="BG17" i="3" s="1"/>
  <c r="BF17" i="3" s="1"/>
  <c r="BE17" i="3" s="1"/>
  <c r="BD17" i="3" s="1"/>
  <c r="BC17" i="3" s="1"/>
  <c r="BK18" i="3"/>
  <c r="BJ18" i="3" s="1"/>
  <c r="BI18" i="3" s="1"/>
  <c r="BH18" i="3" s="1"/>
  <c r="BG18" i="3" s="1"/>
  <c r="BF18" i="3" s="1"/>
  <c r="BE18" i="3" s="1"/>
  <c r="BD18" i="3" s="1"/>
  <c r="BC18" i="3" s="1"/>
  <c r="BK116" i="3"/>
  <c r="BJ116" i="3" s="1"/>
  <c r="BI116" i="3" s="1"/>
  <c r="BH116" i="3" s="1"/>
  <c r="BG116" i="3" s="1"/>
  <c r="BF116" i="3" s="1"/>
  <c r="BE116" i="3" s="1"/>
  <c r="BD116" i="3" s="1"/>
  <c r="BC116" i="3" s="1"/>
  <c r="BK22" i="3"/>
  <c r="BJ22" i="3" s="1"/>
  <c r="BI22" i="3" s="1"/>
  <c r="BH22" i="3" s="1"/>
  <c r="BG22" i="3" s="1"/>
  <c r="BF22" i="3" s="1"/>
  <c r="BE22" i="3" s="1"/>
  <c r="BD22" i="3" s="1"/>
  <c r="BC22" i="3" s="1"/>
  <c r="BK37" i="3"/>
  <c r="BJ37" i="3" s="1"/>
  <c r="BI37" i="3" s="1"/>
  <c r="BH37" i="3" s="1"/>
  <c r="BG37" i="3" s="1"/>
  <c r="BF37" i="3" s="1"/>
  <c r="BE37" i="3" s="1"/>
  <c r="BD37" i="3" s="1"/>
  <c r="BC37" i="3" s="1"/>
  <c r="AS58" i="3"/>
  <c r="AR58" i="3" s="1"/>
  <c r="AQ58" i="3" s="1"/>
  <c r="AP58" i="3" s="1"/>
  <c r="AO58" i="3" s="1"/>
  <c r="AN58" i="3" s="1"/>
  <c r="AM58" i="3" s="1"/>
  <c r="AL58" i="3" s="1"/>
  <c r="AJ58" i="3" s="1"/>
  <c r="BK61" i="3"/>
  <c r="BK107" i="3"/>
  <c r="BJ107" i="3" s="1"/>
  <c r="BI107" i="3" s="1"/>
  <c r="BH107" i="3" s="1"/>
  <c r="BG107" i="3" s="1"/>
  <c r="BF107" i="3" s="1"/>
  <c r="BE107" i="3" s="1"/>
  <c r="BD107" i="3" s="1"/>
  <c r="BC107" i="3" s="1"/>
  <c r="BK99" i="3"/>
  <c r="BJ99" i="3" s="1"/>
  <c r="BI99" i="3" s="1"/>
  <c r="BH99" i="3" s="1"/>
  <c r="BG99" i="3" s="1"/>
  <c r="BF99" i="3" s="1"/>
  <c r="BE99" i="3" s="1"/>
  <c r="BD99" i="3" s="1"/>
  <c r="BC99" i="3" s="1"/>
  <c r="BK85" i="3"/>
  <c r="BJ85" i="3" s="1"/>
  <c r="BI85" i="3" s="1"/>
  <c r="BH85" i="3" s="1"/>
  <c r="BG85" i="3" s="1"/>
  <c r="BF85" i="3" s="1"/>
  <c r="BE85" i="3" s="1"/>
  <c r="BD85" i="3" s="1"/>
  <c r="BC85" i="3" s="1"/>
  <c r="BK36" i="3"/>
  <c r="BJ36" i="3" s="1"/>
  <c r="BI36" i="3" s="1"/>
  <c r="BH36" i="3" s="1"/>
  <c r="BG36" i="3" s="1"/>
  <c r="BF36" i="3" s="1"/>
  <c r="BE36" i="3" s="1"/>
  <c r="BD36" i="3" s="1"/>
  <c r="BC36" i="3" s="1"/>
  <c r="AI161" i="3"/>
  <c r="AJ161" i="3"/>
  <c r="AK161" i="3"/>
  <c r="K222" i="3"/>
  <c r="AF222" i="3"/>
  <c r="AC222" i="3"/>
  <c r="AT130" i="3"/>
  <c r="AS130" i="3" s="1"/>
  <c r="AR130" i="3" s="1"/>
  <c r="AQ130" i="3" s="1"/>
  <c r="AP130" i="3" s="1"/>
  <c r="AO130" i="3" s="1"/>
  <c r="AN130" i="3" s="1"/>
  <c r="AM130" i="3" s="1"/>
  <c r="AL130" i="3" s="1"/>
  <c r="BK23" i="3"/>
  <c r="BJ23" i="3" s="1"/>
  <c r="BI23" i="3" s="1"/>
  <c r="BH23" i="3" s="1"/>
  <c r="BG23" i="3" s="1"/>
  <c r="BF23" i="3" s="1"/>
  <c r="BE23" i="3" s="1"/>
  <c r="BD23" i="3" s="1"/>
  <c r="BC23" i="3" s="1"/>
  <c r="BK21" i="3"/>
  <c r="BJ21" i="3" s="1"/>
  <c r="BI21" i="3" s="1"/>
  <c r="BH21" i="3" s="1"/>
  <c r="BG21" i="3" s="1"/>
  <c r="BF21" i="3" s="1"/>
  <c r="BE21" i="3" s="1"/>
  <c r="BD21" i="3" s="1"/>
  <c r="BC21" i="3" s="1"/>
  <c r="BK8" i="3"/>
  <c r="BJ8" i="3" s="1"/>
  <c r="BI8" i="3" s="1"/>
  <c r="BH8" i="3" s="1"/>
  <c r="BG8" i="3" s="1"/>
  <c r="BF8" i="3" s="1"/>
  <c r="BE8" i="3" s="1"/>
  <c r="BD8" i="3" s="1"/>
  <c r="BC8" i="3" s="1"/>
  <c r="BK110" i="3"/>
  <c r="BJ110" i="3" s="1"/>
  <c r="BI110" i="3" s="1"/>
  <c r="BH110" i="3" s="1"/>
  <c r="BG110" i="3" s="1"/>
  <c r="BF110" i="3" s="1"/>
  <c r="BE110" i="3" s="1"/>
  <c r="BD110" i="3" s="1"/>
  <c r="BC110" i="3" s="1"/>
  <c r="BK54" i="3"/>
  <c r="BJ54" i="3" s="1"/>
  <c r="BI54" i="3" s="1"/>
  <c r="BH54" i="3" s="1"/>
  <c r="BG54" i="3" s="1"/>
  <c r="BF54" i="3" s="1"/>
  <c r="BE54" i="3" s="1"/>
  <c r="BD54" i="3" s="1"/>
  <c r="BC54" i="3" s="1"/>
  <c r="BK118" i="3"/>
  <c r="BJ118" i="3" s="1"/>
  <c r="BI118" i="3" s="1"/>
  <c r="BH118" i="3" s="1"/>
  <c r="BG118" i="3" s="1"/>
  <c r="BF118" i="3" s="1"/>
  <c r="BE118" i="3" s="1"/>
  <c r="BD118" i="3" s="1"/>
  <c r="BC118" i="3" s="1"/>
  <c r="BK102" i="3"/>
  <c r="BJ102" i="3" s="1"/>
  <c r="BI102" i="3" s="1"/>
  <c r="BH102" i="3" s="1"/>
  <c r="BG102" i="3" s="1"/>
  <c r="BF102" i="3" s="1"/>
  <c r="BE102" i="3" s="1"/>
  <c r="BD102" i="3" s="1"/>
  <c r="BC102" i="3" s="1"/>
  <c r="BK39" i="3"/>
  <c r="BJ39" i="3" s="1"/>
  <c r="BI39" i="3" s="1"/>
  <c r="BH39" i="3" s="1"/>
  <c r="BG39" i="3" s="1"/>
  <c r="BF39" i="3" s="1"/>
  <c r="BE39" i="3" s="1"/>
  <c r="BD39" i="3" s="1"/>
  <c r="BC39" i="3" s="1"/>
  <c r="BK26" i="3"/>
  <c r="BJ26" i="3" s="1"/>
  <c r="BI26" i="3" s="1"/>
  <c r="BH26" i="3" s="1"/>
  <c r="BG26" i="3" s="1"/>
  <c r="BF26" i="3" s="1"/>
  <c r="BE26" i="3" s="1"/>
  <c r="BD26" i="3" s="1"/>
  <c r="BC26" i="3" s="1"/>
  <c r="BK40" i="3"/>
  <c r="BJ40" i="3" s="1"/>
  <c r="BI40" i="3" s="1"/>
  <c r="BH40" i="3" s="1"/>
  <c r="BG40" i="3" s="1"/>
  <c r="BF40" i="3" s="1"/>
  <c r="BE40" i="3" s="1"/>
  <c r="BD40" i="3" s="1"/>
  <c r="BC40" i="3" s="1"/>
  <c r="BK121" i="3"/>
  <c r="BJ121" i="3" s="1"/>
  <c r="BI121" i="3" s="1"/>
  <c r="BH121" i="3" s="1"/>
  <c r="BG121" i="3" s="1"/>
  <c r="BF121" i="3" s="1"/>
  <c r="BE121" i="3" s="1"/>
  <c r="BD121" i="3" s="1"/>
  <c r="BC121" i="3" s="1"/>
  <c r="AT135" i="3"/>
  <c r="AS135" i="3" s="1"/>
  <c r="AR135" i="3" s="1"/>
  <c r="AQ135" i="3" s="1"/>
  <c r="AP135" i="3" s="1"/>
  <c r="AO135" i="3" s="1"/>
  <c r="AN135" i="3" s="1"/>
  <c r="AM135" i="3" s="1"/>
  <c r="AL135" i="3" s="1"/>
  <c r="AK101" i="3"/>
  <c r="AK202" i="3"/>
  <c r="AI76" i="3"/>
  <c r="AK76" i="3"/>
  <c r="AJ76" i="3"/>
  <c r="BK65" i="3"/>
  <c r="BJ65" i="3" s="1"/>
  <c r="BI65" i="3" s="1"/>
  <c r="BH65" i="3" s="1"/>
  <c r="BG65" i="3" s="1"/>
  <c r="BF65" i="3" s="1"/>
  <c r="BE65" i="3" s="1"/>
  <c r="BD65" i="3" s="1"/>
  <c r="BC65" i="3" s="1"/>
  <c r="BK30" i="3"/>
  <c r="BJ30" i="3" s="1"/>
  <c r="BI30" i="3" s="1"/>
  <c r="BH30" i="3" s="1"/>
  <c r="BG30" i="3" s="1"/>
  <c r="BF30" i="3" s="1"/>
  <c r="BE30" i="3" s="1"/>
  <c r="BD30" i="3" s="1"/>
  <c r="BC30" i="3" s="1"/>
  <c r="BK31" i="3"/>
  <c r="BJ31" i="3" s="1"/>
  <c r="BI31" i="3" s="1"/>
  <c r="BH31" i="3" s="1"/>
  <c r="BG31" i="3" s="1"/>
  <c r="BF31" i="3" s="1"/>
  <c r="BE31" i="3" s="1"/>
  <c r="BD31" i="3" s="1"/>
  <c r="BC31" i="3" s="1"/>
  <c r="BK10" i="3"/>
  <c r="BJ10" i="3" s="1"/>
  <c r="BI10" i="3" s="1"/>
  <c r="BH10" i="3" s="1"/>
  <c r="BG10" i="3" s="1"/>
  <c r="BF10" i="3" s="1"/>
  <c r="BE10" i="3" s="1"/>
  <c r="BD10" i="3" s="1"/>
  <c r="BC10" i="3" s="1"/>
  <c r="BK117" i="3"/>
  <c r="BJ117" i="3" s="1"/>
  <c r="BI117" i="3" s="1"/>
  <c r="BH117" i="3" s="1"/>
  <c r="BG117" i="3" s="1"/>
  <c r="BF117" i="3" s="1"/>
  <c r="BE117" i="3" s="1"/>
  <c r="BD117" i="3" s="1"/>
  <c r="BC117" i="3" s="1"/>
  <c r="BK73" i="3"/>
  <c r="BJ73" i="3" s="1"/>
  <c r="BI73" i="3" s="1"/>
  <c r="BH73" i="3" s="1"/>
  <c r="BG73" i="3" s="1"/>
  <c r="BF73" i="3" s="1"/>
  <c r="BE73" i="3" s="1"/>
  <c r="BD73" i="3" s="1"/>
  <c r="BC73" i="3" s="1"/>
  <c r="BK35" i="3"/>
  <c r="BJ35" i="3" s="1"/>
  <c r="BI35" i="3" s="1"/>
  <c r="BH35" i="3" s="1"/>
  <c r="BG35" i="3" s="1"/>
  <c r="BF35" i="3" s="1"/>
  <c r="BE35" i="3" s="1"/>
  <c r="BD35" i="3" s="1"/>
  <c r="BC35" i="3" s="1"/>
  <c r="BK63" i="3"/>
  <c r="BJ63" i="3" s="1"/>
  <c r="BI63" i="3" s="1"/>
  <c r="BH63" i="3" s="1"/>
  <c r="BG63" i="3" s="1"/>
  <c r="BF63" i="3" s="1"/>
  <c r="BE63" i="3" s="1"/>
  <c r="BD63" i="3" s="1"/>
  <c r="BC63" i="3" s="1"/>
  <c r="BK72" i="3"/>
  <c r="BJ72" i="3" s="1"/>
  <c r="BI72" i="3" s="1"/>
  <c r="BH72" i="3" s="1"/>
  <c r="BG72" i="3" s="1"/>
  <c r="BF72" i="3" s="1"/>
  <c r="BE72" i="3" s="1"/>
  <c r="BD72" i="3" s="1"/>
  <c r="BC72" i="3" s="1"/>
  <c r="BK105" i="3"/>
  <c r="BJ105" i="3" s="1"/>
  <c r="BI105" i="3" s="1"/>
  <c r="BH105" i="3" s="1"/>
  <c r="BG105" i="3" s="1"/>
  <c r="BF105" i="3" s="1"/>
  <c r="BE105" i="3" s="1"/>
  <c r="BD105" i="3" s="1"/>
  <c r="BC105" i="3" s="1"/>
  <c r="BK43" i="3"/>
  <c r="BJ43" i="3" s="1"/>
  <c r="BI43" i="3" s="1"/>
  <c r="BH43" i="3" s="1"/>
  <c r="BG43" i="3" s="1"/>
  <c r="BF43" i="3" s="1"/>
  <c r="BE43" i="3" s="1"/>
  <c r="BD43" i="3" s="1"/>
  <c r="BC43" i="3" s="1"/>
  <c r="BK50" i="3"/>
  <c r="BJ50" i="3" s="1"/>
  <c r="BI50" i="3" s="1"/>
  <c r="BH50" i="3" s="1"/>
  <c r="BG50" i="3" s="1"/>
  <c r="BF50" i="3" s="1"/>
  <c r="BE50" i="3" s="1"/>
  <c r="BD50" i="3" s="1"/>
  <c r="BC50" i="3" s="1"/>
  <c r="BK94" i="3"/>
  <c r="BJ94" i="3" s="1"/>
  <c r="BI94" i="3" s="1"/>
  <c r="BH94" i="3" s="1"/>
  <c r="BG94" i="3" s="1"/>
  <c r="BF94" i="3" s="1"/>
  <c r="BE94" i="3" s="1"/>
  <c r="BD94" i="3" s="1"/>
  <c r="BC94" i="3" s="1"/>
  <c r="BK44" i="3"/>
  <c r="BJ44" i="3" s="1"/>
  <c r="BI44" i="3" s="1"/>
  <c r="BH44" i="3" s="1"/>
  <c r="BG44" i="3" s="1"/>
  <c r="BF44" i="3" s="1"/>
  <c r="BE44" i="3" s="1"/>
  <c r="BD44" i="3" s="1"/>
  <c r="BC44" i="3" s="1"/>
  <c r="AT114" i="3"/>
  <c r="AS114" i="3" s="1"/>
  <c r="AR114" i="3" s="1"/>
  <c r="AQ114" i="3" s="1"/>
  <c r="AP114" i="3" s="1"/>
  <c r="AO114" i="3" s="1"/>
  <c r="AN114" i="3" s="1"/>
  <c r="AM114" i="3" s="1"/>
  <c r="AL114" i="3" s="1"/>
  <c r="AT120" i="3"/>
  <c r="AS120" i="3" s="1"/>
  <c r="AR120" i="3" s="1"/>
  <c r="AQ120" i="3" s="1"/>
  <c r="AP120" i="3" s="1"/>
  <c r="AO120" i="3" s="1"/>
  <c r="AN120" i="3" s="1"/>
  <c r="AM120" i="3" s="1"/>
  <c r="AL120" i="3" s="1"/>
  <c r="AT145" i="3"/>
  <c r="AS145" i="3" s="1"/>
  <c r="AR145" i="3" s="1"/>
  <c r="AQ145" i="3" s="1"/>
  <c r="AP145" i="3" s="1"/>
  <c r="AO145" i="3" s="1"/>
  <c r="AN145" i="3" s="1"/>
  <c r="AM145" i="3" s="1"/>
  <c r="AL145" i="3" s="1"/>
  <c r="AI189" i="3"/>
  <c r="AJ189" i="3"/>
  <c r="AT118" i="3"/>
  <c r="AS118" i="3" s="1"/>
  <c r="AR118" i="3" s="1"/>
  <c r="AQ118" i="3" s="1"/>
  <c r="AP118" i="3" s="1"/>
  <c r="AO118" i="3" s="1"/>
  <c r="AN118" i="3" s="1"/>
  <c r="AM118" i="3" s="1"/>
  <c r="AL118" i="3" s="1"/>
  <c r="BK83" i="3"/>
  <c r="BJ83" i="3" s="1"/>
  <c r="BI83" i="3" s="1"/>
  <c r="BH83" i="3" s="1"/>
  <c r="BG83" i="3" s="1"/>
  <c r="BF83" i="3" s="1"/>
  <c r="BE83" i="3" s="1"/>
  <c r="BD83" i="3" s="1"/>
  <c r="BC83" i="3" s="1"/>
  <c r="BK47" i="3"/>
  <c r="BJ47" i="3" s="1"/>
  <c r="BI47" i="3" s="1"/>
  <c r="BH47" i="3" s="1"/>
  <c r="BG47" i="3" s="1"/>
  <c r="BF47" i="3" s="1"/>
  <c r="BE47" i="3" s="1"/>
  <c r="BD47" i="3" s="1"/>
  <c r="BC47" i="3" s="1"/>
  <c r="BK12" i="3"/>
  <c r="BJ12" i="3" s="1"/>
  <c r="BI12" i="3" s="1"/>
  <c r="BH12" i="3" s="1"/>
  <c r="BG12" i="3" s="1"/>
  <c r="BF12" i="3" s="1"/>
  <c r="BE12" i="3" s="1"/>
  <c r="BD12" i="3" s="1"/>
  <c r="BC12" i="3" s="1"/>
  <c r="BK19" i="3"/>
  <c r="BJ19" i="3" s="1"/>
  <c r="BI19" i="3" s="1"/>
  <c r="BH19" i="3" s="1"/>
  <c r="BG19" i="3" s="1"/>
  <c r="BF19" i="3" s="1"/>
  <c r="BE19" i="3" s="1"/>
  <c r="BD19" i="3" s="1"/>
  <c r="BC19" i="3" s="1"/>
  <c r="BK2" i="3"/>
  <c r="BJ2" i="3" s="1"/>
  <c r="BI2" i="3" s="1"/>
  <c r="BH2" i="3" s="1"/>
  <c r="BG2" i="3" s="1"/>
  <c r="BF2" i="3" s="1"/>
  <c r="BE2" i="3" s="1"/>
  <c r="BD2" i="3" s="1"/>
  <c r="BC2" i="3" s="1"/>
  <c r="BK49" i="3"/>
  <c r="BJ49" i="3" s="1"/>
  <c r="BI49" i="3" s="1"/>
  <c r="BH49" i="3" s="1"/>
  <c r="BG49" i="3" s="1"/>
  <c r="BF49" i="3" s="1"/>
  <c r="BE49" i="3" s="1"/>
  <c r="BD49" i="3" s="1"/>
  <c r="BC49" i="3" s="1"/>
  <c r="BK75" i="3"/>
  <c r="BJ75" i="3" s="1"/>
  <c r="BI75" i="3" s="1"/>
  <c r="BH75" i="3" s="1"/>
  <c r="BG75" i="3" s="1"/>
  <c r="BF75" i="3" s="1"/>
  <c r="BE75" i="3" s="1"/>
  <c r="BD75" i="3" s="1"/>
  <c r="BC75" i="3" s="1"/>
  <c r="AC139" i="3"/>
  <c r="AF139" i="3"/>
  <c r="K139" i="3"/>
  <c r="BK114" i="3"/>
  <c r="BJ114" i="3" s="1"/>
  <c r="BI114" i="3" s="1"/>
  <c r="BH114" i="3" s="1"/>
  <c r="BG114" i="3" s="1"/>
  <c r="BF114" i="3" s="1"/>
  <c r="BE114" i="3" s="1"/>
  <c r="BD114" i="3" s="1"/>
  <c r="BC114" i="3" s="1"/>
  <c r="BK78" i="3"/>
  <c r="BJ78" i="3" s="1"/>
  <c r="BI78" i="3" s="1"/>
  <c r="BH78" i="3" s="1"/>
  <c r="BG78" i="3" s="1"/>
  <c r="BF78" i="3" s="1"/>
  <c r="BE78" i="3" s="1"/>
  <c r="BD78" i="3" s="1"/>
  <c r="BC78" i="3" s="1"/>
  <c r="BK53" i="3"/>
  <c r="BJ53" i="3" s="1"/>
  <c r="BI53" i="3" s="1"/>
  <c r="BH53" i="3" s="1"/>
  <c r="BG53" i="3" s="1"/>
  <c r="BF53" i="3" s="1"/>
  <c r="BE53" i="3" s="1"/>
  <c r="BD53" i="3" s="1"/>
  <c r="BC53" i="3" s="1"/>
  <c r="BK98" i="3"/>
  <c r="BJ98" i="3" s="1"/>
  <c r="BI98" i="3" s="1"/>
  <c r="BH98" i="3" s="1"/>
  <c r="BG98" i="3" s="1"/>
  <c r="BF98" i="3" s="1"/>
  <c r="BE98" i="3" s="1"/>
  <c r="BD98" i="3" s="1"/>
  <c r="BC98" i="3" s="1"/>
  <c r="BK67" i="3"/>
  <c r="BJ67" i="3" s="1"/>
  <c r="BI67" i="3" s="1"/>
  <c r="BH67" i="3" s="1"/>
  <c r="BG67" i="3" s="1"/>
  <c r="BF67" i="3" s="1"/>
  <c r="BE67" i="3" s="1"/>
  <c r="BD67" i="3" s="1"/>
  <c r="BC67" i="3" s="1"/>
  <c r="BK41" i="3"/>
  <c r="BJ41" i="3" s="1"/>
  <c r="BI41" i="3" s="1"/>
  <c r="BH41" i="3" s="1"/>
  <c r="BG41" i="3" s="1"/>
  <c r="BF41" i="3" s="1"/>
  <c r="BE41" i="3" s="1"/>
  <c r="BD41" i="3" s="1"/>
  <c r="BC41" i="3" s="1"/>
  <c r="BK100" i="3"/>
  <c r="BJ100" i="3" s="1"/>
  <c r="BI100" i="3" s="1"/>
  <c r="BH100" i="3" s="1"/>
  <c r="BG100" i="3" s="1"/>
  <c r="BF100" i="3" s="1"/>
  <c r="BE100" i="3" s="1"/>
  <c r="BD100" i="3" s="1"/>
  <c r="BC100" i="3" s="1"/>
  <c r="BK45" i="3"/>
  <c r="BJ45" i="3" s="1"/>
  <c r="BI45" i="3" s="1"/>
  <c r="BH45" i="3" s="1"/>
  <c r="BG45" i="3" s="1"/>
  <c r="BF45" i="3" s="1"/>
  <c r="BE45" i="3" s="1"/>
  <c r="BD45" i="3" s="1"/>
  <c r="BC45" i="3" s="1"/>
  <c r="BK58" i="3"/>
  <c r="BJ58" i="3" s="1"/>
  <c r="BI58" i="3" s="1"/>
  <c r="BH58" i="3" s="1"/>
  <c r="BG58" i="3" s="1"/>
  <c r="BF58" i="3" s="1"/>
  <c r="BE58" i="3" s="1"/>
  <c r="BD58" i="3" s="1"/>
  <c r="BC58" i="3" s="1"/>
  <c r="BK56" i="3"/>
  <c r="BJ56" i="3" s="1"/>
  <c r="BI56" i="3" s="1"/>
  <c r="BH56" i="3" s="1"/>
  <c r="BG56" i="3" s="1"/>
  <c r="BF56" i="3" s="1"/>
  <c r="BE56" i="3" s="1"/>
  <c r="BD56" i="3" s="1"/>
  <c r="BC56" i="3" s="1"/>
  <c r="AT139" i="3"/>
  <c r="AS139" i="3" s="1"/>
  <c r="AR139" i="3" s="1"/>
  <c r="AQ139" i="3" s="1"/>
  <c r="AP139" i="3" s="1"/>
  <c r="AO139" i="3" s="1"/>
  <c r="AN139" i="3" s="1"/>
  <c r="AM139" i="3" s="1"/>
  <c r="AL139" i="3" s="1"/>
  <c r="BK28" i="3"/>
  <c r="BJ28" i="3" s="1"/>
  <c r="BI28" i="3" s="1"/>
  <c r="BH28" i="3" s="1"/>
  <c r="BG28" i="3" s="1"/>
  <c r="BF28" i="3" s="1"/>
  <c r="BE28" i="3" s="1"/>
  <c r="BD28" i="3" s="1"/>
  <c r="BC28" i="3" s="1"/>
  <c r="BK64" i="3"/>
  <c r="BJ64" i="3" s="1"/>
  <c r="BI64" i="3" s="1"/>
  <c r="BH64" i="3" s="1"/>
  <c r="BG64" i="3" s="1"/>
  <c r="BF64" i="3" s="1"/>
  <c r="BE64" i="3" s="1"/>
  <c r="BD64" i="3" s="1"/>
  <c r="BC64" i="3" s="1"/>
  <c r="BK80" i="3"/>
  <c r="BJ80" i="3" s="1"/>
  <c r="BI80" i="3" s="1"/>
  <c r="BH80" i="3" s="1"/>
  <c r="BG80" i="3" s="1"/>
  <c r="BF80" i="3" s="1"/>
  <c r="BE80" i="3" s="1"/>
  <c r="BD80" i="3" s="1"/>
  <c r="BC80" i="3" s="1"/>
  <c r="BK55" i="3"/>
  <c r="BJ55" i="3" s="1"/>
  <c r="BI55" i="3" s="1"/>
  <c r="BH55" i="3" s="1"/>
  <c r="BG55" i="3" s="1"/>
  <c r="BF55" i="3" s="1"/>
  <c r="BE55" i="3" s="1"/>
  <c r="BD55" i="3" s="1"/>
  <c r="BC55" i="3" s="1"/>
  <c r="BK69" i="3"/>
  <c r="BJ69" i="3" s="1"/>
  <c r="BI69" i="3" s="1"/>
  <c r="BH69" i="3" s="1"/>
  <c r="BG69" i="3" s="1"/>
  <c r="BF69" i="3" s="1"/>
  <c r="BE69" i="3" s="1"/>
  <c r="BD69" i="3" s="1"/>
  <c r="BC69" i="3" s="1"/>
  <c r="AT160" i="3"/>
  <c r="AS160" i="3" s="1"/>
  <c r="AR160" i="3" s="1"/>
  <c r="AQ160" i="3" s="1"/>
  <c r="AP160" i="3" s="1"/>
  <c r="AO160" i="3" s="1"/>
  <c r="AN160" i="3" s="1"/>
  <c r="AM160" i="3" s="1"/>
  <c r="AL160" i="3" s="1"/>
  <c r="AT94" i="3"/>
  <c r="AS94" i="3" s="1"/>
  <c r="AR94" i="3" s="1"/>
  <c r="AQ94" i="3" s="1"/>
  <c r="AP94" i="3" s="1"/>
  <c r="AO94" i="3" s="1"/>
  <c r="AN94" i="3" s="1"/>
  <c r="AM94" i="3" s="1"/>
  <c r="AL94" i="3" s="1"/>
  <c r="AT116" i="3"/>
  <c r="AS116" i="3" s="1"/>
  <c r="AR116" i="3" s="1"/>
  <c r="AQ116" i="3" s="1"/>
  <c r="AP116" i="3" s="1"/>
  <c r="AO116" i="3" s="1"/>
  <c r="AN116" i="3" s="1"/>
  <c r="AM116" i="3" s="1"/>
  <c r="AL116" i="3" s="1"/>
  <c r="BK71" i="3"/>
  <c r="BJ71" i="3" s="1"/>
  <c r="BI71" i="3" s="1"/>
  <c r="BH71" i="3" s="1"/>
  <c r="BG71" i="3" s="1"/>
  <c r="BF71" i="3" s="1"/>
  <c r="BE71" i="3" s="1"/>
  <c r="BD71" i="3" s="1"/>
  <c r="BC71" i="3" s="1"/>
  <c r="BK113" i="3"/>
  <c r="BJ113" i="3" s="1"/>
  <c r="BI113" i="3" s="1"/>
  <c r="BH113" i="3" s="1"/>
  <c r="BG113" i="3" s="1"/>
  <c r="BF113" i="3" s="1"/>
  <c r="BE113" i="3" s="1"/>
  <c r="BD113" i="3" s="1"/>
  <c r="BC113" i="3" s="1"/>
  <c r="BK52" i="3"/>
  <c r="BJ52" i="3" s="1"/>
  <c r="BI52" i="3" s="1"/>
  <c r="BH52" i="3" s="1"/>
  <c r="BG52" i="3" s="1"/>
  <c r="BF52" i="3" s="1"/>
  <c r="BE52" i="3" s="1"/>
  <c r="BD52" i="3" s="1"/>
  <c r="BC52" i="3" s="1"/>
  <c r="BK68" i="3"/>
  <c r="BJ68" i="3" s="1"/>
  <c r="BI68" i="3" s="1"/>
  <c r="BH68" i="3" s="1"/>
  <c r="BG68" i="3" s="1"/>
  <c r="BF68" i="3" s="1"/>
  <c r="BE68" i="3" s="1"/>
  <c r="BD68" i="3" s="1"/>
  <c r="BC68" i="3" s="1"/>
  <c r="BK79" i="3"/>
  <c r="BJ79" i="3" s="1"/>
  <c r="BI79" i="3" s="1"/>
  <c r="BH79" i="3" s="1"/>
  <c r="BG79" i="3" s="1"/>
  <c r="BF79" i="3" s="1"/>
  <c r="BE79" i="3" s="1"/>
  <c r="BD79" i="3" s="1"/>
  <c r="BC79" i="3" s="1"/>
  <c r="BK66" i="3"/>
  <c r="BJ66" i="3" s="1"/>
  <c r="BI66" i="3" s="1"/>
  <c r="BH66" i="3" s="1"/>
  <c r="BG66" i="3" s="1"/>
  <c r="BF66" i="3" s="1"/>
  <c r="BE66" i="3" s="1"/>
  <c r="BD66" i="3" s="1"/>
  <c r="BC66" i="3" s="1"/>
  <c r="BK57" i="3"/>
  <c r="BJ57" i="3" s="1"/>
  <c r="BI57" i="3" s="1"/>
  <c r="BH57" i="3" s="1"/>
  <c r="BG57" i="3" s="1"/>
  <c r="BF57" i="3" s="1"/>
  <c r="BE57" i="3" s="1"/>
  <c r="BD57" i="3" s="1"/>
  <c r="BC57" i="3" s="1"/>
  <c r="AT60" i="3"/>
  <c r="AS60" i="3" s="1"/>
  <c r="AR60" i="3" s="1"/>
  <c r="AQ60" i="3" s="1"/>
  <c r="AP60" i="3" s="1"/>
  <c r="AO60" i="3" s="1"/>
  <c r="AN60" i="3" s="1"/>
  <c r="AM60" i="3" s="1"/>
  <c r="AL60" i="3" s="1"/>
  <c r="AT170" i="3"/>
  <c r="AS170" i="3" s="1"/>
  <c r="AR170" i="3" s="1"/>
  <c r="AQ170" i="3" s="1"/>
  <c r="AP170" i="3" s="1"/>
  <c r="AO170" i="3" s="1"/>
  <c r="AN170" i="3" s="1"/>
  <c r="AM170" i="3" s="1"/>
  <c r="AL170" i="3" s="1"/>
  <c r="BK3" i="3"/>
  <c r="BJ3" i="3" s="1"/>
  <c r="BI3" i="3" s="1"/>
  <c r="BH3" i="3" s="1"/>
  <c r="BG3" i="3" s="1"/>
  <c r="BF3" i="3" s="1"/>
  <c r="BE3" i="3" s="1"/>
  <c r="BD3" i="3" s="1"/>
  <c r="BC3" i="3" s="1"/>
  <c r="AT147" i="3"/>
  <c r="AS147" i="3" s="1"/>
  <c r="AR147" i="3" s="1"/>
  <c r="AQ147" i="3" s="1"/>
  <c r="AP147" i="3" s="1"/>
  <c r="AO147" i="3" s="1"/>
  <c r="AN147" i="3" s="1"/>
  <c r="AM147" i="3" s="1"/>
  <c r="AL147" i="3" s="1"/>
  <c r="AK44" i="3"/>
  <c r="AJ44" i="3"/>
  <c r="AT69" i="3"/>
  <c r="AS69" i="3" s="1"/>
  <c r="AR69" i="3" s="1"/>
  <c r="AQ69" i="3" s="1"/>
  <c r="AP69" i="3" s="1"/>
  <c r="AO69" i="3" s="1"/>
  <c r="AN69" i="3" s="1"/>
  <c r="AM69" i="3" s="1"/>
  <c r="AL69" i="3" s="1"/>
  <c r="BK86" i="3"/>
  <c r="BJ86" i="3" s="1"/>
  <c r="BI86" i="3" s="1"/>
  <c r="BH86" i="3" s="1"/>
  <c r="BG86" i="3" s="1"/>
  <c r="BF86" i="3" s="1"/>
  <c r="BE86" i="3" s="1"/>
  <c r="BD86" i="3" s="1"/>
  <c r="BC86" i="3" s="1"/>
  <c r="BK15" i="3"/>
  <c r="BJ15" i="3" s="1"/>
  <c r="BI15" i="3" s="1"/>
  <c r="BH15" i="3" s="1"/>
  <c r="BG15" i="3" s="1"/>
  <c r="BF15" i="3" s="1"/>
  <c r="BE15" i="3" s="1"/>
  <c r="BD15" i="3" s="1"/>
  <c r="BC15" i="3" s="1"/>
  <c r="L210" i="3"/>
  <c r="L167" i="3"/>
  <c r="L114" i="3"/>
  <c r="L45" i="3"/>
  <c r="L68" i="3"/>
  <c r="L153" i="3"/>
  <c r="L64" i="3"/>
  <c r="L195" i="3"/>
  <c r="L46" i="3"/>
  <c r="L75" i="3"/>
  <c r="L142" i="3"/>
  <c r="L209" i="3"/>
  <c r="L156" i="3"/>
  <c r="L176" i="3"/>
  <c r="L89" i="3"/>
  <c r="L149" i="3"/>
  <c r="L103" i="3"/>
  <c r="L148" i="3"/>
  <c r="L203" i="3"/>
  <c r="L56" i="3"/>
  <c r="L83" i="3"/>
  <c r="L59" i="3"/>
  <c r="L178" i="3"/>
  <c r="L173" i="3"/>
  <c r="L184" i="3"/>
  <c r="L168" i="3"/>
  <c r="L49" i="3"/>
  <c r="L150" i="3"/>
  <c r="L196" i="3"/>
  <c r="L115" i="3"/>
  <c r="L139" i="3"/>
  <c r="L116" i="3"/>
  <c r="L206" i="3"/>
  <c r="L30" i="3"/>
  <c r="L106" i="3"/>
  <c r="L108" i="3"/>
  <c r="L200" i="3"/>
  <c r="L80" i="3"/>
  <c r="L177" i="3"/>
  <c r="L50" i="3"/>
  <c r="L81" i="3"/>
  <c r="L133" i="3"/>
  <c r="L181" i="3"/>
  <c r="L25" i="3"/>
  <c r="L134" i="3"/>
  <c r="L201" i="3"/>
  <c r="L129" i="3"/>
  <c r="L155" i="3"/>
  <c r="L54" i="3"/>
  <c r="L165" i="3"/>
  <c r="L204" i="3"/>
  <c r="L88" i="3"/>
  <c r="L73" i="3"/>
  <c r="L66" i="3"/>
  <c r="L121" i="3"/>
  <c r="L124" i="3"/>
  <c r="L86" i="3"/>
  <c r="L132" i="3"/>
  <c r="L219" i="3"/>
  <c r="L85" i="3"/>
  <c r="L152" i="3"/>
  <c r="L138" i="3"/>
  <c r="L199" i="3"/>
  <c r="L47" i="3"/>
  <c r="L95" i="3"/>
  <c r="L32" i="3"/>
  <c r="L67" i="3"/>
  <c r="L51" i="3"/>
  <c r="L58" i="3"/>
  <c r="L29" i="3"/>
  <c r="L82" i="3"/>
  <c r="L94" i="3"/>
  <c r="L145" i="3"/>
  <c r="L182" i="3"/>
  <c r="L164" i="3"/>
  <c r="L174" i="3"/>
  <c r="L97" i="3"/>
  <c r="L77" i="3"/>
  <c r="L98" i="3"/>
  <c r="L137" i="3"/>
  <c r="L218" i="3"/>
  <c r="L185" i="3"/>
  <c r="L101" i="3"/>
  <c r="L194" i="3"/>
  <c r="L214" i="3"/>
  <c r="L187" i="3"/>
  <c r="L146" i="3"/>
  <c r="L72" i="3"/>
  <c r="L120" i="3"/>
  <c r="L171" i="3"/>
  <c r="L69" i="3"/>
  <c r="L28" i="3"/>
  <c r="L215" i="3"/>
  <c r="L166" i="3"/>
  <c r="L207" i="3"/>
  <c r="L113" i="3"/>
  <c r="L216" i="3"/>
  <c r="L92" i="3"/>
  <c r="L222" i="3"/>
  <c r="L213" i="3"/>
  <c r="L84" i="3"/>
  <c r="L160" i="3"/>
  <c r="L198" i="3"/>
  <c r="L43" i="3"/>
  <c r="L190" i="3"/>
  <c r="L202" i="3"/>
  <c r="L71" i="3"/>
  <c r="L55" i="3"/>
  <c r="L205" i="3"/>
  <c r="L157" i="3"/>
  <c r="L136" i="3"/>
  <c r="L53" i="3"/>
  <c r="L208" i="3"/>
  <c r="L24" i="3"/>
  <c r="L180" i="3"/>
  <c r="L193" i="3"/>
  <c r="L191" i="3"/>
  <c r="L48" i="3"/>
  <c r="L189" i="3"/>
  <c r="L131" i="3"/>
  <c r="L144" i="3"/>
  <c r="L105" i="3"/>
  <c r="L62" i="3"/>
  <c r="L128" i="3"/>
  <c r="L123" i="3"/>
  <c r="L60" i="3"/>
  <c r="L39" i="3"/>
  <c r="L154" i="3"/>
  <c r="L21" i="3"/>
  <c r="L42" i="3"/>
  <c r="L87" i="3"/>
  <c r="L61" i="3"/>
  <c r="L38" i="3"/>
  <c r="L170" i="3"/>
  <c r="L26" i="3"/>
  <c r="L35" i="3"/>
  <c r="L119" i="3"/>
  <c r="L197" i="3"/>
  <c r="L158" i="3"/>
  <c r="L96" i="3"/>
  <c r="L118" i="3"/>
  <c r="L112" i="3"/>
  <c r="L44" i="3"/>
  <c r="L70" i="3"/>
  <c r="L90" i="3"/>
  <c r="L221" i="3"/>
  <c r="L76" i="3"/>
  <c r="L23" i="3"/>
  <c r="L122" i="3"/>
  <c r="L31" i="3"/>
  <c r="L141" i="3"/>
  <c r="L91" i="3"/>
  <c r="L36" i="3"/>
  <c r="L183" i="3"/>
  <c r="L217" i="3"/>
  <c r="L79" i="3"/>
  <c r="L192" i="3"/>
  <c r="L130" i="3"/>
  <c r="L186" i="3"/>
  <c r="L99" i="3"/>
  <c r="L127" i="3"/>
  <c r="L40" i="3"/>
  <c r="L147" i="3"/>
  <c r="L179" i="3"/>
  <c r="L104" i="3"/>
  <c r="L41" i="3"/>
  <c r="L110" i="3"/>
  <c r="L220" i="3"/>
  <c r="L117" i="3"/>
  <c r="L78" i="3"/>
  <c r="L109" i="3"/>
  <c r="L188" i="3"/>
  <c r="L52" i="3"/>
  <c r="L162" i="3"/>
  <c r="L211" i="3"/>
  <c r="L135" i="3"/>
  <c r="L34" i="3"/>
  <c r="L212" i="3"/>
  <c r="L100" i="3"/>
  <c r="L161" i="3"/>
  <c r="L143" i="3"/>
  <c r="L107" i="3"/>
  <c r="L102" i="3"/>
  <c r="L111" i="3"/>
  <c r="L57" i="3"/>
  <c r="L93" i="3"/>
  <c r="L163" i="3"/>
  <c r="L74" i="3"/>
  <c r="L63" i="3"/>
  <c r="L33" i="3"/>
  <c r="L140" i="3"/>
  <c r="L125" i="3"/>
  <c r="L159" i="3"/>
  <c r="L175" i="3"/>
  <c r="L151" i="3"/>
  <c r="L27" i="3"/>
  <c r="L169" i="3"/>
  <c r="C15" i="3"/>
  <c r="L37" i="3"/>
  <c r="L65" i="3"/>
  <c r="L126" i="3"/>
  <c r="L172" i="3"/>
  <c r="C16" i="3"/>
  <c r="D18" i="3" s="1"/>
  <c r="AI58" i="3"/>
  <c r="AJ39" i="3"/>
  <c r="AT182" i="3"/>
  <c r="AS182" i="3" s="1"/>
  <c r="AR182" i="3" s="1"/>
  <c r="AQ182" i="3" s="1"/>
  <c r="AP182" i="3" s="1"/>
  <c r="AO182" i="3" s="1"/>
  <c r="AN182" i="3" s="1"/>
  <c r="AM182" i="3" s="1"/>
  <c r="AL182" i="3" s="1"/>
  <c r="AT183" i="3"/>
  <c r="AS183" i="3" s="1"/>
  <c r="AR183" i="3" s="1"/>
  <c r="AQ183" i="3" s="1"/>
  <c r="AP183" i="3" s="1"/>
  <c r="AO183" i="3" s="1"/>
  <c r="AN183" i="3" s="1"/>
  <c r="AM183" i="3" s="1"/>
  <c r="AL183" i="3" s="1"/>
  <c r="K204" i="3"/>
  <c r="AC204" i="3"/>
  <c r="AF204" i="3"/>
  <c r="AC211" i="3"/>
  <c r="AF211" i="3"/>
  <c r="K211" i="3"/>
  <c r="AC206" i="3"/>
  <c r="K206" i="3"/>
  <c r="AF206" i="3"/>
  <c r="K104" i="3"/>
  <c r="AF104" i="3"/>
  <c r="AC104" i="3"/>
  <c r="AF212" i="3"/>
  <c r="AC212" i="3"/>
  <c r="K212" i="3"/>
  <c r="AT179" i="3"/>
  <c r="AS179" i="3" s="1"/>
  <c r="AR179" i="3" s="1"/>
  <c r="AQ179" i="3" s="1"/>
  <c r="AP179" i="3" s="1"/>
  <c r="AO179" i="3" s="1"/>
  <c r="AN179" i="3" s="1"/>
  <c r="AM179" i="3" s="1"/>
  <c r="AL179" i="3" s="1"/>
  <c r="AF183" i="3"/>
  <c r="AC183" i="3"/>
  <c r="K183" i="3"/>
  <c r="AT204" i="3"/>
  <c r="AS204" i="3" s="1"/>
  <c r="AR204" i="3" s="1"/>
  <c r="AQ204" i="3" s="1"/>
  <c r="AP204" i="3" s="1"/>
  <c r="AO204" i="3" s="1"/>
  <c r="AN204" i="3" s="1"/>
  <c r="AM204" i="3" s="1"/>
  <c r="AL204" i="3" s="1"/>
  <c r="AF91" i="3"/>
  <c r="AC91" i="3"/>
  <c r="K91" i="3"/>
  <c r="AF109" i="3"/>
  <c r="AC109" i="3"/>
  <c r="K109" i="3"/>
  <c r="AC54" i="3"/>
  <c r="AF54" i="3"/>
  <c r="K54" i="3"/>
  <c r="AF179" i="3"/>
  <c r="AC179" i="3"/>
  <c r="K179" i="3"/>
  <c r="AT154" i="3"/>
  <c r="AS154" i="3" s="1"/>
  <c r="AR154" i="3" s="1"/>
  <c r="AQ154" i="3" s="1"/>
  <c r="AP154" i="3" s="1"/>
  <c r="AO154" i="3" s="1"/>
  <c r="AN154" i="3" s="1"/>
  <c r="AM154" i="3" s="1"/>
  <c r="AL154" i="3" s="1"/>
  <c r="AT217" i="3"/>
  <c r="AS217" i="3" s="1"/>
  <c r="AR217" i="3" s="1"/>
  <c r="AQ217" i="3" s="1"/>
  <c r="AP217" i="3" s="1"/>
  <c r="AO217" i="3" s="1"/>
  <c r="AN217" i="3" s="1"/>
  <c r="AM217" i="3" s="1"/>
  <c r="AL217" i="3" s="1"/>
  <c r="K219" i="3"/>
  <c r="AF219" i="3"/>
  <c r="AC219" i="3"/>
  <c r="J111" i="3"/>
  <c r="AC111" i="3"/>
  <c r="AF111" i="3"/>
  <c r="AC55" i="3"/>
  <c r="AF55" i="3"/>
  <c r="K55" i="3"/>
  <c r="AF102" i="3"/>
  <c r="AC102" i="3"/>
  <c r="K102" i="3"/>
  <c r="K49" i="3"/>
  <c r="AF49" i="3"/>
  <c r="AC49" i="3"/>
  <c r="AT30" i="3"/>
  <c r="AS30" i="3" s="1"/>
  <c r="AR30" i="3" s="1"/>
  <c r="AQ30" i="3" s="1"/>
  <c r="AP30" i="3" s="1"/>
  <c r="AO30" i="3" s="1"/>
  <c r="AN30" i="3" s="1"/>
  <c r="AM30" i="3" s="1"/>
  <c r="AL30" i="3" s="1"/>
  <c r="K217" i="3"/>
  <c r="AC217" i="3"/>
  <c r="AF217" i="3"/>
  <c r="AT57" i="3"/>
  <c r="AS57" i="3" s="1"/>
  <c r="AR57" i="3" s="1"/>
  <c r="AQ57" i="3" s="1"/>
  <c r="AP57" i="3" s="1"/>
  <c r="AO57" i="3" s="1"/>
  <c r="AN57" i="3" s="1"/>
  <c r="AM57" i="3" s="1"/>
  <c r="AL57" i="3" s="1"/>
  <c r="I31" i="3"/>
  <c r="AF31" i="3"/>
  <c r="AC31" i="3"/>
  <c r="AC205" i="3"/>
  <c r="AF205" i="3"/>
  <c r="K205" i="3"/>
  <c r="AT175" i="3"/>
  <c r="AS175" i="3" s="1"/>
  <c r="AR175" i="3" s="1"/>
  <c r="AQ175" i="3" s="1"/>
  <c r="AP175" i="3" s="1"/>
  <c r="AO175" i="3" s="1"/>
  <c r="AN175" i="3" s="1"/>
  <c r="AM175" i="3" s="1"/>
  <c r="AL175" i="3" s="1"/>
  <c r="AF30" i="3"/>
  <c r="AC30" i="3"/>
  <c r="I30" i="3"/>
  <c r="AC153" i="3"/>
  <c r="AF153" i="3"/>
  <c r="K153" i="3"/>
  <c r="AC154" i="3"/>
  <c r="K154" i="3"/>
  <c r="AF154" i="3"/>
  <c r="AF188" i="3"/>
  <c r="K188" i="3"/>
  <c r="AC188" i="3"/>
  <c r="K210" i="3"/>
  <c r="AC210" i="3"/>
  <c r="AF210" i="3"/>
  <c r="AT185" i="3"/>
  <c r="AS185" i="3" s="1"/>
  <c r="AR185" i="3" s="1"/>
  <c r="AQ185" i="3" s="1"/>
  <c r="AP185" i="3" s="1"/>
  <c r="AO185" i="3" s="1"/>
  <c r="AN185" i="3" s="1"/>
  <c r="AM185" i="3" s="1"/>
  <c r="AL185" i="3" s="1"/>
  <c r="K73" i="3"/>
  <c r="AF73" i="3"/>
  <c r="AC73" i="3"/>
  <c r="K97" i="3"/>
  <c r="AF97" i="3"/>
  <c r="AC97" i="3"/>
  <c r="AT176" i="3"/>
  <c r="AS176" i="3" s="1"/>
  <c r="AR176" i="3" s="1"/>
  <c r="AQ176" i="3" s="1"/>
  <c r="AP176" i="3" s="1"/>
  <c r="AO176" i="3" s="1"/>
  <c r="AN176" i="3" s="1"/>
  <c r="AM176" i="3" s="1"/>
  <c r="AL176" i="3" s="1"/>
  <c r="AF221" i="3"/>
  <c r="AC221" i="3"/>
  <c r="K221" i="3"/>
  <c r="AT198" i="3"/>
  <c r="AS198" i="3" s="1"/>
  <c r="AR198" i="3" s="1"/>
  <c r="AQ198" i="3" s="1"/>
  <c r="AP198" i="3" s="1"/>
  <c r="AO198" i="3" s="1"/>
  <c r="AN198" i="3" s="1"/>
  <c r="AM198" i="3" s="1"/>
  <c r="AL198" i="3" s="1"/>
  <c r="K57" i="3"/>
  <c r="AF57" i="3"/>
  <c r="AC57" i="3"/>
  <c r="J185" i="3"/>
  <c r="AC185" i="3"/>
  <c r="AF185" i="3"/>
  <c r="K64" i="3"/>
  <c r="AF64" i="3"/>
  <c r="AC64" i="3"/>
  <c r="AC176" i="3"/>
  <c r="AF176" i="3"/>
  <c r="K176" i="3"/>
  <c r="AF157" i="3"/>
  <c r="K157" i="3"/>
  <c r="AC157" i="3"/>
  <c r="AT66" i="3"/>
  <c r="AS66" i="3" s="1"/>
  <c r="AR66" i="3" s="1"/>
  <c r="AQ66" i="3" s="1"/>
  <c r="AP66" i="3" s="1"/>
  <c r="AO66" i="3" s="1"/>
  <c r="AN66" i="3" s="1"/>
  <c r="AM66" i="3" s="1"/>
  <c r="AL66" i="3" s="1"/>
  <c r="AT172" i="3"/>
  <c r="AS172" i="3" s="1"/>
  <c r="AR172" i="3" s="1"/>
  <c r="AQ172" i="3" s="1"/>
  <c r="AP172" i="3" s="1"/>
  <c r="AO172" i="3" s="1"/>
  <c r="AN172" i="3" s="1"/>
  <c r="AM172" i="3" s="1"/>
  <c r="AL172" i="3" s="1"/>
  <c r="AT64" i="3"/>
  <c r="AS64" i="3" s="1"/>
  <c r="AR64" i="3" s="1"/>
  <c r="AQ64" i="3" s="1"/>
  <c r="AP64" i="3" s="1"/>
  <c r="AO64" i="3" s="1"/>
  <c r="AN64" i="3" s="1"/>
  <c r="AM64" i="3" s="1"/>
  <c r="AL64" i="3" s="1"/>
  <c r="AT171" i="3"/>
  <c r="AS171" i="3" s="1"/>
  <c r="AR171" i="3" s="1"/>
  <c r="AQ171" i="3" s="1"/>
  <c r="AP171" i="3" s="1"/>
  <c r="AO171" i="3" s="1"/>
  <c r="AN171" i="3" s="1"/>
  <c r="AM171" i="3" s="1"/>
  <c r="AL171" i="3" s="1"/>
  <c r="AT178" i="3"/>
  <c r="AS178" i="3" s="1"/>
  <c r="AR178" i="3" s="1"/>
  <c r="AQ178" i="3" s="1"/>
  <c r="AP178" i="3" s="1"/>
  <c r="AO178" i="3" s="1"/>
  <c r="AN178" i="3" s="1"/>
  <c r="AM178" i="3" s="1"/>
  <c r="AL178" i="3" s="1"/>
  <c r="AT74" i="3"/>
  <c r="AS74" i="3" s="1"/>
  <c r="AR74" i="3" s="1"/>
  <c r="AQ74" i="3" s="1"/>
  <c r="AP74" i="3" s="1"/>
  <c r="AO74" i="3" s="1"/>
  <c r="AN74" i="3" s="1"/>
  <c r="AM74" i="3" s="1"/>
  <c r="AL74" i="3" s="1"/>
  <c r="AC218" i="3"/>
  <c r="K218" i="3"/>
  <c r="AF218" i="3"/>
  <c r="AT157" i="3"/>
  <c r="AS157" i="3" s="1"/>
  <c r="AR157" i="3" s="1"/>
  <c r="AQ157" i="3" s="1"/>
  <c r="AP157" i="3" s="1"/>
  <c r="AO157" i="3" s="1"/>
  <c r="AN157" i="3" s="1"/>
  <c r="AM157" i="3" s="1"/>
  <c r="AL157" i="3" s="1"/>
  <c r="AC173" i="3"/>
  <c r="AF173" i="3"/>
  <c r="K173" i="3"/>
  <c r="K198" i="3"/>
  <c r="AF198" i="3"/>
  <c r="AC198" i="3"/>
  <c r="AC99" i="3"/>
  <c r="K99" i="3"/>
  <c r="AF99" i="3"/>
  <c r="AF215" i="3"/>
  <c r="K215" i="3"/>
  <c r="AC215" i="3"/>
  <c r="I32" i="3"/>
  <c r="AF32" i="3"/>
  <c r="AC32" i="3"/>
  <c r="AF56" i="3"/>
  <c r="AC56" i="3"/>
  <c r="K56" i="3"/>
  <c r="AT219" i="3"/>
  <c r="AS219" i="3" s="1"/>
  <c r="AR219" i="3" s="1"/>
  <c r="AQ219" i="3" s="1"/>
  <c r="AP219" i="3" s="1"/>
  <c r="AO219" i="3" s="1"/>
  <c r="AN219" i="3" s="1"/>
  <c r="AM219" i="3" s="1"/>
  <c r="AL219" i="3" s="1"/>
  <c r="AF78" i="3"/>
  <c r="AC78" i="3"/>
  <c r="J78" i="3"/>
  <c r="K61" i="3"/>
  <c r="AF61" i="3"/>
  <c r="AC61" i="3"/>
  <c r="AD25" i="3"/>
  <c r="F18" i="2"/>
  <c r="F19" i="2" s="1"/>
  <c r="C18" i="2"/>
  <c r="C18" i="1"/>
  <c r="F18" i="1"/>
  <c r="F19" i="1" s="1"/>
  <c r="AK58" i="3" l="1"/>
  <c r="AJ101" i="3"/>
  <c r="AI222" i="3"/>
  <c r="AJ222" i="3"/>
  <c r="AK234" i="3"/>
  <c r="AJ234" i="3"/>
  <c r="AJ22" i="3"/>
  <c r="AK22" i="3"/>
  <c r="AI22" i="3"/>
  <c r="AH22" i="3" s="1"/>
  <c r="AI93" i="3"/>
  <c r="AH93" i="3" s="1"/>
  <c r="AH234" i="3"/>
  <c r="AA234" i="3" s="1"/>
  <c r="AJ111" i="3"/>
  <c r="AI156" i="3"/>
  <c r="AK156" i="3"/>
  <c r="AS174" i="3"/>
  <c r="AR174" i="3" s="1"/>
  <c r="AQ174" i="3" s="1"/>
  <c r="AP174" i="3" s="1"/>
  <c r="AO174" i="3" s="1"/>
  <c r="AN174" i="3" s="1"/>
  <c r="AM174" i="3" s="1"/>
  <c r="AL174" i="3" s="1"/>
  <c r="AJ235" i="3"/>
  <c r="AK235" i="3"/>
  <c r="AI235" i="3"/>
  <c r="AJ228" i="3"/>
  <c r="AK228" i="3"/>
  <c r="AI228" i="3"/>
  <c r="AK174" i="3"/>
  <c r="AK39" i="3"/>
  <c r="AK216" i="3"/>
  <c r="BJ61" i="3"/>
  <c r="BI61" i="3" s="1"/>
  <c r="BH61" i="3" s="1"/>
  <c r="BG61" i="3" s="1"/>
  <c r="BF61" i="3" s="1"/>
  <c r="BE61" i="3" s="1"/>
  <c r="BD61" i="3" s="1"/>
  <c r="BC61" i="3" s="1"/>
  <c r="AJ202" i="3"/>
  <c r="AJ205" i="3"/>
  <c r="AI216" i="3"/>
  <c r="AH216" i="3" s="1"/>
  <c r="AB216" i="3" s="1"/>
  <c r="AS229" i="3"/>
  <c r="AR229" i="3" s="1"/>
  <c r="AQ229" i="3" s="1"/>
  <c r="AP229" i="3" s="1"/>
  <c r="AO229" i="3" s="1"/>
  <c r="AN229" i="3" s="1"/>
  <c r="AM229" i="3" s="1"/>
  <c r="AL229" i="3" s="1"/>
  <c r="AJ229" i="3" s="1"/>
  <c r="AI205" i="3"/>
  <c r="AH205" i="3" s="1"/>
  <c r="AK111" i="3"/>
  <c r="AS71" i="3"/>
  <c r="AR71" i="3" s="1"/>
  <c r="AQ71" i="3" s="1"/>
  <c r="AP71" i="3" s="1"/>
  <c r="AO71" i="3" s="1"/>
  <c r="AN71" i="3" s="1"/>
  <c r="AM71" i="3" s="1"/>
  <c r="AL71" i="3" s="1"/>
  <c r="AI117" i="3"/>
  <c r="AH117" i="3" s="1"/>
  <c r="AK89" i="3"/>
  <c r="AK164" i="3"/>
  <c r="AK52" i="3"/>
  <c r="AJ164" i="3"/>
  <c r="AH164" i="3" s="1"/>
  <c r="AA164" i="3" s="1"/>
  <c r="AE164" i="3" s="1"/>
  <c r="AT62" i="3"/>
  <c r="AS62" i="3" s="1"/>
  <c r="AR62" i="3" s="1"/>
  <c r="AQ62" i="3" s="1"/>
  <c r="AP62" i="3" s="1"/>
  <c r="AO62" i="3" s="1"/>
  <c r="AN62" i="3" s="1"/>
  <c r="AM62" i="3" s="1"/>
  <c r="AL62" i="3" s="1"/>
  <c r="F16" i="3"/>
  <c r="F18" i="3" s="1"/>
  <c r="BK29" i="3"/>
  <c r="BJ29" i="3" s="1"/>
  <c r="BI29" i="3" s="1"/>
  <c r="BH29" i="3" s="1"/>
  <c r="BG29" i="3" s="1"/>
  <c r="BF29" i="3" s="1"/>
  <c r="BE29" i="3" s="1"/>
  <c r="BD29" i="3" s="1"/>
  <c r="BC29" i="3" s="1"/>
  <c r="BB87" i="3"/>
  <c r="AK32" i="3"/>
  <c r="AJ32" i="3"/>
  <c r="AH161" i="3"/>
  <c r="AA161" i="3" s="1"/>
  <c r="AK59" i="3"/>
  <c r="AI59" i="3"/>
  <c r="AH59" i="3" s="1"/>
  <c r="AB59" i="3" s="1"/>
  <c r="AJ233" i="3"/>
  <c r="AK233" i="3"/>
  <c r="AI233" i="3"/>
  <c r="AH111" i="3"/>
  <c r="AJ227" i="3"/>
  <c r="AI227" i="3"/>
  <c r="AK227" i="3"/>
  <c r="AJ230" i="3"/>
  <c r="AI230" i="3"/>
  <c r="AK230" i="3"/>
  <c r="AI226" i="3"/>
  <c r="AH226" i="3" s="1"/>
  <c r="AJ226" i="3"/>
  <c r="AK226" i="3"/>
  <c r="AJ231" i="3"/>
  <c r="AK231" i="3"/>
  <c r="AI231" i="3"/>
  <c r="AJ232" i="3"/>
  <c r="AI232" i="3"/>
  <c r="AK232" i="3"/>
  <c r="AJ225" i="3"/>
  <c r="AK225" i="3"/>
  <c r="AI225" i="3"/>
  <c r="AI224" i="3"/>
  <c r="AJ224" i="3"/>
  <c r="AK224" i="3"/>
  <c r="AJ223" i="3"/>
  <c r="AK223" i="3"/>
  <c r="AI223" i="3"/>
  <c r="AI112" i="3"/>
  <c r="AJ112" i="3"/>
  <c r="AJ89" i="3"/>
  <c r="AH89" i="3" s="1"/>
  <c r="AB89" i="3" s="1"/>
  <c r="AZ87" i="3"/>
  <c r="AX87" i="3" s="1"/>
  <c r="AK122" i="3"/>
  <c r="AI122" i="3"/>
  <c r="AJ122" i="3"/>
  <c r="AJ177" i="3"/>
  <c r="AK177" i="3"/>
  <c r="AI177" i="3"/>
  <c r="AA29" i="3"/>
  <c r="AB29" i="3"/>
  <c r="AT213" i="3"/>
  <c r="AS213" i="3" s="1"/>
  <c r="AR213" i="3" s="1"/>
  <c r="AQ213" i="3" s="1"/>
  <c r="AP213" i="3" s="1"/>
  <c r="AO213" i="3" s="1"/>
  <c r="AN213" i="3" s="1"/>
  <c r="AM213" i="3" s="1"/>
  <c r="AL213" i="3" s="1"/>
  <c r="AI210" i="3"/>
  <c r="AK210" i="3"/>
  <c r="AJ210" i="3"/>
  <c r="AJ113" i="3"/>
  <c r="AK113" i="3"/>
  <c r="AI113" i="3"/>
  <c r="AI209" i="3"/>
  <c r="AK209" i="3"/>
  <c r="AJ209" i="3"/>
  <c r="BK27" i="3"/>
  <c r="BJ27" i="3" s="1"/>
  <c r="BI27" i="3" s="1"/>
  <c r="BH27" i="3" s="1"/>
  <c r="BG27" i="3" s="1"/>
  <c r="BF27" i="3" s="1"/>
  <c r="BE27" i="3" s="1"/>
  <c r="BD27" i="3" s="1"/>
  <c r="BC27" i="3" s="1"/>
  <c r="AK33" i="3"/>
  <c r="AJ33" i="3"/>
  <c r="AI33" i="3"/>
  <c r="AJ148" i="3"/>
  <c r="AI148" i="3"/>
  <c r="AK148" i="3"/>
  <c r="AI132" i="3"/>
  <c r="AJ132" i="3"/>
  <c r="AK132" i="3"/>
  <c r="AI43" i="3"/>
  <c r="AJ43" i="3"/>
  <c r="AK43" i="3"/>
  <c r="AJ203" i="3"/>
  <c r="AI203" i="3"/>
  <c r="AK203" i="3"/>
  <c r="AT80" i="3"/>
  <c r="AS80" i="3" s="1"/>
  <c r="AR80" i="3" s="1"/>
  <c r="AQ80" i="3" s="1"/>
  <c r="AP80" i="3" s="1"/>
  <c r="AO80" i="3" s="1"/>
  <c r="AN80" i="3" s="1"/>
  <c r="AM80" i="3" s="1"/>
  <c r="AL80" i="3" s="1"/>
  <c r="AI36" i="3"/>
  <c r="AK36" i="3"/>
  <c r="AJ36" i="3"/>
  <c r="C18" i="3"/>
  <c r="AH101" i="3"/>
  <c r="AA101" i="3" s="1"/>
  <c r="AE101" i="3" s="1"/>
  <c r="AH222" i="3"/>
  <c r="AA222" i="3" s="1"/>
  <c r="AI82" i="3"/>
  <c r="AJ82" i="3"/>
  <c r="AK82" i="3"/>
  <c r="AJ192" i="3"/>
  <c r="AK192" i="3"/>
  <c r="AI192" i="3"/>
  <c r="AJ123" i="3"/>
  <c r="AK123" i="3"/>
  <c r="AI123" i="3"/>
  <c r="AJ72" i="3"/>
  <c r="AK72" i="3"/>
  <c r="AI72" i="3"/>
  <c r="AT88" i="3"/>
  <c r="AS88" i="3" s="1"/>
  <c r="AR88" i="3" s="1"/>
  <c r="AQ88" i="3" s="1"/>
  <c r="AP88" i="3" s="1"/>
  <c r="AO88" i="3" s="1"/>
  <c r="AN88" i="3" s="1"/>
  <c r="AM88" i="3" s="1"/>
  <c r="AL88" i="3" s="1"/>
  <c r="AK165" i="3"/>
  <c r="AI165" i="3"/>
  <c r="AJ165" i="3"/>
  <c r="AJ141" i="3"/>
  <c r="AI141" i="3"/>
  <c r="AK141" i="3"/>
  <c r="AI79" i="3"/>
  <c r="AJ79" i="3"/>
  <c r="AK79" i="3"/>
  <c r="AJ190" i="3"/>
  <c r="AI190" i="3"/>
  <c r="AK190" i="3"/>
  <c r="AI144" i="3"/>
  <c r="AK144" i="3"/>
  <c r="AJ144" i="3"/>
  <c r="AJ86" i="3"/>
  <c r="AK86" i="3"/>
  <c r="AI86" i="3"/>
  <c r="AJ128" i="3"/>
  <c r="AI128" i="3"/>
  <c r="AK128" i="3"/>
  <c r="AT26" i="3"/>
  <c r="AS26" i="3" s="1"/>
  <c r="AR26" i="3" s="1"/>
  <c r="AQ26" i="3" s="1"/>
  <c r="AP26" i="3" s="1"/>
  <c r="AO26" i="3" s="1"/>
  <c r="AN26" i="3" s="1"/>
  <c r="AM26" i="3" s="1"/>
  <c r="AL26" i="3" s="1"/>
  <c r="AT31" i="3"/>
  <c r="AS31" i="3" s="1"/>
  <c r="AR31" i="3" s="1"/>
  <c r="AQ31" i="3" s="1"/>
  <c r="AP31" i="3" s="1"/>
  <c r="AO31" i="3" s="1"/>
  <c r="AN31" i="3" s="1"/>
  <c r="AM31" i="3" s="1"/>
  <c r="AL31" i="3" s="1"/>
  <c r="AI137" i="3"/>
  <c r="AJ137" i="3"/>
  <c r="AK137" i="3"/>
  <c r="AJ95" i="3"/>
  <c r="AI95" i="3"/>
  <c r="AH95" i="3" s="1"/>
  <c r="AB95" i="3" s="1"/>
  <c r="AK95" i="3"/>
  <c r="AI206" i="3"/>
  <c r="AJ206" i="3"/>
  <c r="AK206" i="3"/>
  <c r="AT197" i="3"/>
  <c r="AS197" i="3" s="1"/>
  <c r="AR197" i="3" s="1"/>
  <c r="AQ197" i="3" s="1"/>
  <c r="AP197" i="3" s="1"/>
  <c r="AO197" i="3" s="1"/>
  <c r="AN197" i="3" s="1"/>
  <c r="AM197" i="3" s="1"/>
  <c r="AL197" i="3" s="1"/>
  <c r="AI163" i="3"/>
  <c r="AJ163" i="3"/>
  <c r="AK163" i="3"/>
  <c r="AT96" i="3"/>
  <c r="AS96" i="3" s="1"/>
  <c r="AR96" i="3" s="1"/>
  <c r="AQ96" i="3" s="1"/>
  <c r="AP96" i="3" s="1"/>
  <c r="AO96" i="3" s="1"/>
  <c r="AN96" i="3" s="1"/>
  <c r="AM96" i="3" s="1"/>
  <c r="AL96" i="3" s="1"/>
  <c r="AK196" i="3"/>
  <c r="AI196" i="3"/>
  <c r="AJ196" i="3"/>
  <c r="AJ87" i="3"/>
  <c r="AI87" i="3"/>
  <c r="AK87" i="3"/>
  <c r="AJ65" i="3"/>
  <c r="AI65" i="3"/>
  <c r="AK65" i="3"/>
  <c r="AI158" i="3"/>
  <c r="AJ158" i="3"/>
  <c r="AK158" i="3"/>
  <c r="AT193" i="3"/>
  <c r="AS193" i="3" s="1"/>
  <c r="AR193" i="3" s="1"/>
  <c r="AQ193" i="3" s="1"/>
  <c r="AP193" i="3" s="1"/>
  <c r="AO193" i="3" s="1"/>
  <c r="AN193" i="3" s="1"/>
  <c r="AM193" i="3" s="1"/>
  <c r="AL193" i="3" s="1"/>
  <c r="AK195" i="3"/>
  <c r="AI195" i="3"/>
  <c r="AJ195" i="3"/>
  <c r="AK106" i="3"/>
  <c r="AI106" i="3"/>
  <c r="AJ106" i="3"/>
  <c r="AT51" i="3"/>
  <c r="AS51" i="3" s="1"/>
  <c r="AR51" i="3" s="1"/>
  <c r="AQ51" i="3" s="1"/>
  <c r="AP51" i="3" s="1"/>
  <c r="AO51" i="3" s="1"/>
  <c r="AN51" i="3" s="1"/>
  <c r="AM51" i="3" s="1"/>
  <c r="AL51" i="3" s="1"/>
  <c r="AI191" i="3"/>
  <c r="AK191" i="3"/>
  <c r="AJ191" i="3"/>
  <c r="AT107" i="3"/>
  <c r="AS107" i="3" s="1"/>
  <c r="AR107" i="3" s="1"/>
  <c r="AQ107" i="3" s="1"/>
  <c r="AP107" i="3" s="1"/>
  <c r="AO107" i="3" s="1"/>
  <c r="AN107" i="3" s="1"/>
  <c r="AM107" i="3" s="1"/>
  <c r="AL107" i="3" s="1"/>
  <c r="AT208" i="3"/>
  <c r="AS208" i="3" s="1"/>
  <c r="AR208" i="3" s="1"/>
  <c r="AQ208" i="3" s="1"/>
  <c r="AP208" i="3" s="1"/>
  <c r="AO208" i="3" s="1"/>
  <c r="AN208" i="3" s="1"/>
  <c r="AM208" i="3" s="1"/>
  <c r="AL208" i="3" s="1"/>
  <c r="AT211" i="3"/>
  <c r="AS211" i="3" s="1"/>
  <c r="AR211" i="3" s="1"/>
  <c r="AQ211" i="3" s="1"/>
  <c r="AP211" i="3" s="1"/>
  <c r="AO211" i="3" s="1"/>
  <c r="AN211" i="3" s="1"/>
  <c r="AM211" i="3" s="1"/>
  <c r="AL211" i="3" s="1"/>
  <c r="AJ83" i="3"/>
  <c r="AK83" i="3"/>
  <c r="AI83" i="3"/>
  <c r="AI23" i="3"/>
  <c r="AK23" i="3"/>
  <c r="AJ23" i="3"/>
  <c r="AI108" i="3"/>
  <c r="AJ108" i="3"/>
  <c r="AK108" i="3"/>
  <c r="AK143" i="3"/>
  <c r="AJ143" i="3"/>
  <c r="AI143" i="3"/>
  <c r="AH156" i="3"/>
  <c r="AB156" i="3" s="1"/>
  <c r="AI70" i="3"/>
  <c r="AK70" i="3"/>
  <c r="AJ70" i="3"/>
  <c r="AK53" i="3"/>
  <c r="AJ53" i="3"/>
  <c r="AI53" i="3"/>
  <c r="AT47" i="3"/>
  <c r="AS47" i="3" s="1"/>
  <c r="AR47" i="3" s="1"/>
  <c r="AQ47" i="3" s="1"/>
  <c r="AP47" i="3" s="1"/>
  <c r="AO47" i="3" s="1"/>
  <c r="AN47" i="3" s="1"/>
  <c r="AM47" i="3" s="1"/>
  <c r="AL47" i="3" s="1"/>
  <c r="AT159" i="3"/>
  <c r="AS159" i="3" s="1"/>
  <c r="AR159" i="3" s="1"/>
  <c r="AQ159" i="3" s="1"/>
  <c r="AP159" i="3" s="1"/>
  <c r="AO159" i="3" s="1"/>
  <c r="AN159" i="3" s="1"/>
  <c r="AM159" i="3" s="1"/>
  <c r="AL159" i="3" s="1"/>
  <c r="AT103" i="3"/>
  <c r="AS103" i="3" s="1"/>
  <c r="AR103" i="3" s="1"/>
  <c r="AQ103" i="3" s="1"/>
  <c r="AP103" i="3" s="1"/>
  <c r="AO103" i="3" s="1"/>
  <c r="AN103" i="3" s="1"/>
  <c r="AM103" i="3" s="1"/>
  <c r="AL103" i="3" s="1"/>
  <c r="AT201" i="3"/>
  <c r="AS201" i="3" s="1"/>
  <c r="AR201" i="3" s="1"/>
  <c r="AQ201" i="3" s="1"/>
  <c r="AP201" i="3" s="1"/>
  <c r="AO201" i="3" s="1"/>
  <c r="AN201" i="3" s="1"/>
  <c r="AM201" i="3" s="1"/>
  <c r="AL201" i="3" s="1"/>
  <c r="AJ105" i="3"/>
  <c r="AK105" i="3"/>
  <c r="AI105" i="3"/>
  <c r="AJ218" i="3"/>
  <c r="AK218" i="3"/>
  <c r="AI218" i="3"/>
  <c r="AI199" i="3"/>
  <c r="AJ199" i="3"/>
  <c r="AK199" i="3"/>
  <c r="AK126" i="3"/>
  <c r="AI126" i="3"/>
  <c r="AJ126" i="3"/>
  <c r="AT24" i="3"/>
  <c r="AS24" i="3" s="1"/>
  <c r="AR24" i="3" s="1"/>
  <c r="AQ24" i="3" s="1"/>
  <c r="AP24" i="3" s="1"/>
  <c r="AO24" i="3" s="1"/>
  <c r="AN24" i="3" s="1"/>
  <c r="AM24" i="3" s="1"/>
  <c r="AL24" i="3" s="1"/>
  <c r="AI194" i="3"/>
  <c r="AK194" i="3"/>
  <c r="AJ194" i="3"/>
  <c r="AJ133" i="3"/>
  <c r="AI133" i="3"/>
  <c r="AK133" i="3"/>
  <c r="AT110" i="3"/>
  <c r="AS110" i="3" s="1"/>
  <c r="AR110" i="3" s="1"/>
  <c r="AQ110" i="3" s="1"/>
  <c r="AP110" i="3" s="1"/>
  <c r="AO110" i="3" s="1"/>
  <c r="AN110" i="3" s="1"/>
  <c r="AM110" i="3" s="1"/>
  <c r="AL110" i="3" s="1"/>
  <c r="AJ63" i="3"/>
  <c r="AK63" i="3"/>
  <c r="AI63" i="3"/>
  <c r="AT48" i="3"/>
  <c r="AS48" i="3" s="1"/>
  <c r="AR48" i="3" s="1"/>
  <c r="AQ48" i="3" s="1"/>
  <c r="AP48" i="3" s="1"/>
  <c r="AO48" i="3" s="1"/>
  <c r="AN48" i="3" s="1"/>
  <c r="AM48" i="3" s="1"/>
  <c r="AL48" i="3" s="1"/>
  <c r="AT168" i="3"/>
  <c r="AS168" i="3" s="1"/>
  <c r="AR168" i="3" s="1"/>
  <c r="AQ168" i="3" s="1"/>
  <c r="AP168" i="3" s="1"/>
  <c r="AO168" i="3" s="1"/>
  <c r="AN168" i="3" s="1"/>
  <c r="AM168" i="3" s="1"/>
  <c r="AL168" i="3" s="1"/>
  <c r="AK119" i="3"/>
  <c r="AI119" i="3"/>
  <c r="AJ119" i="3"/>
  <c r="AK188" i="3"/>
  <c r="AJ188" i="3"/>
  <c r="AI188" i="3"/>
  <c r="AI92" i="3"/>
  <c r="AJ92" i="3"/>
  <c r="AK92" i="3"/>
  <c r="AI34" i="3"/>
  <c r="AJ34" i="3"/>
  <c r="AK34" i="3"/>
  <c r="AT37" i="3"/>
  <c r="AS37" i="3" s="1"/>
  <c r="AR37" i="3" s="1"/>
  <c r="AQ37" i="3" s="1"/>
  <c r="AP37" i="3" s="1"/>
  <c r="AO37" i="3" s="1"/>
  <c r="AN37" i="3" s="1"/>
  <c r="AM37" i="3" s="1"/>
  <c r="AL37" i="3" s="1"/>
  <c r="AT125" i="3"/>
  <c r="AS125" i="3" s="1"/>
  <c r="AR125" i="3" s="1"/>
  <c r="AQ125" i="3" s="1"/>
  <c r="AP125" i="3" s="1"/>
  <c r="AO125" i="3" s="1"/>
  <c r="AN125" i="3" s="1"/>
  <c r="AM125" i="3" s="1"/>
  <c r="AL125" i="3" s="1"/>
  <c r="AT41" i="3"/>
  <c r="AS41" i="3" s="1"/>
  <c r="AR41" i="3" s="1"/>
  <c r="AQ41" i="3" s="1"/>
  <c r="AP41" i="3" s="1"/>
  <c r="AO41" i="3" s="1"/>
  <c r="AN41" i="3" s="1"/>
  <c r="AM41" i="3" s="1"/>
  <c r="AL41" i="3" s="1"/>
  <c r="AT207" i="3"/>
  <c r="AS207" i="3" s="1"/>
  <c r="AR207" i="3" s="1"/>
  <c r="AQ207" i="3" s="1"/>
  <c r="AP207" i="3" s="1"/>
  <c r="AO207" i="3" s="1"/>
  <c r="AN207" i="3" s="1"/>
  <c r="AM207" i="3" s="1"/>
  <c r="AL207" i="3" s="1"/>
  <c r="AT167" i="3"/>
  <c r="AS167" i="3" s="1"/>
  <c r="AR167" i="3" s="1"/>
  <c r="AQ167" i="3" s="1"/>
  <c r="AP167" i="3" s="1"/>
  <c r="AO167" i="3" s="1"/>
  <c r="AN167" i="3" s="1"/>
  <c r="AM167" i="3" s="1"/>
  <c r="AL167" i="3" s="1"/>
  <c r="AT142" i="3"/>
  <c r="AS142" i="3" s="1"/>
  <c r="AR142" i="3" s="1"/>
  <c r="AQ142" i="3" s="1"/>
  <c r="AP142" i="3" s="1"/>
  <c r="AO142" i="3" s="1"/>
  <c r="AN142" i="3" s="1"/>
  <c r="AM142" i="3" s="1"/>
  <c r="AL142" i="3" s="1"/>
  <c r="AT138" i="3"/>
  <c r="AS138" i="3" s="1"/>
  <c r="AR138" i="3" s="1"/>
  <c r="AQ138" i="3" s="1"/>
  <c r="AP138" i="3" s="1"/>
  <c r="AO138" i="3" s="1"/>
  <c r="AN138" i="3" s="1"/>
  <c r="AM138" i="3" s="1"/>
  <c r="AL138" i="3" s="1"/>
  <c r="AK46" i="3"/>
  <c r="AJ46" i="3"/>
  <c r="AI46" i="3"/>
  <c r="AT220" i="3"/>
  <c r="AS220" i="3" s="1"/>
  <c r="AR220" i="3" s="1"/>
  <c r="AQ220" i="3" s="1"/>
  <c r="AP220" i="3" s="1"/>
  <c r="AO220" i="3" s="1"/>
  <c r="AN220" i="3" s="1"/>
  <c r="AM220" i="3" s="1"/>
  <c r="AL220" i="3" s="1"/>
  <c r="AJ152" i="3"/>
  <c r="AI152" i="3"/>
  <c r="AK152" i="3"/>
  <c r="AJ35" i="3"/>
  <c r="AK35" i="3"/>
  <c r="AI35" i="3"/>
  <c r="AI127" i="3"/>
  <c r="AJ127" i="3"/>
  <c r="AK127" i="3"/>
  <c r="AK129" i="3"/>
  <c r="AI129" i="3"/>
  <c r="AJ129" i="3"/>
  <c r="AI90" i="3"/>
  <c r="AJ90" i="3"/>
  <c r="AK90" i="3"/>
  <c r="AK166" i="3"/>
  <c r="AI166" i="3"/>
  <c r="AJ166" i="3"/>
  <c r="AT42" i="3"/>
  <c r="AS42" i="3" s="1"/>
  <c r="AR42" i="3" s="1"/>
  <c r="AQ42" i="3" s="1"/>
  <c r="AP42" i="3" s="1"/>
  <c r="AO42" i="3" s="1"/>
  <c r="AN42" i="3" s="1"/>
  <c r="AM42" i="3" s="1"/>
  <c r="AL42" i="3" s="1"/>
  <c r="AI25" i="3"/>
  <c r="AJ25" i="3"/>
  <c r="AK25" i="3"/>
  <c r="AI162" i="3"/>
  <c r="AJ162" i="3"/>
  <c r="AK162" i="3"/>
  <c r="AK100" i="3"/>
  <c r="AI100" i="3"/>
  <c r="AJ100" i="3"/>
  <c r="AK151" i="3"/>
  <c r="AJ151" i="3"/>
  <c r="AI151" i="3"/>
  <c r="AI81" i="3"/>
  <c r="AJ81" i="3"/>
  <c r="AK81" i="3"/>
  <c r="AT98" i="3"/>
  <c r="AS98" i="3" s="1"/>
  <c r="AR98" i="3" s="1"/>
  <c r="AQ98" i="3" s="1"/>
  <c r="AP98" i="3" s="1"/>
  <c r="AO98" i="3" s="1"/>
  <c r="AN98" i="3" s="1"/>
  <c r="AM98" i="3" s="1"/>
  <c r="AL98" i="3" s="1"/>
  <c r="AI200" i="3"/>
  <c r="AJ200" i="3"/>
  <c r="AK200" i="3"/>
  <c r="AI84" i="3"/>
  <c r="AJ84" i="3"/>
  <c r="AK84" i="3"/>
  <c r="AK187" i="3"/>
  <c r="AI187" i="3"/>
  <c r="AJ187" i="3"/>
  <c r="AK124" i="3"/>
  <c r="AI124" i="3"/>
  <c r="AJ124" i="3"/>
  <c r="AJ104" i="3"/>
  <c r="AI104" i="3"/>
  <c r="AK104" i="3"/>
  <c r="AJ38" i="3"/>
  <c r="AI38" i="3"/>
  <c r="AK38" i="3"/>
  <c r="AK75" i="3"/>
  <c r="AI75" i="3"/>
  <c r="AJ75" i="3"/>
  <c r="AK214" i="3"/>
  <c r="AJ214" i="3"/>
  <c r="AI214" i="3"/>
  <c r="BB46" i="3"/>
  <c r="BA46" i="3"/>
  <c r="BB9" i="3"/>
  <c r="BA9" i="3"/>
  <c r="BA55" i="3"/>
  <c r="BB55" i="3"/>
  <c r="BA76" i="3"/>
  <c r="BB76" i="3"/>
  <c r="BB11" i="3"/>
  <c r="BA11" i="3"/>
  <c r="BB80" i="3"/>
  <c r="BA80" i="3"/>
  <c r="BB53" i="3"/>
  <c r="BA53" i="3"/>
  <c r="BA22" i="3"/>
  <c r="BB22" i="3"/>
  <c r="BB15" i="3"/>
  <c r="BA15" i="3"/>
  <c r="BB57" i="3"/>
  <c r="BA57" i="3"/>
  <c r="BB121" i="3"/>
  <c r="BA121" i="3"/>
  <c r="BA16" i="3"/>
  <c r="BB16" i="3"/>
  <c r="BB109" i="3"/>
  <c r="BA109" i="3"/>
  <c r="BB102" i="3"/>
  <c r="BA102" i="3"/>
  <c r="BA66" i="3"/>
  <c r="BB66" i="3"/>
  <c r="BB68" i="3"/>
  <c r="BA68" i="3"/>
  <c r="BA104" i="3"/>
  <c r="BB104" i="3"/>
  <c r="BB119" i="3"/>
  <c r="BA119" i="3"/>
  <c r="BB63" i="3"/>
  <c r="BA63" i="3"/>
  <c r="BB92" i="3"/>
  <c r="BA92" i="3"/>
  <c r="BB89" i="3"/>
  <c r="BA89" i="3"/>
  <c r="BB83" i="3"/>
  <c r="BA83" i="3"/>
  <c r="AI21" i="3"/>
  <c r="AK21" i="3"/>
  <c r="AJ21" i="3"/>
  <c r="AJ60" i="3"/>
  <c r="AI60" i="3"/>
  <c r="AK60" i="3"/>
  <c r="BB71" i="3"/>
  <c r="BA71" i="3"/>
  <c r="BA69" i="3"/>
  <c r="BB69" i="3"/>
  <c r="BB56" i="3"/>
  <c r="BA56" i="3"/>
  <c r="BB45" i="3"/>
  <c r="BA45" i="3"/>
  <c r="AK186" i="3"/>
  <c r="AI186" i="3"/>
  <c r="AJ186" i="3"/>
  <c r="BB98" i="3"/>
  <c r="BA98" i="3"/>
  <c r="BB49" i="3"/>
  <c r="BA49" i="3"/>
  <c r="BB19" i="3"/>
  <c r="BA19" i="3"/>
  <c r="AZ19" i="3" s="1"/>
  <c r="AX19" i="3" s="1"/>
  <c r="AJ120" i="3"/>
  <c r="AI120" i="3"/>
  <c r="AK120" i="3"/>
  <c r="BB72" i="3"/>
  <c r="BA72" i="3"/>
  <c r="BA10" i="3"/>
  <c r="BB10" i="3"/>
  <c r="AI131" i="3"/>
  <c r="AK131" i="3"/>
  <c r="AJ131" i="3"/>
  <c r="BB40" i="3"/>
  <c r="BA40" i="3"/>
  <c r="BB54" i="3"/>
  <c r="BA54" i="3"/>
  <c r="AK149" i="3"/>
  <c r="AI149" i="3"/>
  <c r="AJ149" i="3"/>
  <c r="BB37" i="3"/>
  <c r="BA37" i="3"/>
  <c r="BB7" i="3"/>
  <c r="BA7" i="3"/>
  <c r="BA84" i="3"/>
  <c r="BB84" i="3"/>
  <c r="BA96" i="3"/>
  <c r="BB96" i="3"/>
  <c r="AI69" i="3"/>
  <c r="AJ69" i="3"/>
  <c r="AK69" i="3"/>
  <c r="AK170" i="3"/>
  <c r="AJ170" i="3"/>
  <c r="AI170" i="3"/>
  <c r="BB79" i="3"/>
  <c r="BA79" i="3"/>
  <c r="BB115" i="3"/>
  <c r="BA115" i="3"/>
  <c r="BB111" i="3"/>
  <c r="BA111" i="3"/>
  <c r="AJ118" i="3"/>
  <c r="AK118" i="3"/>
  <c r="AI118" i="3"/>
  <c r="BA50" i="3"/>
  <c r="BB50" i="3"/>
  <c r="BB31" i="3"/>
  <c r="BA31" i="3"/>
  <c r="BB110" i="3"/>
  <c r="BA110" i="3"/>
  <c r="BB18" i="3"/>
  <c r="BA18" i="3"/>
  <c r="AZ18" i="3" s="1"/>
  <c r="AX18" i="3" s="1"/>
  <c r="BB3" i="3"/>
  <c r="BA3" i="3"/>
  <c r="AJ181" i="3"/>
  <c r="AI181" i="3"/>
  <c r="AK181" i="3"/>
  <c r="BA28" i="3"/>
  <c r="BB28" i="3"/>
  <c r="BB103" i="3"/>
  <c r="BA103" i="3"/>
  <c r="BA35" i="3"/>
  <c r="BB35" i="3"/>
  <c r="BB30" i="3"/>
  <c r="BA30" i="3"/>
  <c r="BB8" i="3"/>
  <c r="BA8" i="3"/>
  <c r="BB32" i="3"/>
  <c r="BA32" i="3"/>
  <c r="BB51" i="3"/>
  <c r="BA51" i="3"/>
  <c r="BB101" i="3"/>
  <c r="BA101" i="3"/>
  <c r="BB94" i="3"/>
  <c r="BA94" i="3"/>
  <c r="BB85" i="3"/>
  <c r="BA85" i="3"/>
  <c r="BB81" i="3"/>
  <c r="BA81" i="3"/>
  <c r="AJ28" i="3"/>
  <c r="AI28" i="3"/>
  <c r="AK28" i="3"/>
  <c r="BB4" i="3"/>
  <c r="BA4" i="3"/>
  <c r="AZ4" i="3" s="1"/>
  <c r="AX4" i="3" s="1"/>
  <c r="BB100" i="3"/>
  <c r="BA100" i="3"/>
  <c r="BA78" i="3"/>
  <c r="BB78" i="3"/>
  <c r="BA48" i="3"/>
  <c r="AZ48" i="3" s="1"/>
  <c r="AX48" i="3" s="1"/>
  <c r="BB48" i="3"/>
  <c r="BB12" i="3"/>
  <c r="BA12" i="3"/>
  <c r="AZ12" i="3" s="1"/>
  <c r="AX12" i="3" s="1"/>
  <c r="AI115" i="3"/>
  <c r="AK115" i="3"/>
  <c r="AJ115" i="3"/>
  <c r="BB43" i="3"/>
  <c r="BA43" i="3"/>
  <c r="BB65" i="3"/>
  <c r="BA65" i="3"/>
  <c r="BB118" i="3"/>
  <c r="BA118" i="3"/>
  <c r="BB24" i="3"/>
  <c r="BA24" i="3"/>
  <c r="BA21" i="3"/>
  <c r="BB21" i="3"/>
  <c r="AI134" i="3"/>
  <c r="AK134" i="3"/>
  <c r="AJ134" i="3"/>
  <c r="BB99" i="3"/>
  <c r="BA99" i="3"/>
  <c r="BB38" i="3"/>
  <c r="BA38" i="3"/>
  <c r="BA17" i="3"/>
  <c r="AZ17" i="3" s="1"/>
  <c r="AX17" i="3" s="1"/>
  <c r="BB17" i="3"/>
  <c r="BA106" i="3"/>
  <c r="BB106" i="3"/>
  <c r="BA88" i="3"/>
  <c r="BB88" i="3"/>
  <c r="AI135" i="3"/>
  <c r="AJ135" i="3"/>
  <c r="AK135" i="3"/>
  <c r="BA86" i="3"/>
  <c r="BB86" i="3"/>
  <c r="AJ27" i="3"/>
  <c r="AI27" i="3"/>
  <c r="AK27" i="3"/>
  <c r="BB42" i="3"/>
  <c r="BA42" i="3"/>
  <c r="BB52" i="3"/>
  <c r="BA52" i="3"/>
  <c r="BB41" i="3"/>
  <c r="BA41" i="3"/>
  <c r="AZ41" i="3" s="1"/>
  <c r="AX41" i="3" s="1"/>
  <c r="BA105" i="3"/>
  <c r="BB105" i="3"/>
  <c r="BB73" i="3"/>
  <c r="BA73" i="3"/>
  <c r="BB70" i="3"/>
  <c r="BA70" i="3"/>
  <c r="BA120" i="3"/>
  <c r="BB120" i="3"/>
  <c r="BB107" i="3"/>
  <c r="BA107" i="3"/>
  <c r="BA112" i="3"/>
  <c r="BB112" i="3"/>
  <c r="BA67" i="3"/>
  <c r="AZ67" i="3" s="1"/>
  <c r="AX67" i="3" s="1"/>
  <c r="BB67" i="3"/>
  <c r="BB39" i="3"/>
  <c r="BA39" i="3"/>
  <c r="AZ39" i="3" s="1"/>
  <c r="AX39" i="3" s="1"/>
  <c r="BA62" i="3"/>
  <c r="BB62" i="3"/>
  <c r="BB64" i="3"/>
  <c r="BA64" i="3"/>
  <c r="AI139" i="3"/>
  <c r="AJ139" i="3"/>
  <c r="AK139" i="3"/>
  <c r="BB44" i="3"/>
  <c r="BA44" i="3"/>
  <c r="BB117" i="3"/>
  <c r="BA117" i="3"/>
  <c r="BB26" i="3"/>
  <c r="BA26" i="3"/>
  <c r="BB36" i="3"/>
  <c r="BA36" i="3"/>
  <c r="BB108" i="3"/>
  <c r="BA108" i="3"/>
  <c r="BA95" i="3"/>
  <c r="BB95" i="3"/>
  <c r="BA13" i="3"/>
  <c r="BB13" i="3"/>
  <c r="BB2" i="3"/>
  <c r="BA2" i="3"/>
  <c r="BA116" i="3"/>
  <c r="BB116" i="3"/>
  <c r="AJ150" i="3"/>
  <c r="AK150" i="3"/>
  <c r="AI150" i="3"/>
  <c r="BB6" i="3"/>
  <c r="BA6" i="3"/>
  <c r="BA113" i="3"/>
  <c r="BB113" i="3"/>
  <c r="AJ160" i="3"/>
  <c r="AK160" i="3"/>
  <c r="AI160" i="3"/>
  <c r="BA58" i="3"/>
  <c r="BB58" i="3"/>
  <c r="BA114" i="3"/>
  <c r="BB114" i="3"/>
  <c r="BA74" i="3"/>
  <c r="BB74" i="3"/>
  <c r="BB75" i="3"/>
  <c r="BA75" i="3"/>
  <c r="BA47" i="3"/>
  <c r="BB47" i="3"/>
  <c r="BA23" i="3"/>
  <c r="BB23" i="3"/>
  <c r="BB61" i="3"/>
  <c r="BA61" i="3"/>
  <c r="BB33" i="3"/>
  <c r="BA33" i="3"/>
  <c r="BA82" i="3"/>
  <c r="BB82" i="3"/>
  <c r="BB91" i="3"/>
  <c r="BA91" i="3"/>
  <c r="BB20" i="3"/>
  <c r="BA20" i="3"/>
  <c r="BB60" i="3"/>
  <c r="BA60" i="3"/>
  <c r="AI155" i="3"/>
  <c r="AJ155" i="3"/>
  <c r="AK155" i="3"/>
  <c r="BA59" i="3"/>
  <c r="BB59" i="3"/>
  <c r="BB34" i="3"/>
  <c r="BA34" i="3"/>
  <c r="AJ140" i="3"/>
  <c r="AK140" i="3"/>
  <c r="AI140" i="3"/>
  <c r="AI169" i="3"/>
  <c r="AK169" i="3"/>
  <c r="AJ169" i="3"/>
  <c r="BB5" i="3"/>
  <c r="BA5" i="3"/>
  <c r="BB77" i="3"/>
  <c r="BA77" i="3"/>
  <c r="AH177" i="3"/>
  <c r="AB177" i="3" s="1"/>
  <c r="AH44" i="3"/>
  <c r="BA14" i="3"/>
  <c r="BB14" i="3"/>
  <c r="AJ180" i="3"/>
  <c r="AI180" i="3"/>
  <c r="AK180" i="3"/>
  <c r="AI94" i="3"/>
  <c r="AJ94" i="3"/>
  <c r="AK94" i="3"/>
  <c r="AK114" i="3"/>
  <c r="AJ114" i="3"/>
  <c r="AI114" i="3"/>
  <c r="BB25" i="3"/>
  <c r="BA25" i="3"/>
  <c r="AJ136" i="3"/>
  <c r="AI136" i="3"/>
  <c r="AK136" i="3"/>
  <c r="AK55" i="3"/>
  <c r="AI55" i="3"/>
  <c r="AJ55" i="3"/>
  <c r="AH58" i="3"/>
  <c r="AJ147" i="3"/>
  <c r="AI147" i="3"/>
  <c r="AK147" i="3"/>
  <c r="AJ116" i="3"/>
  <c r="AK116" i="3"/>
  <c r="AI116" i="3"/>
  <c r="AI146" i="3"/>
  <c r="AK146" i="3"/>
  <c r="AJ146" i="3"/>
  <c r="AK145" i="3"/>
  <c r="AI145" i="3"/>
  <c r="AJ145" i="3"/>
  <c r="BA97" i="3"/>
  <c r="BB97" i="3"/>
  <c r="AI50" i="3"/>
  <c r="AK50" i="3"/>
  <c r="AJ50" i="3"/>
  <c r="BB90" i="3"/>
  <c r="BA90" i="3"/>
  <c r="AH76" i="3"/>
  <c r="AA76" i="3" s="1"/>
  <c r="AE76" i="3" s="1"/>
  <c r="AH202" i="3"/>
  <c r="AI130" i="3"/>
  <c r="AJ130" i="3"/>
  <c r="AK130" i="3"/>
  <c r="AH189" i="3"/>
  <c r="AJ121" i="3"/>
  <c r="AK121" i="3"/>
  <c r="AI121" i="3"/>
  <c r="AK45" i="3"/>
  <c r="AI45" i="3"/>
  <c r="AJ45" i="3"/>
  <c r="AZ93" i="3"/>
  <c r="AX93" i="3" s="1"/>
  <c r="AK97" i="3"/>
  <c r="AJ97" i="3"/>
  <c r="AI97" i="3"/>
  <c r="AK157" i="3"/>
  <c r="AI157" i="3"/>
  <c r="AJ157" i="3"/>
  <c r="AI178" i="3"/>
  <c r="AJ178" i="3"/>
  <c r="AK178" i="3"/>
  <c r="AJ66" i="3"/>
  <c r="AI66" i="3"/>
  <c r="AK66" i="3"/>
  <c r="AI77" i="3"/>
  <c r="AJ77" i="3"/>
  <c r="AK77" i="3"/>
  <c r="AI102" i="3"/>
  <c r="AK102" i="3"/>
  <c r="AJ102" i="3"/>
  <c r="AI179" i="3"/>
  <c r="AK179" i="3"/>
  <c r="AJ179" i="3"/>
  <c r="AJ91" i="3"/>
  <c r="AI91" i="3"/>
  <c r="AK91" i="3"/>
  <c r="AK78" i="3"/>
  <c r="AI78" i="3"/>
  <c r="AJ78" i="3"/>
  <c r="AI171" i="3"/>
  <c r="AJ171" i="3"/>
  <c r="AK171" i="3"/>
  <c r="AJ99" i="3"/>
  <c r="AI99" i="3"/>
  <c r="AK99" i="3"/>
  <c r="AI40" i="3"/>
  <c r="AK40" i="3"/>
  <c r="AJ40" i="3"/>
  <c r="AI173" i="3"/>
  <c r="AJ173" i="3"/>
  <c r="AK173" i="3"/>
  <c r="AK56" i="3"/>
  <c r="AJ56" i="3"/>
  <c r="AI56" i="3"/>
  <c r="AI176" i="3"/>
  <c r="AJ176" i="3"/>
  <c r="AK176" i="3"/>
  <c r="AI221" i="3"/>
  <c r="AK221" i="3"/>
  <c r="AJ221" i="3"/>
  <c r="AI215" i="3"/>
  <c r="AK215" i="3"/>
  <c r="AJ215" i="3"/>
  <c r="AJ73" i="3"/>
  <c r="AI73" i="3"/>
  <c r="AK73" i="3"/>
  <c r="AI153" i="3"/>
  <c r="AK153" i="3"/>
  <c r="AJ153" i="3"/>
  <c r="AJ184" i="3"/>
  <c r="AK184" i="3"/>
  <c r="AI184" i="3"/>
  <c r="AJ185" i="3"/>
  <c r="AI185" i="3"/>
  <c r="AK185" i="3"/>
  <c r="AJ175" i="3"/>
  <c r="AI175" i="3"/>
  <c r="AK175" i="3"/>
  <c r="AJ57" i="3"/>
  <c r="AK57" i="3"/>
  <c r="AI57" i="3"/>
  <c r="AJ217" i="3"/>
  <c r="AK217" i="3"/>
  <c r="AI217" i="3"/>
  <c r="AJ183" i="3"/>
  <c r="AI183" i="3"/>
  <c r="AK183" i="3"/>
  <c r="AI67" i="3"/>
  <c r="AJ67" i="3"/>
  <c r="AK67" i="3"/>
  <c r="AI219" i="3"/>
  <c r="AJ219" i="3"/>
  <c r="AK219" i="3"/>
  <c r="AJ64" i="3"/>
  <c r="AK64" i="3"/>
  <c r="AI64" i="3"/>
  <c r="AK54" i="3"/>
  <c r="AJ54" i="3"/>
  <c r="AI54" i="3"/>
  <c r="AK30" i="3"/>
  <c r="AJ30" i="3"/>
  <c r="AI30" i="3"/>
  <c r="AJ154" i="3"/>
  <c r="AI154" i="3"/>
  <c r="AK154" i="3"/>
  <c r="AK204" i="3"/>
  <c r="AJ204" i="3"/>
  <c r="AI204" i="3"/>
  <c r="AI198" i="3"/>
  <c r="AJ198" i="3"/>
  <c r="AK198" i="3"/>
  <c r="AK49" i="3"/>
  <c r="AJ49" i="3"/>
  <c r="AI49" i="3"/>
  <c r="AI109" i="3"/>
  <c r="AJ109" i="3"/>
  <c r="AK109" i="3"/>
  <c r="AJ61" i="3"/>
  <c r="AI61" i="3"/>
  <c r="AK61" i="3"/>
  <c r="AK182" i="3"/>
  <c r="AJ182" i="3"/>
  <c r="AI182" i="3"/>
  <c r="AK212" i="3"/>
  <c r="AJ212" i="3"/>
  <c r="AI212" i="3"/>
  <c r="AJ74" i="3"/>
  <c r="AK74" i="3"/>
  <c r="AI74" i="3"/>
  <c r="AI172" i="3"/>
  <c r="AJ172" i="3"/>
  <c r="AK172" i="3"/>
  <c r="AJ68" i="3"/>
  <c r="AI68" i="3"/>
  <c r="AK68" i="3"/>
  <c r="AH39" i="3"/>
  <c r="AA39" i="3" s="1"/>
  <c r="AE39" i="3" s="1"/>
  <c r="AH32" i="3"/>
  <c r="AD29" i="3"/>
  <c r="AE29" i="3"/>
  <c r="AA93" i="3" l="1"/>
  <c r="AB93" i="3"/>
  <c r="AB234" i="3"/>
  <c r="AH34" i="3"/>
  <c r="AB22" i="3"/>
  <c r="AA22" i="3"/>
  <c r="AI174" i="3"/>
  <c r="AJ174" i="3"/>
  <c r="AA89" i="3"/>
  <c r="AH235" i="3"/>
  <c r="AB235" i="3" s="1"/>
  <c r="AE234" i="3"/>
  <c r="AD234" i="3"/>
  <c r="AH228" i="3"/>
  <c r="AI229" i="3"/>
  <c r="AH229" i="3" s="1"/>
  <c r="AA229" i="3" s="1"/>
  <c r="AK229" i="3"/>
  <c r="AB164" i="3"/>
  <c r="AD164" i="3"/>
  <c r="AA216" i="3"/>
  <c r="AB161" i="3"/>
  <c r="AH127" i="3"/>
  <c r="AB127" i="3" s="1"/>
  <c r="AI71" i="3"/>
  <c r="AK71" i="3"/>
  <c r="AJ71" i="3"/>
  <c r="AH79" i="3"/>
  <c r="AA79" i="3" s="1"/>
  <c r="AE79" i="3" s="1"/>
  <c r="AI62" i="3"/>
  <c r="AJ62" i="3"/>
  <c r="AK62" i="3"/>
  <c r="AH135" i="3"/>
  <c r="AA135" i="3" s="1"/>
  <c r="AZ38" i="3"/>
  <c r="AX38" i="3" s="1"/>
  <c r="AH181" i="3"/>
  <c r="AB181" i="3" s="1"/>
  <c r="AZ31" i="3"/>
  <c r="AX31" i="3" s="1"/>
  <c r="AZ40" i="3"/>
  <c r="AX40" i="3" s="1"/>
  <c r="AZ98" i="3"/>
  <c r="AX98" i="3" s="1"/>
  <c r="AH233" i="3"/>
  <c r="AA233" i="3" s="1"/>
  <c r="AA117" i="3"/>
  <c r="AB117" i="3"/>
  <c r="F17" i="3"/>
  <c r="BB29" i="3"/>
  <c r="BA29" i="3"/>
  <c r="AH126" i="3"/>
  <c r="AB126" i="3" s="1"/>
  <c r="AH105" i="3"/>
  <c r="AH232" i="3"/>
  <c r="AA232" i="3" s="1"/>
  <c r="AH227" i="3"/>
  <c r="AA227" i="3" s="1"/>
  <c r="AH35" i="3"/>
  <c r="AH144" i="3"/>
  <c r="AA144" i="3" s="1"/>
  <c r="AH195" i="3"/>
  <c r="AB195" i="3" s="1"/>
  <c r="AH65" i="3"/>
  <c r="AA95" i="3"/>
  <c r="AE95" i="3" s="1"/>
  <c r="AB233" i="3"/>
  <c r="AA59" i="3"/>
  <c r="AH140" i="3"/>
  <c r="AB140" i="3" s="1"/>
  <c r="AH187" i="3"/>
  <c r="AH25" i="3"/>
  <c r="AA25" i="3" s="1"/>
  <c r="AE25" i="3" s="1"/>
  <c r="AH90" i="3"/>
  <c r="AA90" i="3" s="1"/>
  <c r="AH122" i="3"/>
  <c r="AB122" i="3" s="1"/>
  <c r="AH66" i="3"/>
  <c r="AA66" i="3" s="1"/>
  <c r="AH97" i="3"/>
  <c r="AB97" i="3" s="1"/>
  <c r="AH231" i="3"/>
  <c r="AA231" i="3" s="1"/>
  <c r="AH143" i="3"/>
  <c r="AB143" i="3" s="1"/>
  <c r="AH33" i="3"/>
  <c r="AH112" i="3"/>
  <c r="AA112" i="3" s="1"/>
  <c r="AB111" i="3"/>
  <c r="AA111" i="3"/>
  <c r="AB222" i="3"/>
  <c r="AA156" i="3"/>
  <c r="AA177" i="3"/>
  <c r="AD177" i="3" s="1"/>
  <c r="AH223" i="3"/>
  <c r="AB226" i="3"/>
  <c r="AA226" i="3"/>
  <c r="AH224" i="3"/>
  <c r="AH225" i="3"/>
  <c r="AH230" i="3"/>
  <c r="AB232" i="3"/>
  <c r="AH217" i="3"/>
  <c r="AB217" i="3" s="1"/>
  <c r="AH99" i="3"/>
  <c r="AH102" i="3"/>
  <c r="AB102" i="3" s="1"/>
  <c r="AH200" i="3"/>
  <c r="AB200" i="3" s="1"/>
  <c r="AH70" i="3"/>
  <c r="AA70" i="3" s="1"/>
  <c r="AH23" i="3"/>
  <c r="AA23" i="3" s="1"/>
  <c r="AH87" i="3"/>
  <c r="AH123" i="3"/>
  <c r="AB123" i="3" s="1"/>
  <c r="AH82" i="3"/>
  <c r="AB82" i="3" s="1"/>
  <c r="AH210" i="3"/>
  <c r="AA210" i="3" s="1"/>
  <c r="AH91" i="3"/>
  <c r="AB91" i="3" s="1"/>
  <c r="AH158" i="3"/>
  <c r="AB158" i="3" s="1"/>
  <c r="AH190" i="3"/>
  <c r="AA190" i="3" s="1"/>
  <c r="AH196" i="3"/>
  <c r="AH137" i="3"/>
  <c r="AA137" i="3" s="1"/>
  <c r="AH192" i="3"/>
  <c r="AA192" i="3" s="1"/>
  <c r="AH64" i="3"/>
  <c r="AB64" i="3" s="1"/>
  <c r="AH184" i="3"/>
  <c r="AB184" i="3" s="1"/>
  <c r="AZ33" i="3"/>
  <c r="AX33" i="3" s="1"/>
  <c r="AZ75" i="3"/>
  <c r="AX75" i="3" s="1"/>
  <c r="AZ117" i="3"/>
  <c r="AX117" i="3" s="1"/>
  <c r="AH104" i="3"/>
  <c r="AH191" i="3"/>
  <c r="AA191" i="3" s="1"/>
  <c r="AH206" i="3"/>
  <c r="AB206" i="3" s="1"/>
  <c r="AH86" i="3"/>
  <c r="AB86" i="3" s="1"/>
  <c r="AH209" i="3"/>
  <c r="AB209" i="3" s="1"/>
  <c r="AZ62" i="3"/>
  <c r="AX62" i="3" s="1"/>
  <c r="AZ105" i="3"/>
  <c r="AX105" i="3" s="1"/>
  <c r="AZ88" i="3"/>
  <c r="AX88" i="3" s="1"/>
  <c r="AZ50" i="3"/>
  <c r="AX50" i="3" s="1"/>
  <c r="AH186" i="3"/>
  <c r="AA186" i="3" s="1"/>
  <c r="AH75" i="3"/>
  <c r="AA75" i="3" s="1"/>
  <c r="AE75" i="3" s="1"/>
  <c r="AH84" i="3"/>
  <c r="AB84" i="3" s="1"/>
  <c r="AH151" i="3"/>
  <c r="AA151" i="3" s="1"/>
  <c r="AH162" i="3"/>
  <c r="AB162" i="3" s="1"/>
  <c r="AH166" i="3"/>
  <c r="AA166" i="3" s="1"/>
  <c r="AH199" i="3"/>
  <c r="AH124" i="3"/>
  <c r="AA124" i="3" s="1"/>
  <c r="AH218" i="3"/>
  <c r="AB218" i="3" s="1"/>
  <c r="AJ41" i="3"/>
  <c r="AI41" i="3"/>
  <c r="AK41" i="3"/>
  <c r="AI37" i="3"/>
  <c r="AK37" i="3"/>
  <c r="AJ37" i="3"/>
  <c r="AI213" i="3"/>
  <c r="AJ213" i="3"/>
  <c r="AK213" i="3"/>
  <c r="AI98" i="3"/>
  <c r="AK98" i="3"/>
  <c r="AJ98" i="3"/>
  <c r="AK125" i="3"/>
  <c r="AI125" i="3"/>
  <c r="AJ125" i="3"/>
  <c r="AJ138" i="3"/>
  <c r="AI138" i="3"/>
  <c r="AK138" i="3"/>
  <c r="AJ31" i="3"/>
  <c r="AK31" i="3"/>
  <c r="AI31" i="3"/>
  <c r="AJ88" i="3"/>
  <c r="AK88" i="3"/>
  <c r="AI88" i="3"/>
  <c r="AK142" i="3"/>
  <c r="AI142" i="3"/>
  <c r="AJ142" i="3"/>
  <c r="AK96" i="3"/>
  <c r="AI96" i="3"/>
  <c r="AJ96" i="3"/>
  <c r="AI167" i="3"/>
  <c r="AJ167" i="3"/>
  <c r="AK167" i="3"/>
  <c r="AI103" i="3"/>
  <c r="AJ103" i="3"/>
  <c r="AK103" i="3"/>
  <c r="AI193" i="3"/>
  <c r="AK193" i="3"/>
  <c r="AJ193" i="3"/>
  <c r="AI110" i="3"/>
  <c r="AK110" i="3"/>
  <c r="AJ110" i="3"/>
  <c r="AK159" i="3"/>
  <c r="AJ159" i="3"/>
  <c r="AI159" i="3"/>
  <c r="AH145" i="3"/>
  <c r="AA145" i="3" s="1"/>
  <c r="AH116" i="3"/>
  <c r="AZ25" i="3"/>
  <c r="AX25" i="3" s="1"/>
  <c r="AZ23" i="3"/>
  <c r="AX23" i="3" s="1"/>
  <c r="AZ114" i="3"/>
  <c r="AX114" i="3" s="1"/>
  <c r="AZ86" i="3"/>
  <c r="AX86" i="3" s="1"/>
  <c r="AH134" i="3"/>
  <c r="AA134" i="3" s="1"/>
  <c r="AZ28" i="3"/>
  <c r="AX28" i="3" s="1"/>
  <c r="AZ84" i="3"/>
  <c r="AX84" i="3" s="1"/>
  <c r="AZ10" i="3"/>
  <c r="AX10" i="3" s="1"/>
  <c r="AZ104" i="3"/>
  <c r="AX104" i="3" s="1"/>
  <c r="AH38" i="3"/>
  <c r="AH188" i="3"/>
  <c r="AH108" i="3"/>
  <c r="AH203" i="3"/>
  <c r="AZ20" i="3"/>
  <c r="AX20" i="3" s="1"/>
  <c r="AZ26" i="3"/>
  <c r="AX26" i="3" s="1"/>
  <c r="AZ43" i="3"/>
  <c r="AX43" i="3" s="1"/>
  <c r="AH28" i="3"/>
  <c r="AB28" i="3" s="1"/>
  <c r="AZ101" i="3"/>
  <c r="AX101" i="3" s="1"/>
  <c r="AZ30" i="3"/>
  <c r="AX30" i="3" s="1"/>
  <c r="AZ111" i="3"/>
  <c r="AX111" i="3" s="1"/>
  <c r="AZ7" i="3"/>
  <c r="AX7" i="3" s="1"/>
  <c r="AZ72" i="3"/>
  <c r="AX72" i="3" s="1"/>
  <c r="AZ56" i="3"/>
  <c r="AX56" i="3" s="1"/>
  <c r="AZ92" i="3"/>
  <c r="AX92" i="3" s="1"/>
  <c r="AZ68" i="3"/>
  <c r="AX68" i="3" s="1"/>
  <c r="AH214" i="3"/>
  <c r="AA205" i="3"/>
  <c r="AB205" i="3"/>
  <c r="AH46" i="3"/>
  <c r="AH133" i="3"/>
  <c r="AB105" i="3"/>
  <c r="AA105" i="3"/>
  <c r="AJ51" i="3"/>
  <c r="AI51" i="3"/>
  <c r="AK51" i="3"/>
  <c r="AH148" i="3"/>
  <c r="AB25" i="3"/>
  <c r="AJ207" i="3"/>
  <c r="AI207" i="3"/>
  <c r="AK207" i="3"/>
  <c r="AK48" i="3"/>
  <c r="AI48" i="3"/>
  <c r="AJ48" i="3"/>
  <c r="AI47" i="3"/>
  <c r="AJ47" i="3"/>
  <c r="AK47" i="3"/>
  <c r="AJ208" i="3"/>
  <c r="AK208" i="3"/>
  <c r="AI208" i="3"/>
  <c r="AJ26" i="3"/>
  <c r="AI26" i="3"/>
  <c r="AK26" i="3"/>
  <c r="AH121" i="3"/>
  <c r="AA121" i="3" s="1"/>
  <c r="AZ59" i="3"/>
  <c r="AX59" i="3" s="1"/>
  <c r="AZ112" i="3"/>
  <c r="AX112" i="3" s="1"/>
  <c r="AH100" i="3"/>
  <c r="AI42" i="3"/>
  <c r="AK42" i="3"/>
  <c r="AJ42" i="3"/>
  <c r="AB34" i="3"/>
  <c r="AA34" i="3"/>
  <c r="AH63" i="3"/>
  <c r="AH194" i="3"/>
  <c r="AI107" i="3"/>
  <c r="AJ107" i="3"/>
  <c r="AK107" i="3"/>
  <c r="AH106" i="3"/>
  <c r="AH163" i="3"/>
  <c r="AH72" i="3"/>
  <c r="AH113" i="3"/>
  <c r="AZ35" i="3"/>
  <c r="AX35" i="3" s="1"/>
  <c r="AH69" i="3"/>
  <c r="AA69" i="3" s="1"/>
  <c r="AZ69" i="3"/>
  <c r="AX69" i="3" s="1"/>
  <c r="AH21" i="3"/>
  <c r="AA21" i="3" s="1"/>
  <c r="AE21" i="3" s="1"/>
  <c r="AZ66" i="3"/>
  <c r="AX66" i="3" s="1"/>
  <c r="AZ55" i="3"/>
  <c r="AX55" i="3" s="1"/>
  <c r="AH81" i="3"/>
  <c r="AH129" i="3"/>
  <c r="AH119" i="3"/>
  <c r="AH53" i="3"/>
  <c r="AH83" i="3"/>
  <c r="AH141" i="3"/>
  <c r="AH36" i="3"/>
  <c r="AH43" i="3"/>
  <c r="AH130" i="3"/>
  <c r="AA130" i="3" s="1"/>
  <c r="AH155" i="3"/>
  <c r="AB155" i="3" s="1"/>
  <c r="AZ91" i="3"/>
  <c r="AX91" i="3" s="1"/>
  <c r="AZ61" i="3"/>
  <c r="AX61" i="3" s="1"/>
  <c r="AZ108" i="3"/>
  <c r="AX108" i="3" s="1"/>
  <c r="AZ44" i="3"/>
  <c r="AX44" i="3" s="1"/>
  <c r="AH27" i="3"/>
  <c r="AB27" i="3" s="1"/>
  <c r="AZ118" i="3"/>
  <c r="AX118" i="3" s="1"/>
  <c r="AZ85" i="3"/>
  <c r="AX85" i="3" s="1"/>
  <c r="AZ32" i="3"/>
  <c r="AX32" i="3" s="1"/>
  <c r="AZ103" i="3"/>
  <c r="AX103" i="3" s="1"/>
  <c r="AZ79" i="3"/>
  <c r="AX79" i="3" s="1"/>
  <c r="AZ71" i="3"/>
  <c r="AX71" i="3" s="1"/>
  <c r="AZ83" i="3"/>
  <c r="AX83" i="3" s="1"/>
  <c r="AZ119" i="3"/>
  <c r="AX119" i="3" s="1"/>
  <c r="AZ102" i="3"/>
  <c r="AX102" i="3" s="1"/>
  <c r="AZ57" i="3"/>
  <c r="AX57" i="3" s="1"/>
  <c r="AZ80" i="3"/>
  <c r="AX80" i="3" s="1"/>
  <c r="AZ9" i="3"/>
  <c r="AX9" i="3" s="1"/>
  <c r="AH152" i="3"/>
  <c r="AI201" i="3"/>
  <c r="AK201" i="3"/>
  <c r="AJ201" i="3"/>
  <c r="AK197" i="3"/>
  <c r="AI197" i="3"/>
  <c r="AJ197" i="3"/>
  <c r="AH128" i="3"/>
  <c r="AB151" i="3"/>
  <c r="AI168" i="3"/>
  <c r="AJ168" i="3"/>
  <c r="AH168" i="3" s="1"/>
  <c r="AK168" i="3"/>
  <c r="AI24" i="3"/>
  <c r="AJ24" i="3"/>
  <c r="AK24" i="3"/>
  <c r="AA82" i="3"/>
  <c r="AI80" i="3"/>
  <c r="AJ80" i="3"/>
  <c r="AK80" i="3"/>
  <c r="BA27" i="3"/>
  <c r="BB27" i="3"/>
  <c r="AZ97" i="3"/>
  <c r="AX97" i="3" s="1"/>
  <c r="AH94" i="3"/>
  <c r="AA94" i="3" s="1"/>
  <c r="AK220" i="3"/>
  <c r="AJ220" i="3"/>
  <c r="AI220" i="3"/>
  <c r="AH92" i="3"/>
  <c r="AI211" i="3"/>
  <c r="AK211" i="3"/>
  <c r="AJ211" i="3"/>
  <c r="AB65" i="3"/>
  <c r="AA65" i="3"/>
  <c r="AA206" i="3"/>
  <c r="AH165" i="3"/>
  <c r="AH132" i="3"/>
  <c r="AD59" i="3"/>
  <c r="AE59" i="3"/>
  <c r="AH182" i="3"/>
  <c r="AA182" i="3" s="1"/>
  <c r="AH109" i="3"/>
  <c r="AB109" i="3" s="1"/>
  <c r="AH54" i="3"/>
  <c r="AB54" i="3" s="1"/>
  <c r="AB58" i="3"/>
  <c r="AA58" i="3"/>
  <c r="AZ14" i="3"/>
  <c r="AX14" i="3" s="1"/>
  <c r="AZ77" i="3"/>
  <c r="AX77" i="3" s="1"/>
  <c r="AH169" i="3"/>
  <c r="AZ82" i="3"/>
  <c r="AX82" i="3" s="1"/>
  <c r="AZ47" i="3"/>
  <c r="AX47" i="3" s="1"/>
  <c r="AZ58" i="3"/>
  <c r="AX58" i="3" s="1"/>
  <c r="AH150" i="3"/>
  <c r="AZ13" i="3"/>
  <c r="AX13" i="3" s="1"/>
  <c r="AZ64" i="3"/>
  <c r="AX64" i="3" s="1"/>
  <c r="AZ73" i="3"/>
  <c r="AX73" i="3" s="1"/>
  <c r="AZ42" i="3"/>
  <c r="AX42" i="3" s="1"/>
  <c r="AZ21" i="3"/>
  <c r="AX21" i="3" s="1"/>
  <c r="AZ16" i="3"/>
  <c r="AX16" i="3" s="1"/>
  <c r="AZ22" i="3"/>
  <c r="AX22" i="3" s="1"/>
  <c r="AZ76" i="3"/>
  <c r="AX76" i="3" s="1"/>
  <c r="AH50" i="3"/>
  <c r="AH146" i="3"/>
  <c r="AA44" i="3"/>
  <c r="AB44" i="3"/>
  <c r="AH160" i="3"/>
  <c r="AZ24" i="3"/>
  <c r="AX24" i="3" s="1"/>
  <c r="AH115" i="3"/>
  <c r="AZ78" i="3"/>
  <c r="AX78" i="3" s="1"/>
  <c r="AZ81" i="3"/>
  <c r="AX81" i="3" s="1"/>
  <c r="AZ51" i="3"/>
  <c r="AX51" i="3" s="1"/>
  <c r="AZ115" i="3"/>
  <c r="AX115" i="3" s="1"/>
  <c r="AZ37" i="3"/>
  <c r="AX37" i="3" s="1"/>
  <c r="AZ63" i="3"/>
  <c r="AX63" i="3" s="1"/>
  <c r="AZ121" i="3"/>
  <c r="AX121" i="3" s="1"/>
  <c r="AZ53" i="3"/>
  <c r="AX53" i="3" s="1"/>
  <c r="AH74" i="3"/>
  <c r="AB74" i="3" s="1"/>
  <c r="AH57" i="3"/>
  <c r="AA57" i="3" s="1"/>
  <c r="AH73" i="3"/>
  <c r="AA73" i="3" s="1"/>
  <c r="AH173" i="3"/>
  <c r="AB173" i="3" s="1"/>
  <c r="AD156" i="3"/>
  <c r="AE156" i="3"/>
  <c r="AH136" i="3"/>
  <c r="AZ5" i="3"/>
  <c r="AX5" i="3" s="1"/>
  <c r="AZ95" i="3"/>
  <c r="AX95" i="3" s="1"/>
  <c r="AZ107" i="3"/>
  <c r="AX107" i="3" s="1"/>
  <c r="AZ99" i="3"/>
  <c r="AX99" i="3" s="1"/>
  <c r="AZ100" i="3"/>
  <c r="AX100" i="3" s="1"/>
  <c r="AZ3" i="3"/>
  <c r="AX3" i="3" s="1"/>
  <c r="AB69" i="3"/>
  <c r="AH131" i="3"/>
  <c r="AH120" i="3"/>
  <c r="AA189" i="3"/>
  <c r="AB189" i="3"/>
  <c r="AB116" i="3"/>
  <c r="AA116" i="3"/>
  <c r="AZ74" i="3"/>
  <c r="AX74" i="3" s="1"/>
  <c r="AZ116" i="3"/>
  <c r="AX116" i="3" s="1"/>
  <c r="AH118" i="3"/>
  <c r="AZ96" i="3"/>
  <c r="AX96" i="3" s="1"/>
  <c r="AH149" i="3"/>
  <c r="AH212" i="3"/>
  <c r="AB212" i="3" s="1"/>
  <c r="AH30" i="3"/>
  <c r="AA30" i="3" s="1"/>
  <c r="AH183" i="3"/>
  <c r="AA183" i="3" s="1"/>
  <c r="AH56" i="3"/>
  <c r="AB56" i="3" s="1"/>
  <c r="AH78" i="3"/>
  <c r="AA78" i="3" s="1"/>
  <c r="AH77" i="3"/>
  <c r="AA77" i="3" s="1"/>
  <c r="AH157" i="3"/>
  <c r="AB157" i="3" s="1"/>
  <c r="AH45" i="3"/>
  <c r="AA202" i="3"/>
  <c r="AB202" i="3"/>
  <c r="AZ90" i="3"/>
  <c r="AX90" i="3" s="1"/>
  <c r="AH55" i="3"/>
  <c r="AH180" i="3"/>
  <c r="AD161" i="3"/>
  <c r="AE161" i="3"/>
  <c r="AZ60" i="3"/>
  <c r="AX60" i="3" s="1"/>
  <c r="AZ113" i="3"/>
  <c r="AX113" i="3" s="1"/>
  <c r="AZ2" i="3"/>
  <c r="AX2" i="3" s="1"/>
  <c r="AZ36" i="3"/>
  <c r="AX36" i="3" s="1"/>
  <c r="AZ120" i="3"/>
  <c r="AX120" i="3" s="1"/>
  <c r="AZ106" i="3"/>
  <c r="AX106" i="3" s="1"/>
  <c r="AZ65" i="3"/>
  <c r="AX65" i="3" s="1"/>
  <c r="AZ94" i="3"/>
  <c r="AX94" i="3" s="1"/>
  <c r="AZ8" i="3"/>
  <c r="AX8" i="3" s="1"/>
  <c r="AH170" i="3"/>
  <c r="AZ45" i="3"/>
  <c r="AX45" i="3" s="1"/>
  <c r="AZ89" i="3"/>
  <c r="AX89" i="3" s="1"/>
  <c r="AZ109" i="3"/>
  <c r="AX109" i="3" s="1"/>
  <c r="AZ15" i="3"/>
  <c r="AX15" i="3" s="1"/>
  <c r="AZ11" i="3"/>
  <c r="AX11" i="3" s="1"/>
  <c r="AZ46" i="3"/>
  <c r="AX46" i="3" s="1"/>
  <c r="AH147" i="3"/>
  <c r="AH114" i="3"/>
  <c r="AZ34" i="3"/>
  <c r="AX34" i="3" s="1"/>
  <c r="AD222" i="3"/>
  <c r="AE222" i="3"/>
  <c r="AZ6" i="3"/>
  <c r="AX6" i="3" s="1"/>
  <c r="AH139" i="3"/>
  <c r="AZ70" i="3"/>
  <c r="AX70" i="3" s="1"/>
  <c r="AZ52" i="3"/>
  <c r="AX52" i="3" s="1"/>
  <c r="AZ110" i="3"/>
  <c r="AX110" i="3" s="1"/>
  <c r="AZ54" i="3"/>
  <c r="AX54" i="3" s="1"/>
  <c r="AZ49" i="3"/>
  <c r="AX49" i="3" s="1"/>
  <c r="AH60" i="3"/>
  <c r="AA32" i="3"/>
  <c r="AB32" i="3"/>
  <c r="AH198" i="3"/>
  <c r="AH67" i="3"/>
  <c r="AA184" i="3"/>
  <c r="AH171" i="3"/>
  <c r="AA91" i="3"/>
  <c r="AH178" i="3"/>
  <c r="AD93" i="3"/>
  <c r="AE93" i="3"/>
  <c r="AD216" i="3"/>
  <c r="AE216" i="3"/>
  <c r="AH204" i="3"/>
  <c r="AH176" i="3"/>
  <c r="AH40" i="3"/>
  <c r="AA40" i="3" s="1"/>
  <c r="AD40" i="3" s="1"/>
  <c r="AH172" i="3"/>
  <c r="AH49" i="3"/>
  <c r="AH175" i="3"/>
  <c r="AH215" i="3"/>
  <c r="AB99" i="3"/>
  <c r="AA99" i="3"/>
  <c r="AH179" i="3"/>
  <c r="AE89" i="3"/>
  <c r="AD89" i="3"/>
  <c r="AH68" i="3"/>
  <c r="AA68" i="3" s="1"/>
  <c r="AE68" i="3" s="1"/>
  <c r="AH154" i="3"/>
  <c r="AH219" i="3"/>
  <c r="AH153" i="3"/>
  <c r="AH61" i="3"/>
  <c r="AH185" i="3"/>
  <c r="AH221" i="3"/>
  <c r="AB210" i="3" l="1"/>
  <c r="AH71" i="3"/>
  <c r="AA71" i="3" s="1"/>
  <c r="AE71" i="3" s="1"/>
  <c r="AA235" i="3"/>
  <c r="AD22" i="3"/>
  <c r="AE22" i="3"/>
  <c r="AA181" i="3"/>
  <c r="AA162" i="3"/>
  <c r="AD162" i="3" s="1"/>
  <c r="AA64" i="3"/>
  <c r="AA143" i="3"/>
  <c r="AA102" i="3"/>
  <c r="AE102" i="3" s="1"/>
  <c r="AH174" i="3"/>
  <c r="AE235" i="3"/>
  <c r="AD235" i="3"/>
  <c r="AB228" i="3"/>
  <c r="AA228" i="3"/>
  <c r="AA54" i="3"/>
  <c r="AE54" i="3" s="1"/>
  <c r="AA140" i="3"/>
  <c r="AB135" i="3"/>
  <c r="AA127" i="3"/>
  <c r="AD127" i="3" s="1"/>
  <c r="AB229" i="3"/>
  <c r="AZ29" i="3"/>
  <c r="AX29" i="3" s="1"/>
  <c r="AA218" i="3"/>
  <c r="AE218" i="3" s="1"/>
  <c r="AH48" i="3"/>
  <c r="AA48" i="3" s="1"/>
  <c r="AA123" i="3"/>
  <c r="AD123" i="3" s="1"/>
  <c r="AA126" i="3"/>
  <c r="AH167" i="3"/>
  <c r="AB167" i="3" s="1"/>
  <c r="AD95" i="3"/>
  <c r="AA28" i="3"/>
  <c r="AA84" i="3"/>
  <c r="AD84" i="3" s="1"/>
  <c r="AA86" i="3"/>
  <c r="AE86" i="3" s="1"/>
  <c r="AD117" i="3"/>
  <c r="AE117" i="3"/>
  <c r="AH24" i="3"/>
  <c r="AA24" i="3" s="1"/>
  <c r="AE24" i="3" s="1"/>
  <c r="AH51" i="3"/>
  <c r="AA51" i="3" s="1"/>
  <c r="AA195" i="3"/>
  <c r="AH62" i="3"/>
  <c r="AZ27" i="3"/>
  <c r="AX27" i="3" s="1"/>
  <c r="AA35" i="3"/>
  <c r="AB35" i="3"/>
  <c r="AH201" i="3"/>
  <c r="AB201" i="3" s="1"/>
  <c r="AH211" i="3"/>
  <c r="AH80" i="3"/>
  <c r="AB80" i="3" s="1"/>
  <c r="AB124" i="3"/>
  <c r="AA209" i="3"/>
  <c r="AE209" i="3" s="1"/>
  <c r="AB227" i="3"/>
  <c r="AH207" i="3"/>
  <c r="AB207" i="3" s="1"/>
  <c r="AB144" i="3"/>
  <c r="AA74" i="3"/>
  <c r="AE74" i="3" s="1"/>
  <c r="AB130" i="3"/>
  <c r="AA56" i="3"/>
  <c r="AD56" i="3" s="1"/>
  <c r="AB90" i="3"/>
  <c r="AB231" i="3"/>
  <c r="AB94" i="3"/>
  <c r="AB112" i="3"/>
  <c r="AE177" i="3"/>
  <c r="AA200" i="3"/>
  <c r="AD200" i="3" s="1"/>
  <c r="AA158" i="3"/>
  <c r="AD158" i="3" s="1"/>
  <c r="AB134" i="3"/>
  <c r="AD233" i="3"/>
  <c r="AE233" i="3"/>
  <c r="AB78" i="3"/>
  <c r="AB23" i="3"/>
  <c r="AA217" i="3"/>
  <c r="AE217" i="3" s="1"/>
  <c r="AA97" i="3"/>
  <c r="AE97" i="3" s="1"/>
  <c r="AB66" i="3"/>
  <c r="AB145" i="3"/>
  <c r="AA155" i="3"/>
  <c r="AE155" i="3" s="1"/>
  <c r="AA122" i="3"/>
  <c r="AB186" i="3"/>
  <c r="AA27" i="3"/>
  <c r="AE27" i="3" s="1"/>
  <c r="AD111" i="3"/>
  <c r="AE111" i="3"/>
  <c r="AB192" i="3"/>
  <c r="AB191" i="3"/>
  <c r="AH42" i="3"/>
  <c r="AA42" i="3" s="1"/>
  <c r="AB70" i="3"/>
  <c r="AH41" i="3"/>
  <c r="AB41" i="3" s="1"/>
  <c r="AH138" i="3"/>
  <c r="AA138" i="3" s="1"/>
  <c r="AH220" i="3"/>
  <c r="AA220" i="3" s="1"/>
  <c r="AB33" i="3"/>
  <c r="AA33" i="3"/>
  <c r="AB187" i="3"/>
  <c r="AA187" i="3"/>
  <c r="AD227" i="3"/>
  <c r="AE227" i="3"/>
  <c r="AB190" i="3"/>
  <c r="AB166" i="3"/>
  <c r="AB57" i="3"/>
  <c r="AB182" i="3"/>
  <c r="AB30" i="3"/>
  <c r="AA212" i="3"/>
  <c r="AE212" i="3" s="1"/>
  <c r="AB183" i="3"/>
  <c r="AA109" i="3"/>
  <c r="AE109" i="3" s="1"/>
  <c r="AE226" i="3"/>
  <c r="AD226" i="3"/>
  <c r="AB224" i="3"/>
  <c r="AA224" i="3"/>
  <c r="AE229" i="3"/>
  <c r="AD229" i="3"/>
  <c r="AE232" i="3"/>
  <c r="AD232" i="3"/>
  <c r="AE231" i="3"/>
  <c r="AD231" i="3"/>
  <c r="AA230" i="3"/>
  <c r="AB230" i="3"/>
  <c r="AB225" i="3"/>
  <c r="AA225" i="3"/>
  <c r="AB223" i="3"/>
  <c r="AA223" i="3"/>
  <c r="AB121" i="3"/>
  <c r="AA157" i="3"/>
  <c r="AD157" i="3" s="1"/>
  <c r="AB137" i="3"/>
  <c r="AA173" i="3"/>
  <c r="AD173" i="3" s="1"/>
  <c r="AH159" i="3"/>
  <c r="AA159" i="3" s="1"/>
  <c r="AE112" i="3"/>
  <c r="AD112" i="3"/>
  <c r="AB104" i="3"/>
  <c r="AA104" i="3"/>
  <c r="AA87" i="3"/>
  <c r="AB87" i="3"/>
  <c r="AA199" i="3"/>
  <c r="AB199" i="3"/>
  <c r="AA196" i="3"/>
  <c r="AB196" i="3"/>
  <c r="AH142" i="3"/>
  <c r="AB142" i="3" s="1"/>
  <c r="AH98" i="3"/>
  <c r="AA98" i="3" s="1"/>
  <c r="AH37" i="3"/>
  <c r="AA37" i="3" s="1"/>
  <c r="AB77" i="3"/>
  <c r="AB165" i="3"/>
  <c r="AA165" i="3"/>
  <c r="AA92" i="3"/>
  <c r="AB92" i="3"/>
  <c r="AE137" i="3"/>
  <c r="AD137" i="3"/>
  <c r="AB43" i="3"/>
  <c r="AA43" i="3"/>
  <c r="AB163" i="3"/>
  <c r="AA163" i="3"/>
  <c r="AB100" i="3"/>
  <c r="AA100" i="3"/>
  <c r="AH47" i="3"/>
  <c r="AD90" i="3"/>
  <c r="AE90" i="3"/>
  <c r="AH110" i="3"/>
  <c r="AH88" i="3"/>
  <c r="AH213" i="3"/>
  <c r="AD206" i="3"/>
  <c r="AE206" i="3"/>
  <c r="AE82" i="3"/>
  <c r="AD82" i="3"/>
  <c r="AB128" i="3"/>
  <c r="AA128" i="3"/>
  <c r="AA36" i="3"/>
  <c r="AB36" i="3"/>
  <c r="AA194" i="3"/>
  <c r="AB194" i="3"/>
  <c r="AB51" i="3"/>
  <c r="AE126" i="3"/>
  <c r="AD126" i="3"/>
  <c r="AE166" i="3"/>
  <c r="AD166" i="3"/>
  <c r="AA152" i="3"/>
  <c r="AB152" i="3"/>
  <c r="AA141" i="3"/>
  <c r="AB141" i="3"/>
  <c r="AB63" i="3"/>
  <c r="AA63" i="3"/>
  <c r="AH26" i="3"/>
  <c r="AH125" i="3"/>
  <c r="AD65" i="3"/>
  <c r="AE65" i="3"/>
  <c r="AE210" i="3"/>
  <c r="AD210" i="3"/>
  <c r="AH197" i="3"/>
  <c r="AA83" i="3"/>
  <c r="AB83" i="3"/>
  <c r="AA106" i="3"/>
  <c r="AB106" i="3"/>
  <c r="AE34" i="3"/>
  <c r="AD34" i="3"/>
  <c r="AH208" i="3"/>
  <c r="AA148" i="3"/>
  <c r="AB148" i="3"/>
  <c r="AA133" i="3"/>
  <c r="AB133" i="3"/>
  <c r="AH193" i="3"/>
  <c r="AH96" i="3"/>
  <c r="AH31" i="3"/>
  <c r="AA53" i="3"/>
  <c r="AB53" i="3"/>
  <c r="AE23" i="3"/>
  <c r="AD23" i="3"/>
  <c r="AB46" i="3"/>
  <c r="AA46" i="3"/>
  <c r="AB203" i="3"/>
  <c r="AA203" i="3"/>
  <c r="AB211" i="3"/>
  <c r="AA211" i="3"/>
  <c r="AB119" i="3"/>
  <c r="AA119" i="3"/>
  <c r="AA207" i="3"/>
  <c r="AE192" i="3"/>
  <c r="AD192" i="3"/>
  <c r="AB108" i="3"/>
  <c r="AA108" i="3"/>
  <c r="AH103" i="3"/>
  <c r="AD190" i="3"/>
  <c r="AE190" i="3"/>
  <c r="AE151" i="3"/>
  <c r="AD151" i="3"/>
  <c r="AE191" i="3"/>
  <c r="AD191" i="3"/>
  <c r="AB129" i="3"/>
  <c r="AA129" i="3"/>
  <c r="AA113" i="3"/>
  <c r="AB113" i="3"/>
  <c r="AH107" i="3"/>
  <c r="AE70" i="3"/>
  <c r="AD70" i="3"/>
  <c r="AD205" i="3"/>
  <c r="AE205" i="3"/>
  <c r="AB188" i="3"/>
  <c r="AA188" i="3"/>
  <c r="AA132" i="3"/>
  <c r="AB132" i="3"/>
  <c r="AB168" i="3"/>
  <c r="AA168" i="3"/>
  <c r="AE124" i="3"/>
  <c r="AD124" i="3"/>
  <c r="AA81" i="3"/>
  <c r="AB81" i="3"/>
  <c r="AA72" i="3"/>
  <c r="AB72" i="3"/>
  <c r="AD143" i="3"/>
  <c r="AE143" i="3"/>
  <c r="AE144" i="3"/>
  <c r="AD144" i="3"/>
  <c r="AD86" i="3"/>
  <c r="AD105" i="3"/>
  <c r="AE105" i="3"/>
  <c r="AB214" i="3"/>
  <c r="AA214" i="3"/>
  <c r="AA38" i="3"/>
  <c r="AB38" i="3"/>
  <c r="AB45" i="3"/>
  <c r="AA45" i="3"/>
  <c r="AA149" i="3"/>
  <c r="AB149" i="3"/>
  <c r="AE140" i="3"/>
  <c r="AD140" i="3"/>
  <c r="AB180" i="3"/>
  <c r="AA180" i="3"/>
  <c r="AE69" i="3"/>
  <c r="AD69" i="3"/>
  <c r="AE58" i="3"/>
  <c r="AD58" i="3"/>
  <c r="AE134" i="3"/>
  <c r="AD134" i="3"/>
  <c r="AB55" i="3"/>
  <c r="AA55" i="3"/>
  <c r="AA118" i="3"/>
  <c r="AB118" i="3"/>
  <c r="AA136" i="3"/>
  <c r="AB136" i="3"/>
  <c r="AB146" i="3"/>
  <c r="AA146" i="3"/>
  <c r="AD181" i="3"/>
  <c r="AE181" i="3"/>
  <c r="AA150" i="3"/>
  <c r="AB150" i="3"/>
  <c r="AB114" i="3"/>
  <c r="AA114" i="3"/>
  <c r="AE186" i="3"/>
  <c r="AD186" i="3"/>
  <c r="AE94" i="3"/>
  <c r="AD94" i="3"/>
  <c r="AA115" i="3"/>
  <c r="AB115" i="3"/>
  <c r="AA50" i="3"/>
  <c r="AB50" i="3"/>
  <c r="AB73" i="3"/>
  <c r="AB147" i="3"/>
  <c r="AA147" i="3"/>
  <c r="AA170" i="3"/>
  <c r="AB170" i="3"/>
  <c r="AD202" i="3"/>
  <c r="AE202" i="3"/>
  <c r="AD116" i="3"/>
  <c r="AE116" i="3"/>
  <c r="AE189" i="3"/>
  <c r="AD189" i="3"/>
  <c r="AB160" i="3"/>
  <c r="AA160" i="3"/>
  <c r="AD130" i="3"/>
  <c r="AE130" i="3"/>
  <c r="AE135" i="3"/>
  <c r="AD135" i="3"/>
  <c r="AB60" i="3"/>
  <c r="AA60" i="3"/>
  <c r="AB139" i="3"/>
  <c r="AA139" i="3"/>
  <c r="AA120" i="3"/>
  <c r="AB120" i="3"/>
  <c r="AB169" i="3"/>
  <c r="AA169" i="3"/>
  <c r="AE28" i="3"/>
  <c r="AD28" i="3"/>
  <c r="AE145" i="3"/>
  <c r="AD145" i="3"/>
  <c r="AB131" i="3"/>
  <c r="AA131" i="3"/>
  <c r="AE44" i="3"/>
  <c r="AD44" i="3"/>
  <c r="AD121" i="3"/>
  <c r="AE121" i="3"/>
  <c r="AB172" i="3"/>
  <c r="AA172" i="3"/>
  <c r="AB178" i="3"/>
  <c r="AA178" i="3"/>
  <c r="AE99" i="3"/>
  <c r="AD99" i="3"/>
  <c r="AD78" i="3"/>
  <c r="AE78" i="3"/>
  <c r="AE91" i="3"/>
  <c r="AD91" i="3"/>
  <c r="AA198" i="3"/>
  <c r="AB198" i="3"/>
  <c r="AE57" i="3"/>
  <c r="AD57" i="3"/>
  <c r="AD109" i="3"/>
  <c r="AD102" i="3"/>
  <c r="AB221" i="3"/>
  <c r="AA221" i="3"/>
  <c r="AB171" i="3"/>
  <c r="AA171" i="3"/>
  <c r="AE30" i="3"/>
  <c r="AD30" i="3"/>
  <c r="AA185" i="3"/>
  <c r="AB185" i="3"/>
  <c r="AB153" i="3"/>
  <c r="AA153" i="3"/>
  <c r="AE182" i="3"/>
  <c r="AD182" i="3"/>
  <c r="AD184" i="3"/>
  <c r="AE184" i="3"/>
  <c r="AA219" i="3"/>
  <c r="AB219" i="3"/>
  <c r="AE66" i="3"/>
  <c r="AD66" i="3"/>
  <c r="AB215" i="3"/>
  <c r="AA215" i="3"/>
  <c r="AE157" i="3"/>
  <c r="AE56" i="3"/>
  <c r="AA154" i="3"/>
  <c r="AB154" i="3"/>
  <c r="AB179" i="3"/>
  <c r="AA179" i="3"/>
  <c r="AD74" i="3"/>
  <c r="AA175" i="3"/>
  <c r="AB175" i="3"/>
  <c r="AB176" i="3"/>
  <c r="AA176" i="3"/>
  <c r="AB67" i="3"/>
  <c r="AA67" i="3"/>
  <c r="AA61" i="3"/>
  <c r="AB61" i="3"/>
  <c r="AA49" i="3"/>
  <c r="AB49" i="3"/>
  <c r="AE77" i="3"/>
  <c r="AD77" i="3"/>
  <c r="AD183" i="3"/>
  <c r="AE183" i="3"/>
  <c r="AA204" i="3"/>
  <c r="AB204" i="3"/>
  <c r="AD64" i="3"/>
  <c r="AE64" i="3"/>
  <c r="AE32" i="3"/>
  <c r="AD32" i="3"/>
  <c r="AE73" i="3"/>
  <c r="AD73" i="3"/>
  <c r="AE200" i="3" l="1"/>
  <c r="AE158" i="3"/>
  <c r="AD54" i="3"/>
  <c r="AE123" i="3"/>
  <c r="AA201" i="3"/>
  <c r="AD201" i="3" s="1"/>
  <c r="AB159" i="3"/>
  <c r="AE162" i="3"/>
  <c r="AD218" i="3"/>
  <c r="AE127" i="3"/>
  <c r="AA174" i="3"/>
  <c r="AB174" i="3"/>
  <c r="AA167" i="3"/>
  <c r="AD228" i="3"/>
  <c r="AE228" i="3"/>
  <c r="AB48" i="3"/>
  <c r="AA62" i="3"/>
  <c r="AB62" i="3"/>
  <c r="AD217" i="3"/>
  <c r="AE84" i="3"/>
  <c r="AE195" i="3"/>
  <c r="AD195" i="3"/>
  <c r="AD27" i="3"/>
  <c r="AD209" i="3"/>
  <c r="AA80" i="3"/>
  <c r="AD80" i="3" s="1"/>
  <c r="AD35" i="3"/>
  <c r="AE35" i="3"/>
  <c r="AB220" i="3"/>
  <c r="AD97" i="3"/>
  <c r="AB37" i="3"/>
  <c r="AB138" i="3"/>
  <c r="AB98" i="3"/>
  <c r="AB42" i="3"/>
  <c r="AD212" i="3"/>
  <c r="AD122" i="3"/>
  <c r="AE122" i="3"/>
  <c r="AE173" i="3"/>
  <c r="AD155" i="3"/>
  <c r="AE187" i="3"/>
  <c r="AD187" i="3"/>
  <c r="AE33" i="3"/>
  <c r="AD33" i="3"/>
  <c r="AA41" i="3"/>
  <c r="AD41" i="3" s="1"/>
  <c r="AE223" i="3"/>
  <c r="AD223" i="3"/>
  <c r="AE224" i="3"/>
  <c r="AD224" i="3"/>
  <c r="AD225" i="3"/>
  <c r="AE225" i="3"/>
  <c r="AE230" i="3"/>
  <c r="AD230" i="3"/>
  <c r="AA142" i="3"/>
  <c r="AE142" i="3" s="1"/>
  <c r="AD199" i="3"/>
  <c r="AE199" i="3"/>
  <c r="AD87" i="3"/>
  <c r="AE87" i="3"/>
  <c r="AE104" i="3"/>
  <c r="AD104" i="3"/>
  <c r="AD196" i="3"/>
  <c r="AE196" i="3"/>
  <c r="AA107" i="3"/>
  <c r="AB107" i="3"/>
  <c r="AD211" i="3"/>
  <c r="AE211" i="3"/>
  <c r="AA31" i="3"/>
  <c r="AB31" i="3"/>
  <c r="AD148" i="3"/>
  <c r="AE148" i="3"/>
  <c r="AE141" i="3"/>
  <c r="AD141" i="3"/>
  <c r="AE51" i="3"/>
  <c r="AD51" i="3"/>
  <c r="AD36" i="3"/>
  <c r="AE36" i="3"/>
  <c r="AE72" i="3"/>
  <c r="AD72" i="3"/>
  <c r="AA96" i="3"/>
  <c r="AB96" i="3"/>
  <c r="AB208" i="3"/>
  <c r="AA208" i="3"/>
  <c r="AD37" i="3"/>
  <c r="AE37" i="3"/>
  <c r="AD220" i="3"/>
  <c r="AE220" i="3"/>
  <c r="AE188" i="3"/>
  <c r="AD188" i="3"/>
  <c r="AE113" i="3"/>
  <c r="AD113" i="3"/>
  <c r="AE207" i="3"/>
  <c r="AD207" i="3"/>
  <c r="AE203" i="3"/>
  <c r="AD203" i="3"/>
  <c r="AB193" i="3"/>
  <c r="AA193" i="3"/>
  <c r="AA197" i="3"/>
  <c r="AB197" i="3"/>
  <c r="AD152" i="3"/>
  <c r="AE152" i="3"/>
  <c r="AD48" i="3"/>
  <c r="AE48" i="3"/>
  <c r="AE201" i="3"/>
  <c r="AA47" i="3"/>
  <c r="AB47" i="3"/>
  <c r="AD138" i="3"/>
  <c r="AE138" i="3"/>
  <c r="AE81" i="3"/>
  <c r="AD81" i="3"/>
  <c r="AD132" i="3"/>
  <c r="AE132" i="3"/>
  <c r="AE129" i="3"/>
  <c r="AD129" i="3"/>
  <c r="AE53" i="3"/>
  <c r="AD53" i="3"/>
  <c r="AD159" i="3"/>
  <c r="AE159" i="3"/>
  <c r="AB125" i="3"/>
  <c r="AA125" i="3"/>
  <c r="AD128" i="3"/>
  <c r="AE128" i="3"/>
  <c r="AE100" i="3"/>
  <c r="AD100" i="3"/>
  <c r="AE42" i="3"/>
  <c r="AD42" i="3"/>
  <c r="AE46" i="3"/>
  <c r="AD46" i="3"/>
  <c r="AB26" i="3"/>
  <c r="AA26" i="3"/>
  <c r="AE194" i="3"/>
  <c r="AD194" i="3"/>
  <c r="AD92" i="3"/>
  <c r="AE92" i="3"/>
  <c r="AE38" i="3"/>
  <c r="AD38" i="3"/>
  <c r="AB103" i="3"/>
  <c r="AA103" i="3"/>
  <c r="AE106" i="3"/>
  <c r="AD106" i="3"/>
  <c r="AD63" i="3"/>
  <c r="AE63" i="3"/>
  <c r="AA213" i="3"/>
  <c r="AB213" i="3"/>
  <c r="AD163" i="3"/>
  <c r="AE163" i="3"/>
  <c r="AD165" i="3"/>
  <c r="AE165" i="3"/>
  <c r="AD214" i="3"/>
  <c r="AE214" i="3"/>
  <c r="AD168" i="3"/>
  <c r="AE168" i="3"/>
  <c r="AD108" i="3"/>
  <c r="AE108" i="3"/>
  <c r="AD119" i="3"/>
  <c r="AE119" i="3"/>
  <c r="AE133" i="3"/>
  <c r="AD133" i="3"/>
  <c r="AA88" i="3"/>
  <c r="AB88" i="3"/>
  <c r="AE98" i="3"/>
  <c r="AD98" i="3"/>
  <c r="AE83" i="3"/>
  <c r="AD83" i="3"/>
  <c r="AA110" i="3"/>
  <c r="AB110" i="3"/>
  <c r="AD43" i="3"/>
  <c r="AE43" i="3"/>
  <c r="AE149" i="3"/>
  <c r="AD149" i="3"/>
  <c r="AD146" i="3"/>
  <c r="AE146" i="3"/>
  <c r="AD160" i="3"/>
  <c r="AE160" i="3"/>
  <c r="AD170" i="3"/>
  <c r="AE170" i="3"/>
  <c r="AE114" i="3"/>
  <c r="AD114" i="3"/>
  <c r="AE169" i="3"/>
  <c r="AD169" i="3"/>
  <c r="AE131" i="3"/>
  <c r="AD131" i="3"/>
  <c r="AE60" i="3"/>
  <c r="AD60" i="3"/>
  <c r="AD50" i="3"/>
  <c r="AE50" i="3"/>
  <c r="AD136" i="3"/>
  <c r="AE136" i="3"/>
  <c r="AD139" i="3"/>
  <c r="AE139" i="3"/>
  <c r="AD115" i="3"/>
  <c r="AE115" i="3"/>
  <c r="AD118" i="3"/>
  <c r="AE118" i="3"/>
  <c r="AE120" i="3"/>
  <c r="AD120" i="3"/>
  <c r="AE55" i="3"/>
  <c r="AD55" i="3"/>
  <c r="AE180" i="3"/>
  <c r="AD180" i="3"/>
  <c r="AD45" i="3"/>
  <c r="AE45" i="3"/>
  <c r="AE150" i="3"/>
  <c r="AD150" i="3"/>
  <c r="AD147" i="3"/>
  <c r="AE147" i="3"/>
  <c r="AE178" i="3"/>
  <c r="AD178" i="3"/>
  <c r="AE204" i="3"/>
  <c r="AD204" i="3"/>
  <c r="AE61" i="3"/>
  <c r="AD61" i="3"/>
  <c r="AE219" i="3"/>
  <c r="AD219" i="3"/>
  <c r="AE179" i="3"/>
  <c r="AD179" i="3"/>
  <c r="AE171" i="3"/>
  <c r="AD171" i="3"/>
  <c r="AD67" i="3"/>
  <c r="AE67" i="3"/>
  <c r="AD153" i="3"/>
  <c r="AE153" i="3"/>
  <c r="AD172" i="3"/>
  <c r="AE172" i="3"/>
  <c r="AE176" i="3"/>
  <c r="AD176" i="3"/>
  <c r="AD215" i="3"/>
  <c r="AE215" i="3"/>
  <c r="AD221" i="3"/>
  <c r="AE221" i="3"/>
  <c r="AE154" i="3"/>
  <c r="AD154" i="3"/>
  <c r="AD49" i="3"/>
  <c r="AE49" i="3"/>
  <c r="AD175" i="3"/>
  <c r="AE175" i="3"/>
  <c r="AE185" i="3"/>
  <c r="AD185" i="3"/>
  <c r="AE198" i="3"/>
  <c r="AD198" i="3"/>
  <c r="AD174" i="3" l="1"/>
  <c r="AE174" i="3"/>
  <c r="AE167" i="3"/>
  <c r="AD167" i="3"/>
  <c r="AE62" i="3"/>
  <c r="AD62" i="3"/>
  <c r="AE80" i="3"/>
  <c r="AE41" i="3"/>
  <c r="AD142" i="3"/>
  <c r="AD213" i="3"/>
  <c r="AE213" i="3"/>
  <c r="AD208" i="3"/>
  <c r="AE208" i="3"/>
  <c r="AE88" i="3"/>
  <c r="AD88" i="3"/>
  <c r="AD125" i="3"/>
  <c r="AE125" i="3"/>
  <c r="AD193" i="3"/>
  <c r="AE193" i="3"/>
  <c r="AD197" i="3"/>
  <c r="AE197" i="3"/>
  <c r="AE110" i="3"/>
  <c r="AD110" i="3"/>
  <c r="AD96" i="3"/>
  <c r="AE96" i="3"/>
  <c r="AD107" i="3"/>
  <c r="AE107" i="3"/>
  <c r="AD103" i="3"/>
  <c r="AE103" i="3"/>
  <c r="AD26" i="3"/>
  <c r="AE26" i="3"/>
  <c r="AD47" i="3"/>
  <c r="AE47" i="3"/>
  <c r="AD31" i="3"/>
  <c r="AE31" i="3"/>
  <c r="AC11" i="3" l="1"/>
  <c r="AE19" i="3"/>
</calcChain>
</file>

<file path=xl/sharedStrings.xml><?xml version="1.0" encoding="utf-8"?>
<sst xmlns="http://schemas.openxmlformats.org/spreadsheetml/2006/main" count="1483" uniqueCount="213">
  <si>
    <t>Q. resid</t>
  </si>
  <si>
    <t>Q.+LiTE fit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</si>
  <si>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</si>
  <si>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</si>
  <si>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</si>
  <si>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</si>
  <si>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</si>
  <si>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</si>
  <si>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</si>
  <si>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</si>
  <si>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</si>
  <si>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</si>
  <si>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</si>
  <si>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</si>
  <si>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</si>
  <si>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AU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</si>
  <si>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</si>
  <si>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</si>
  <si>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</si>
  <si>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</si>
  <si>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</si>
  <si>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</si>
  <si>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</si>
  <si>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</si>
  <si>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</si>
  <si>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</si>
  <si>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</si>
  <si>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</si>
  <si>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</si>
  <si>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</si>
  <si>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</si>
  <si>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</si>
  <si>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</si>
  <si>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</si>
  <si>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</si>
  <si>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</si>
  <si>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</si>
  <si>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</si>
  <si>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</si>
  <si>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</si>
  <si>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</si>
  <si>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</si>
  <si>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</si>
  <si>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</si>
  <si>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</si>
  <si>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</si>
  <si>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</si>
  <si>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</si>
  <si>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</si>
  <si>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days/year</t>
  </si>
  <si>
    <t>JAVSO..47..105</t>
  </si>
  <si>
    <t>VSB-063</t>
  </si>
  <si>
    <t>JAVSO 43, 77</t>
  </si>
  <si>
    <t>JAVSO..43…77</t>
  </si>
  <si>
    <t>JAVSO..43..238</t>
  </si>
  <si>
    <t>JAVSO..45..121</t>
  </si>
  <si>
    <t>JAVSO..45..215</t>
  </si>
  <si>
    <t>IBVS 6230</t>
  </si>
  <si>
    <t>JAVSO..46…79 (2018)</t>
  </si>
  <si>
    <t>VSB-64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</si>
  <si>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</si>
  <si>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</si>
  <si>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</si>
  <si>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</si>
  <si>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</si>
  <si>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</si>
  <si>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</si>
  <si>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</si>
  <si>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</si>
  <si>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</si>
  <si>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</si>
  <si>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</si>
  <si>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</si>
  <si>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</si>
  <si>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</si>
  <si>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</si>
  <si>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</si>
  <si>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</si>
  <si>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</si>
  <si>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</si>
  <si>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</si>
  <si>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</si>
  <si>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Linear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</si>
  <si>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</si>
  <si>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</si>
  <si>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</si>
  <si>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</si>
  <si>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</si>
  <si>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</si>
  <si>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</si>
  <si>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</si>
  <si>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</si>
  <si>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</si>
  <si>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</si>
  <si>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</si>
  <si>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Sine fit</t>
  </si>
  <si>
    <t xml:space="preserve">A (ampl) = </t>
  </si>
  <si>
    <t xml:space="preserve">Wo = </t>
  </si>
  <si>
    <t>no</t>
  </si>
  <si>
    <t xml:space="preserve">C (const) = </t>
  </si>
  <si>
    <t xml:space="preserve">B (slope) </t>
  </si>
  <si>
    <r>
      <t>Sum 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</t>
    </r>
  </si>
  <si>
    <t>BBSAG Bull.87</t>
  </si>
  <si>
    <t>BBSAG Bull.93</t>
  </si>
  <si>
    <t>BBSAG Bull.94</t>
  </si>
  <si>
    <t>BBSAG Bull.106</t>
  </si>
  <si>
    <t>BBSAG Bull.108</t>
  </si>
  <si>
    <t>BBSAG Bull.114</t>
  </si>
  <si>
    <t>I</t>
  </si>
  <si>
    <t>IBVS 5802</t>
  </si>
  <si>
    <t>BAD</t>
  </si>
  <si>
    <t>IBVS 1249</t>
  </si>
  <si>
    <t>IBVS 4292</t>
  </si>
  <si>
    <t>BBSAG Bull.88</t>
  </si>
  <si>
    <t>BBSAG Bull.91</t>
  </si>
  <si>
    <t>BBSAG Bull.100</t>
  </si>
  <si>
    <t>BBSAG Bull.103</t>
  </si>
  <si>
    <t>BAD?</t>
  </si>
  <si>
    <t>BBSAG Bull.111</t>
  </si>
  <si>
    <t>BBSAG Bull.116</t>
  </si>
  <si>
    <t>IBVS 4967</t>
  </si>
  <si>
    <t>IBVS 5016</t>
  </si>
  <si>
    <t>IBVS 5224</t>
  </si>
  <si>
    <t>IBVS 5357</t>
  </si>
  <si>
    <t>II</t>
  </si>
  <si>
    <t>IBVS 5434</t>
  </si>
  <si>
    <t>IBVS 5487</t>
  </si>
  <si>
    <t>IBVS 5579</t>
  </si>
  <si>
    <t>IBVS 5676</t>
  </si>
  <si>
    <t>IBVS 5577</t>
  </si>
  <si>
    <t>IBVS 5670</t>
  </si>
  <si>
    <t>IBVS 5657</t>
  </si>
  <si>
    <t>IBVS 5653</t>
  </si>
  <si>
    <t>IBVS 5694</t>
  </si>
  <si>
    <t>IBVS 5741</t>
  </si>
  <si>
    <t>IBVS 5713</t>
  </si>
  <si>
    <t>IBVS 5672</t>
  </si>
  <si>
    <t>IBVS 5764</t>
  </si>
  <si>
    <t>IBVS 5761</t>
  </si>
  <si>
    <t>IBVS 5874</t>
  </si>
  <si>
    <t>IBVS 5781</t>
  </si>
  <si>
    <t>IBVS 5933</t>
  </si>
  <si>
    <t>IBVS 5894</t>
  </si>
  <si>
    <t>IBVS 5929</t>
  </si>
  <si>
    <t>IBVS 5920</t>
  </si>
  <si>
    <t>IBVS 5972</t>
  </si>
  <si>
    <t>IBVS 5960</t>
  </si>
  <si>
    <t>EA</t>
  </si>
  <si>
    <t>Likely a third star is present</t>
  </si>
  <si>
    <t>Sp:  G0</t>
  </si>
  <si>
    <t>Add cycle</t>
  </si>
  <si>
    <t>Old Cycle</t>
  </si>
  <si>
    <r>
      <t>Lin diff</t>
    </r>
    <r>
      <rPr>
        <vertAlign val="superscript"/>
        <sz val="10"/>
        <rFont val="Arial"/>
        <family val="2"/>
      </rPr>
      <t>2</t>
    </r>
  </si>
  <si>
    <r>
      <t>Sine diff</t>
    </r>
    <r>
      <rPr>
        <vertAlign val="superscript"/>
        <sz val="10"/>
        <rFont val="Arial"/>
        <family val="2"/>
      </rPr>
      <t>2</t>
    </r>
  </si>
  <si>
    <t>HP Aur / GSC 2401-1263</t>
  </si>
  <si>
    <t>OEJV 0074</t>
  </si>
  <si>
    <t>IBVS 5978</t>
  </si>
  <si>
    <t>IBVS 5835</t>
  </si>
  <si>
    <t>OEJV 0094</t>
  </si>
  <si>
    <t>IBVS 5918</t>
  </si>
  <si>
    <t>.0001</t>
  </si>
  <si>
    <t>OEJV 0142</t>
  </si>
  <si>
    <t>IBVS 6029</t>
  </si>
  <si>
    <t>JAVSO..36..171</t>
  </si>
  <si>
    <t>JAVSO..37...44</t>
  </si>
  <si>
    <t>JAVSO..38..183</t>
  </si>
  <si>
    <t>JAVSO..39..177</t>
  </si>
  <si>
    <t>JAVSO..40....1</t>
  </si>
  <si>
    <t>OEJV 0160</t>
  </si>
  <si>
    <t>2012JAVSO..40..975</t>
  </si>
  <si>
    <t>2013JAVSO..41..122</t>
  </si>
  <si>
    <t>IBVS 6063</t>
  </si>
  <si>
    <t>2013JAVSO..41..328</t>
  </si>
  <si>
    <t>IBVS 6149</t>
  </si>
  <si>
    <t>vis</t>
  </si>
  <si>
    <t>OEJV 0179</t>
  </si>
  <si>
    <t>CCD?</t>
  </si>
  <si>
    <t>Rc</t>
  </si>
  <si>
    <t>RHN 2019</t>
  </si>
  <si>
    <t>`</t>
  </si>
  <si>
    <t>M</t>
  </si>
  <si>
    <t>E7</t>
  </si>
  <si>
    <t>E6</t>
  </si>
  <si>
    <t>E5</t>
  </si>
  <si>
    <t>E4</t>
  </si>
  <si>
    <t>E3</t>
  </si>
  <si>
    <t>E2</t>
  </si>
  <si>
    <t>E1</t>
  </si>
  <si>
    <t>LiTE Resid</t>
  </si>
  <si>
    <t>LiTE</t>
  </si>
  <si>
    <t>corr'n</t>
  </si>
  <si>
    <t>OEJV 0204</t>
  </si>
  <si>
    <t>JAVSO..47..263</t>
  </si>
  <si>
    <t>JAVSO..48…87</t>
  </si>
  <si>
    <t>JAVSO..48..256</t>
  </si>
  <si>
    <t>OEJV 0211</t>
  </si>
  <si>
    <t>VSB 069</t>
  </si>
  <si>
    <t>2020JAVSO..48….1</t>
  </si>
  <si>
    <t>RHN 2021</t>
  </si>
  <si>
    <t>2021-11-14 Or magnetic fluctuations (Applegate)</t>
  </si>
  <si>
    <t>JAVSO 49, 106</t>
  </si>
  <si>
    <t>JAVSO 49, 108</t>
  </si>
  <si>
    <t>JAVSO, 49, 108</t>
  </si>
  <si>
    <t>JAVSO, 50, 133</t>
  </si>
  <si>
    <t>JAAVSO 51, 134</t>
  </si>
  <si>
    <t>OEJV 226</t>
  </si>
  <si>
    <t>JAAVSO, 51, 250</t>
  </si>
  <si>
    <t>JAAVSO52#1</t>
  </si>
  <si>
    <t xml:space="preserve">Mag </t>
  </si>
  <si>
    <t>Next ToM-P</t>
  </si>
  <si>
    <t>Next ToM-S</t>
  </si>
  <si>
    <t>11.16-11.79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</si>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</sst>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0"/>
    <numFmt numFmtId="166" formatCode="0.000000"/>
    <numFmt numFmtId="167" formatCode="0.0000"/>
    <numFmt numFmtId="168" formatCode="0.000E+00"/>
  </numFmts>
  <fonts count="5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2"/>
      <name val="Arial Unicode MS"/>
      <family val="2"/>
    </font>
    <font>
      <vertAlign val="sub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2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8" xfId="0" applyBorder="1">
      <alignment vertical="top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2" xfId="0" applyBorder="1">
      <alignment vertical="top"/>
    </xf>
    <xf numFmtId="0" fontId="0" fillId="0" borderId="14" xfId="0" applyBorder="1" applyAlignment="1"/>
    <xf numFmtId="0" fontId="0" fillId="0" borderId="8" xfId="0" applyBorder="1" applyAlignment="1">
      <alignment horizontal="center" vertical="top"/>
    </xf>
    <xf numFmtId="0" fontId="16" fillId="0" borderId="8" xfId="0" applyFont="1" applyBorder="1" applyAlignment="1">
      <alignment horizontal="center"/>
    </xf>
    <xf numFmtId="166" fontId="0" fillId="0" borderId="0" xfId="0" applyNumberFormat="1" applyAlignment="1"/>
    <xf numFmtId="0" fontId="0" fillId="0" borderId="15" xfId="0" applyBorder="1">
      <alignment vertical="top"/>
    </xf>
    <xf numFmtId="0" fontId="0" fillId="0" borderId="15" xfId="0" applyBorder="1" applyAlignment="1">
      <alignment horizontal="left" vertical="top"/>
    </xf>
    <xf numFmtId="0" fontId="0" fillId="0" borderId="15" xfId="0" applyBorder="1" applyAlignment="1">
      <alignment horizontal="left"/>
    </xf>
    <xf numFmtId="0" fontId="17" fillId="0" borderId="5" xfId="0" applyFont="1" applyBorder="1">
      <alignment vertical="top"/>
    </xf>
    <xf numFmtId="0" fontId="17" fillId="0" borderId="5" xfId="0" applyFont="1" applyBorder="1" applyAlignment="1">
      <alignment horizontal="left" vertical="top"/>
    </xf>
    <xf numFmtId="0" fontId="17" fillId="0" borderId="5" xfId="0" applyFont="1" applyBorder="1" applyAlignment="1">
      <alignment horizontal="center"/>
    </xf>
    <xf numFmtId="0" fontId="17" fillId="0" borderId="5" xfId="0" applyFont="1" applyBorder="1" applyAlignment="1">
      <alignment wrapText="1"/>
    </xf>
    <xf numFmtId="0" fontId="17" fillId="0" borderId="5" xfId="0" applyFont="1" applyBorder="1" applyAlignment="1">
      <alignment horizontal="left"/>
    </xf>
    <xf numFmtId="0" fontId="17" fillId="0" borderId="5" xfId="0" applyFont="1" applyBorder="1" applyAlignment="1">
      <alignment horizontal="center" wrapText="1"/>
    </xf>
    <xf numFmtId="0" fontId="17" fillId="0" borderId="5" xfId="0" applyFont="1" applyBorder="1" applyAlignment="1">
      <alignment horizontal="left" wrapText="1"/>
    </xf>
    <xf numFmtId="0" fontId="17" fillId="0" borderId="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0" fillId="0" borderId="5" xfId="0" applyBorder="1">
      <alignment vertical="top"/>
    </xf>
    <xf numFmtId="0" fontId="12" fillId="0" borderId="5" xfId="0" applyFont="1" applyBorder="1">
      <alignment vertical="top"/>
    </xf>
    <xf numFmtId="0" fontId="0" fillId="0" borderId="16" xfId="0" applyBorder="1">
      <alignment vertical="top"/>
    </xf>
    <xf numFmtId="0" fontId="0" fillId="0" borderId="17" xfId="0" applyBorder="1">
      <alignment vertical="top"/>
    </xf>
    <xf numFmtId="0" fontId="17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>
      <alignment vertical="top"/>
    </xf>
    <xf numFmtId="0" fontId="18" fillId="0" borderId="5" xfId="0" applyFont="1" applyBorder="1" applyAlignment="1">
      <alignment horizontal="left" vertical="top"/>
    </xf>
    <xf numFmtId="0" fontId="18" fillId="0" borderId="0" xfId="0" applyFont="1" applyAlignment="1">
      <alignment horizontal="left"/>
    </xf>
    <xf numFmtId="0" fontId="18" fillId="0" borderId="0" xfId="0" applyFont="1">
      <alignment vertical="top"/>
    </xf>
    <xf numFmtId="0" fontId="17" fillId="0" borderId="0" xfId="0" applyFont="1" applyAlignment="1">
      <alignment wrapText="1"/>
    </xf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4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 applyAlignment="1">
      <alignment horizontal="left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center" vertical="center"/>
    </xf>
    <xf numFmtId="0" fontId="34" fillId="0" borderId="0" xfId="41" applyFont="1"/>
    <xf numFmtId="0" fontId="34" fillId="0" borderId="0" xfId="41" applyFont="1" applyAlignment="1">
      <alignment horizontal="center"/>
    </xf>
    <xf numFmtId="167" fontId="34" fillId="0" borderId="0" xfId="41" applyNumberFormat="1" applyFont="1" applyAlignment="1">
      <alignment horizontal="left" vertical="top"/>
    </xf>
    <xf numFmtId="0" fontId="34" fillId="0" borderId="0" xfId="41" applyFont="1" applyAlignment="1">
      <alignment horizontal="left" vertical="top"/>
    </xf>
    <xf numFmtId="0" fontId="35" fillId="0" borderId="0" xfId="41" applyFont="1" applyAlignment="1">
      <alignment horizontal="left" vertical="center"/>
    </xf>
    <xf numFmtId="0" fontId="35" fillId="0" borderId="0" xfId="41" applyFont="1" applyAlignment="1">
      <alignment horizontal="center" vertical="center"/>
    </xf>
    <xf numFmtId="0" fontId="35" fillId="0" borderId="0" xfId="41" applyFont="1" applyAlignment="1">
      <alignment horizontal="left"/>
    </xf>
    <xf numFmtId="0" fontId="34" fillId="0" borderId="0" xfId="42" applyFont="1" applyAlignment="1">
      <alignment horizontal="left" vertical="center" wrapText="1"/>
    </xf>
    <xf numFmtId="0" fontId="34" fillId="0" borderId="0" xfId="42" applyFont="1" applyAlignment="1">
      <alignment horizontal="center" vertical="center" wrapText="1"/>
    </xf>
    <xf numFmtId="0" fontId="34" fillId="0" borderId="0" xfId="42" applyFont="1" applyAlignment="1">
      <alignment horizontal="left" wrapText="1"/>
    </xf>
    <xf numFmtId="0" fontId="36" fillId="0" borderId="18" xfId="0" applyFont="1" applyBorder="1">
      <alignment vertical="top"/>
    </xf>
    <xf numFmtId="0" fontId="36" fillId="0" borderId="5" xfId="0" applyFont="1" applyBorder="1">
      <alignment vertical="top"/>
    </xf>
    <xf numFmtId="0" fontId="37" fillId="0" borderId="0" xfId="0" applyFont="1" applyAlignment="1"/>
    <xf numFmtId="0" fontId="36" fillId="0" borderId="19" xfId="0" applyFont="1" applyBorder="1">
      <alignment vertical="top"/>
    </xf>
    <xf numFmtId="0" fontId="36" fillId="0" borderId="5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top"/>
    </xf>
    <xf numFmtId="0" fontId="36" fillId="0" borderId="0" xfId="0" applyFont="1" applyAlignment="1"/>
    <xf numFmtId="14" fontId="36" fillId="0" borderId="0" xfId="0" applyNumberFormat="1" applyFont="1" applyAlignment="1"/>
    <xf numFmtId="0" fontId="36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horizontal="left"/>
    </xf>
    <xf numFmtId="0" fontId="36" fillId="0" borderId="5" xfId="0" applyFont="1" applyBorder="1" applyAlignment="1">
      <alignment wrapText="1"/>
    </xf>
    <xf numFmtId="0" fontId="17" fillId="0" borderId="0" xfId="42" applyFont="1" applyAlignment="1">
      <alignment horizontal="left" vertical="center" wrapText="1"/>
    </xf>
    <xf numFmtId="0" fontId="17" fillId="0" borderId="0" xfId="42" applyFont="1" applyAlignment="1">
      <alignment horizontal="center" vertical="center" wrapText="1"/>
    </xf>
    <xf numFmtId="0" fontId="17" fillId="0" borderId="0" xfId="42" applyFont="1" applyAlignment="1">
      <alignment horizontal="left" wrapText="1"/>
    </xf>
    <xf numFmtId="0" fontId="18" fillId="0" borderId="0" xfId="41" applyFont="1" applyAlignment="1">
      <alignment horizontal="left" vertical="center"/>
    </xf>
    <xf numFmtId="0" fontId="18" fillId="0" borderId="0" xfId="41" applyFont="1" applyAlignment="1">
      <alignment horizontal="center" vertical="center"/>
    </xf>
    <xf numFmtId="0" fontId="18" fillId="0" borderId="0" xfId="41" applyFont="1" applyAlignment="1">
      <alignment horizontal="left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17" fillId="0" borderId="0" xfId="41" applyFont="1" applyAlignment="1">
      <alignment horizontal="left" vertical="center"/>
    </xf>
    <xf numFmtId="0" fontId="17" fillId="0" borderId="0" xfId="41" applyFont="1" applyAlignment="1">
      <alignment horizontal="center" vertical="center"/>
    </xf>
    <xf numFmtId="0" fontId="17" fillId="0" borderId="0" xfId="41" applyFont="1" applyAlignment="1">
      <alignment horizontal="left"/>
    </xf>
    <xf numFmtId="0" fontId="17" fillId="0" borderId="0" xfId="42" applyFont="1" applyAlignment="1">
      <alignment horizontal="left" vertical="center"/>
    </xf>
    <xf numFmtId="0" fontId="17" fillId="0" borderId="0" xfId="42" applyFont="1" applyAlignment="1">
      <alignment horizontal="center" vertical="center"/>
    </xf>
    <xf numFmtId="0" fontId="17" fillId="0" borderId="0" xfId="41" applyFont="1"/>
    <xf numFmtId="0" fontId="17" fillId="0" borderId="0" xfId="41" applyFont="1" applyAlignment="1">
      <alignment horizontal="center"/>
    </xf>
    <xf numFmtId="167" fontId="17" fillId="0" borderId="0" xfId="41" applyNumberFormat="1" applyFont="1" applyAlignment="1">
      <alignment horizontal="left" vertical="top"/>
    </xf>
    <xf numFmtId="0" fontId="17" fillId="0" borderId="0" xfId="41" applyFont="1" applyAlignment="1">
      <alignment horizontal="left" vertical="top"/>
    </xf>
    <xf numFmtId="0" fontId="0" fillId="0" borderId="5" xfId="0" applyBorder="1" applyAlignment="1">
      <alignment horizontal="left" vertical="top"/>
    </xf>
    <xf numFmtId="0" fontId="7" fillId="0" borderId="5" xfId="0" applyFont="1" applyBorder="1">
      <alignment vertical="top"/>
    </xf>
    <xf numFmtId="0" fontId="46" fillId="0" borderId="0" xfId="0" applyFont="1" applyAlignment="1">
      <alignment horizontal="left" vertical="center"/>
    </xf>
    <xf numFmtId="0" fontId="0" fillId="0" borderId="0" xfId="0" quotePrefix="1" applyAlignment="1">
      <alignment vertical="center"/>
    </xf>
    <xf numFmtId="0" fontId="7" fillId="0" borderId="0" xfId="0" quotePrefix="1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3" xfId="0" applyBorder="1" applyAlignment="1">
      <alignment vertical="center"/>
    </xf>
    <xf numFmtId="0" fontId="9" fillId="0" borderId="24" xfId="0" applyFont="1" applyBorder="1" applyAlignment="1">
      <alignment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24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0" fillId="24" borderId="23" xfId="0" applyFill="1" applyBorder="1" applyAlignment="1">
      <alignment vertical="center"/>
    </xf>
    <xf numFmtId="0" fontId="24" fillId="24" borderId="25" xfId="0" applyFont="1" applyFill="1" applyBorder="1" applyAlignment="1">
      <alignment vertical="center"/>
    </xf>
    <xf numFmtId="0" fontId="36" fillId="0" borderId="11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36" fillId="0" borderId="18" xfId="0" applyFont="1" applyBorder="1" applyAlignment="1">
      <alignment vertical="center"/>
    </xf>
    <xf numFmtId="0" fontId="36" fillId="0" borderId="19" xfId="0" applyFont="1" applyBorder="1" applyAlignment="1">
      <alignment vertical="center"/>
    </xf>
    <xf numFmtId="0" fontId="0" fillId="24" borderId="27" xfId="0" applyFill="1" applyBorder="1" applyAlignment="1">
      <alignment vertical="center"/>
    </xf>
    <xf numFmtId="0" fontId="24" fillId="24" borderId="26" xfId="0" applyFont="1" applyFill="1" applyBorder="1" applyAlignment="1">
      <alignment vertical="center"/>
    </xf>
    <xf numFmtId="0" fontId="36" fillId="0" borderId="12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6" fillId="0" borderId="5" xfId="0" applyFont="1" applyBorder="1" applyAlignment="1">
      <alignment vertical="center"/>
    </xf>
    <xf numFmtId="0" fontId="0" fillId="25" borderId="27" xfId="0" applyFill="1" applyBorder="1" applyAlignment="1">
      <alignment vertical="center"/>
    </xf>
    <xf numFmtId="0" fontId="24" fillId="26" borderId="26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4" fillId="25" borderId="27" xfId="0" applyFont="1" applyFill="1" applyBorder="1" applyAlignment="1">
      <alignment vertical="center"/>
    </xf>
    <xf numFmtId="0" fontId="0" fillId="24" borderId="28" xfId="0" applyFill="1" applyBorder="1" applyAlignment="1">
      <alignment vertical="center"/>
    </xf>
    <xf numFmtId="0" fontId="24" fillId="24" borderId="14" xfId="0" applyFont="1" applyFill="1" applyBorder="1" applyAlignment="1">
      <alignment vertical="center"/>
    </xf>
    <xf numFmtId="0" fontId="36" fillId="0" borderId="13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11" fillId="0" borderId="27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68" fontId="9" fillId="0" borderId="0" xfId="0" applyNumberFormat="1" applyFont="1" applyAlignment="1">
      <alignment vertical="center"/>
    </xf>
    <xf numFmtId="0" fontId="0" fillId="0" borderId="9" xfId="0" applyBorder="1" applyAlignment="1">
      <alignment vertical="center"/>
    </xf>
    <xf numFmtId="0" fontId="24" fillId="0" borderId="28" xfId="0" applyFont="1" applyBorder="1" applyAlignment="1">
      <alignment vertical="center"/>
    </xf>
    <xf numFmtId="0" fontId="40" fillId="26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1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24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14" fontId="36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7" fillId="0" borderId="0" xfId="42" applyFont="1" applyAlignment="1">
      <alignment vertical="center"/>
    </xf>
    <xf numFmtId="0" fontId="17" fillId="0" borderId="0" xfId="41" applyFont="1" applyAlignment="1">
      <alignment vertical="center"/>
    </xf>
    <xf numFmtId="167" fontId="17" fillId="0" borderId="0" xfId="41" applyNumberFormat="1" applyFont="1" applyAlignment="1">
      <alignment horizontal="left" vertical="center"/>
    </xf>
    <xf numFmtId="0" fontId="44" fillId="0" borderId="0" xfId="41" applyFont="1" applyAlignment="1">
      <alignment vertical="center"/>
    </xf>
    <xf numFmtId="0" fontId="44" fillId="0" borderId="0" xfId="41" applyFont="1" applyAlignment="1">
      <alignment horizontal="left" vertical="center"/>
    </xf>
    <xf numFmtId="0" fontId="44" fillId="0" borderId="5" xfId="41" applyFont="1" applyBorder="1" applyAlignment="1">
      <alignment vertical="center"/>
    </xf>
    <xf numFmtId="0" fontId="44" fillId="0" borderId="5" xfId="41" applyFont="1" applyBorder="1" applyAlignment="1">
      <alignment horizontal="left" vertical="center"/>
    </xf>
    <xf numFmtId="0" fontId="34" fillId="0" borderId="0" xfId="41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6" fillId="0" borderId="0" xfId="41" applyFont="1" applyAlignment="1">
      <alignment vertical="center"/>
    </xf>
    <xf numFmtId="0" fontId="44" fillId="0" borderId="0" xfId="0" applyFont="1" applyAlignment="1">
      <alignment horizontal="left" vertical="center"/>
    </xf>
    <xf numFmtId="14" fontId="24" fillId="0" borderId="0" xfId="0" applyNumberFormat="1" applyFont="1" applyAlignment="1">
      <alignment vertic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/>
    <xf numFmtId="0" fontId="47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47" fillId="0" borderId="0" xfId="0" applyFont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center" vertical="center" wrapText="1"/>
      <protection locked="0"/>
    </xf>
    <xf numFmtId="165" fontId="47" fillId="0" borderId="0" xfId="0" applyNumberFormat="1" applyFont="1" applyAlignment="1">
      <alignment horizontal="left" vertical="center" wrapText="1"/>
    </xf>
    <xf numFmtId="167" fontId="48" fillId="0" borderId="0" xfId="0" applyNumberFormat="1" applyFont="1" applyAlignment="1">
      <alignment horizontal="left"/>
    </xf>
    <xf numFmtId="0" fontId="47" fillId="0" borderId="0" xfId="0" applyFont="1" applyAlignment="1" applyProtection="1">
      <protection locked="0"/>
    </xf>
    <xf numFmtId="0" fontId="47" fillId="0" borderId="0" xfId="0" applyFont="1" applyAlignment="1" applyProtection="1">
      <alignment horizontal="center"/>
      <protection locked="0"/>
    </xf>
    <xf numFmtId="0" fontId="0" fillId="0" borderId="8" xfId="0" applyBorder="1" applyAlignment="1">
      <alignment horizontal="right" vertical="center"/>
    </xf>
    <xf numFmtId="0" fontId="45" fillId="0" borderId="5" xfId="41" applyFont="1" applyBorder="1" applyAlignment="1">
      <alignment horizontal="left" vertical="center"/>
    </xf>
    <xf numFmtId="0" fontId="45" fillId="0" borderId="0" xfId="41" applyFont="1" applyAlignment="1">
      <alignment horizontal="left" vertical="center"/>
    </xf>
    <xf numFmtId="0" fontId="48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44" fillId="0" borderId="5" xfId="41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44" fillId="0" borderId="0" xfId="41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7" fillId="0" borderId="0" xfId="0" applyFont="1" applyAlignment="1" applyProtection="1">
      <alignment horizontal="center" vertical="center"/>
      <protection locked="0"/>
    </xf>
    <xf numFmtId="0" fontId="0" fillId="0" borderId="29" xfId="0" applyBorder="1" applyAlignment="1">
      <alignment vertical="center"/>
    </xf>
    <xf numFmtId="0" fontId="50" fillId="0" borderId="32" xfId="0" applyFont="1" applyBorder="1" applyAlignment="1">
      <alignment horizontal="right" vertical="center"/>
    </xf>
    <xf numFmtId="0" fontId="50" fillId="0" borderId="34" xfId="0" applyFont="1" applyBorder="1" applyAlignment="1">
      <alignment horizontal="right" vertical="center"/>
    </xf>
    <xf numFmtId="0" fontId="6" fillId="27" borderId="30" xfId="0" applyFont="1" applyFill="1" applyBorder="1" applyAlignment="1">
      <alignment horizontal="right" vertical="center"/>
    </xf>
    <xf numFmtId="0" fontId="6" fillId="27" borderId="31" xfId="0" applyFont="1" applyFill="1" applyBorder="1" applyAlignment="1">
      <alignment horizontal="center" vertical="center"/>
    </xf>
    <xf numFmtId="0" fontId="51" fillId="0" borderId="33" xfId="0" applyFont="1" applyBorder="1" applyAlignment="1">
      <alignment horizontal="right" vertical="center"/>
    </xf>
    <xf numFmtId="0" fontId="49" fillId="0" borderId="33" xfId="0" applyFont="1" applyBorder="1" applyAlignment="1">
      <alignment horizontal="right" vertical="center"/>
    </xf>
    <xf numFmtId="22" fontId="51" fillId="0" borderId="33" xfId="0" applyNumberFormat="1" applyFont="1" applyBorder="1" applyAlignment="1">
      <alignment horizontal="right" vertical="center"/>
    </xf>
    <xf numFmtId="22" fontId="51" fillId="0" borderId="35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44" fillId="0" borderId="0" xfId="41" applyFont="1" applyBorder="1" applyAlignment="1">
      <alignment horizontal="center" vertical="center"/>
    </xf>
    <xf numFmtId="0" fontId="17" fillId="0" borderId="5" xfId="4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44" fillId="0" borderId="0" xfId="41" applyFont="1" applyBorder="1" applyAlignment="1">
      <alignment horizontal="left" vertical="center"/>
    </xf>
    <xf numFmtId="0" fontId="17" fillId="0" borderId="5" xfId="4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Aur - O-C Diagr.</a:t>
            </a:r>
          </a:p>
        </c:rich>
      </c:tx>
      <c:layout>
        <c:manualLayout>
          <c:xMode val="edge"/>
          <c:yMode val="edge"/>
          <c:x val="0.36178107606679033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7217847769027"/>
          <c:y val="0.13227547400864442"/>
          <c:w val="0.81751391076115487"/>
          <c:h val="0.67460491744408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1'!$D$21:$D$221</c:f>
                <c:numCache>
                  <c:formatCode>General</c:formatCode>
                  <c:ptCount val="201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</c:numCache>
              </c:numRef>
            </c:plus>
            <c:minus>
              <c:numRef>
                <c:f>'Active 1'!$D$21:$D$221</c:f>
                <c:numCache>
                  <c:formatCode>General</c:formatCode>
                  <c:ptCount val="201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12307.5</c:v>
                </c:pt>
                <c:pt idx="214">
                  <c:v>12321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0F-4FCE-B64D-DC7F6111D3F4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12307.5</c:v>
                </c:pt>
                <c:pt idx="214">
                  <c:v>12321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  <c:pt idx="5">
                  <c:v>1.6623599993181415E-2</c:v>
                </c:pt>
                <c:pt idx="6">
                  <c:v>1.5997199996490963E-2</c:v>
                </c:pt>
                <c:pt idx="7">
                  <c:v>1.3546399997721892E-2</c:v>
                </c:pt>
                <c:pt idx="8">
                  <c:v>2.7027199997974094E-2</c:v>
                </c:pt>
                <c:pt idx="9">
                  <c:v>2.0806799999263603E-2</c:v>
                </c:pt>
                <c:pt idx="10">
                  <c:v>3.3881600000313483E-2</c:v>
                </c:pt>
                <c:pt idx="11">
                  <c:v>3.3517999996547587E-2</c:v>
                </c:pt>
                <c:pt idx="12">
                  <c:v>2.8759599990735296E-2</c:v>
                </c:pt>
                <c:pt idx="13">
                  <c:v>1.2067199997545686E-2</c:v>
                </c:pt>
                <c:pt idx="14">
                  <c:v>4.2067199996381532E-2</c:v>
                </c:pt>
                <c:pt idx="15">
                  <c:v>3.6423600002308376E-2</c:v>
                </c:pt>
                <c:pt idx="16">
                  <c:v>4.1280400000687223E-2</c:v>
                </c:pt>
                <c:pt idx="17">
                  <c:v>3.8925599990761839E-2</c:v>
                </c:pt>
                <c:pt idx="24">
                  <c:v>2.4354399996809661E-2</c:v>
                </c:pt>
                <c:pt idx="25">
                  <c:v>4.0757999995548744E-2</c:v>
                </c:pt>
                <c:pt idx="26">
                  <c:v>4.1373200001544319E-2</c:v>
                </c:pt>
                <c:pt idx="27">
                  <c:v>4.616159999568481E-2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0F-4FCE-B64D-DC7F6111D3F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12307.5</c:v>
                </c:pt>
                <c:pt idx="214">
                  <c:v>12321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0">
                  <c:v>0</c:v>
                </c:pt>
                <c:pt idx="57">
                  <c:v>4.4369599992933217E-2</c:v>
                </c:pt>
                <c:pt idx="59">
                  <c:v>4.4962999993003905E-2</c:v>
                </c:pt>
                <c:pt idx="60">
                  <c:v>4.5258399994054344E-2</c:v>
                </c:pt>
                <c:pt idx="66">
                  <c:v>4.7609799999918323E-2</c:v>
                </c:pt>
                <c:pt idx="90">
                  <c:v>5.3994999994756654E-2</c:v>
                </c:pt>
                <c:pt idx="95">
                  <c:v>5.2317799993033987E-2</c:v>
                </c:pt>
                <c:pt idx="101">
                  <c:v>5.1489799996488728E-2</c:v>
                </c:pt>
                <c:pt idx="120">
                  <c:v>5.2433999997447245E-2</c:v>
                </c:pt>
                <c:pt idx="164">
                  <c:v>6.1426799999026116E-2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0F-4FCE-B64D-DC7F6111D3F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12307.5</c:v>
                </c:pt>
                <c:pt idx="214">
                  <c:v>12321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1">
                  <c:v>0</c:v>
                </c:pt>
                <c:pt idx="2">
                  <c:v>-6.5086000031442381E-3</c:v>
                </c:pt>
                <c:pt idx="3">
                  <c:v>1.6230399996857159E-2</c:v>
                </c:pt>
                <c:pt idx="4">
                  <c:v>1.591059999918798E-2</c:v>
                </c:pt>
                <c:pt idx="21">
                  <c:v>3.0699799994181376E-2</c:v>
                </c:pt>
                <c:pt idx="22">
                  <c:v>3.1673399993451312E-2</c:v>
                </c:pt>
                <c:pt idx="23">
                  <c:v>3.1074799997441005E-2</c:v>
                </c:pt>
                <c:pt idx="28">
                  <c:v>4.2273399994883221E-2</c:v>
                </c:pt>
                <c:pt idx="29">
                  <c:v>3.8964200000918936E-2</c:v>
                </c:pt>
                <c:pt idx="30">
                  <c:v>3.859760000341339E-2</c:v>
                </c:pt>
                <c:pt idx="32">
                  <c:v>4.0440199998556636E-2</c:v>
                </c:pt>
                <c:pt idx="33">
                  <c:v>4.389660000015283E-2</c:v>
                </c:pt>
                <c:pt idx="34">
                  <c:v>4.3707599994377233E-2</c:v>
                </c:pt>
                <c:pt idx="35">
                  <c:v>4.4127999994088896E-2</c:v>
                </c:pt>
                <c:pt idx="36">
                  <c:v>4.3931599997449666E-2</c:v>
                </c:pt>
                <c:pt idx="37">
                  <c:v>4.3673199994373135E-2</c:v>
                </c:pt>
                <c:pt idx="38">
                  <c:v>4.6034599996346515E-2</c:v>
                </c:pt>
                <c:pt idx="39">
                  <c:v>6.4461999994819053E-2</c:v>
                </c:pt>
                <c:pt idx="40">
                  <c:v>4.4195999995281454E-2</c:v>
                </c:pt>
                <c:pt idx="41">
                  <c:v>4.4657400001597125E-2</c:v>
                </c:pt>
                <c:pt idx="42">
                  <c:v>4.5922400000563357E-2</c:v>
                </c:pt>
                <c:pt idx="43">
                  <c:v>4.5516399994085077E-2</c:v>
                </c:pt>
                <c:pt idx="44">
                  <c:v>4.5903199992608279E-2</c:v>
                </c:pt>
                <c:pt idx="45">
                  <c:v>4.6330600001965649E-2</c:v>
                </c:pt>
                <c:pt idx="46">
                  <c:v>4.5791999997163657E-2</c:v>
                </c:pt>
                <c:pt idx="48">
                  <c:v>4.666459999862127E-2</c:v>
                </c:pt>
                <c:pt idx="49">
                  <c:v>4.6380599997064564E-2</c:v>
                </c:pt>
                <c:pt idx="51">
                  <c:v>4.7098599992750678E-2</c:v>
                </c:pt>
                <c:pt idx="52">
                  <c:v>4.6223599994846154E-2</c:v>
                </c:pt>
                <c:pt idx="53">
                  <c:v>4.5977399997354951E-2</c:v>
                </c:pt>
                <c:pt idx="56">
                  <c:v>4.5393199994578026E-2</c:v>
                </c:pt>
                <c:pt idx="61">
                  <c:v>4.450399999768706E-2</c:v>
                </c:pt>
                <c:pt idx="62">
                  <c:v>4.505079999944428E-2</c:v>
                </c:pt>
                <c:pt idx="63">
                  <c:v>4.7476599997025914E-2</c:v>
                </c:pt>
                <c:pt idx="65">
                  <c:v>4.7810399999434594E-2</c:v>
                </c:pt>
                <c:pt idx="67">
                  <c:v>4.9575999997614417E-2</c:v>
                </c:pt>
                <c:pt idx="68">
                  <c:v>4.9615999996603932E-2</c:v>
                </c:pt>
                <c:pt idx="69">
                  <c:v>4.9806000002718065E-2</c:v>
                </c:pt>
                <c:pt idx="70">
                  <c:v>4.8179799996432848E-2</c:v>
                </c:pt>
                <c:pt idx="71">
                  <c:v>4.9473199993371964E-2</c:v>
                </c:pt>
                <c:pt idx="72">
                  <c:v>4.9323599996569101E-2</c:v>
                </c:pt>
                <c:pt idx="73">
                  <c:v>4.9383599995053373E-2</c:v>
                </c:pt>
                <c:pt idx="74">
                  <c:v>4.944219999742927E-2</c:v>
                </c:pt>
                <c:pt idx="75">
                  <c:v>4.9071599991293624E-2</c:v>
                </c:pt>
                <c:pt idx="76">
                  <c:v>4.8805599988554604E-2</c:v>
                </c:pt>
                <c:pt idx="77">
                  <c:v>4.9859399994602427E-2</c:v>
                </c:pt>
                <c:pt idx="78">
                  <c:v>4.9732999999832828E-2</c:v>
                </c:pt>
                <c:pt idx="79">
                  <c:v>5.0013200001558289E-2</c:v>
                </c:pt>
                <c:pt idx="81">
                  <c:v>5.083599999488797E-2</c:v>
                </c:pt>
                <c:pt idx="82">
                  <c:v>5.2726599991729017E-2</c:v>
                </c:pt>
                <c:pt idx="83">
                  <c:v>5.1715399997192435E-2</c:v>
                </c:pt>
                <c:pt idx="84">
                  <c:v>5.277580000256421E-2</c:v>
                </c:pt>
                <c:pt idx="85">
                  <c:v>5.2383399990503676E-2</c:v>
                </c:pt>
                <c:pt idx="86">
                  <c:v>5.2524999999150168E-2</c:v>
                </c:pt>
                <c:pt idx="87">
                  <c:v>5.3132599998207297E-2</c:v>
                </c:pt>
                <c:pt idx="88">
                  <c:v>5.3140199997869786E-2</c:v>
                </c:pt>
                <c:pt idx="89">
                  <c:v>5.4067599994596094E-2</c:v>
                </c:pt>
                <c:pt idx="91">
                  <c:v>5.3335600001446437E-2</c:v>
                </c:pt>
                <c:pt idx="92">
                  <c:v>5.35091999990982E-2</c:v>
                </c:pt>
                <c:pt idx="93">
                  <c:v>4.4282799994107336E-2</c:v>
                </c:pt>
                <c:pt idx="94">
                  <c:v>5.2970599994296208E-2</c:v>
                </c:pt>
                <c:pt idx="96">
                  <c:v>5.406599999696482E-2</c:v>
                </c:pt>
                <c:pt idx="97">
                  <c:v>5.2939599998353515E-2</c:v>
                </c:pt>
                <c:pt idx="98">
                  <c:v>5.313959999330109E-2</c:v>
                </c:pt>
                <c:pt idx="99">
                  <c:v>5.3319799997552764E-2</c:v>
                </c:pt>
                <c:pt idx="100">
                  <c:v>5.2836000002571382E-2</c:v>
                </c:pt>
                <c:pt idx="102">
                  <c:v>5.2689799995278008E-2</c:v>
                </c:pt>
                <c:pt idx="103">
                  <c:v>5.4489799993461929E-2</c:v>
                </c:pt>
                <c:pt idx="104">
                  <c:v>5.3752799998619594E-2</c:v>
                </c:pt>
                <c:pt idx="105">
                  <c:v>5.4452799995488022E-2</c:v>
                </c:pt>
                <c:pt idx="106">
                  <c:v>5.4752799995185342E-2</c:v>
                </c:pt>
                <c:pt idx="107">
                  <c:v>5.2655999999842606E-2</c:v>
                </c:pt>
                <c:pt idx="108">
                  <c:v>5.3313800002797507E-2</c:v>
                </c:pt>
                <c:pt idx="109">
                  <c:v>5.3543800000625197E-2</c:v>
                </c:pt>
                <c:pt idx="110">
                  <c:v>5.4435599995485973E-2</c:v>
                </c:pt>
                <c:pt idx="111">
                  <c:v>5.2865999990899581E-2</c:v>
                </c:pt>
                <c:pt idx="112">
                  <c:v>5.3607199995894916E-2</c:v>
                </c:pt>
                <c:pt idx="113">
                  <c:v>5.3707199993368704E-2</c:v>
                </c:pt>
                <c:pt idx="114">
                  <c:v>5.4287799997837283E-2</c:v>
                </c:pt>
                <c:pt idx="115">
                  <c:v>5.4642600000079256E-2</c:v>
                </c:pt>
                <c:pt idx="116">
                  <c:v>5.2145199995720759E-2</c:v>
                </c:pt>
                <c:pt idx="117">
                  <c:v>5.145279999851482E-2</c:v>
                </c:pt>
                <c:pt idx="118">
                  <c:v>5.2582800002710428E-2</c:v>
                </c:pt>
                <c:pt idx="119">
                  <c:v>5.3202999995846767E-2</c:v>
                </c:pt>
                <c:pt idx="121">
                  <c:v>5.3743599994049873E-2</c:v>
                </c:pt>
                <c:pt idx="122">
                  <c:v>5.5013799996231683E-2</c:v>
                </c:pt>
                <c:pt idx="123">
                  <c:v>5.5241199996089563E-2</c:v>
                </c:pt>
                <c:pt idx="124">
                  <c:v>5.436859999463195E-2</c:v>
                </c:pt>
                <c:pt idx="125">
                  <c:v>5.382439999084454E-2</c:v>
                </c:pt>
                <c:pt idx="126">
                  <c:v>5.3797999993548729E-2</c:v>
                </c:pt>
                <c:pt idx="127">
                  <c:v>5.519339999591466E-2</c:v>
                </c:pt>
                <c:pt idx="128">
                  <c:v>5.5169999992358498E-2</c:v>
                </c:pt>
                <c:pt idx="129">
                  <c:v>5.6523799998103641E-2</c:v>
                </c:pt>
                <c:pt idx="130">
                  <c:v>5.5777599991415627E-2</c:v>
                </c:pt>
                <c:pt idx="131">
                  <c:v>5.5611599993426353E-2</c:v>
                </c:pt>
                <c:pt idx="132">
                  <c:v>5.8117399996262975E-2</c:v>
                </c:pt>
                <c:pt idx="133">
                  <c:v>5.9745599995949306E-2</c:v>
                </c:pt>
                <c:pt idx="134">
                  <c:v>6.0023400001227856E-2</c:v>
                </c:pt>
                <c:pt idx="135">
                  <c:v>5.9976599994115531E-2</c:v>
                </c:pt>
                <c:pt idx="136">
                  <c:v>5.9328399998776149E-2</c:v>
                </c:pt>
                <c:pt idx="137">
                  <c:v>5.9428399996249937E-2</c:v>
                </c:pt>
                <c:pt idx="138">
                  <c:v>6.0748800002329517E-2</c:v>
                </c:pt>
                <c:pt idx="139">
                  <c:v>6.080880000081379E-2</c:v>
                </c:pt>
                <c:pt idx="140">
                  <c:v>6.080880000081379E-2</c:v>
                </c:pt>
                <c:pt idx="141">
                  <c:v>6.1455999995814636E-2</c:v>
                </c:pt>
                <c:pt idx="142">
                  <c:v>6.0263599996687844E-2</c:v>
                </c:pt>
                <c:pt idx="143">
                  <c:v>6.0506399997393601E-2</c:v>
                </c:pt>
                <c:pt idx="144">
                  <c:v>6.0384199998225085E-2</c:v>
                </c:pt>
                <c:pt idx="145">
                  <c:v>6.0774199999286793E-2</c:v>
                </c:pt>
                <c:pt idx="146">
                  <c:v>5.9957399993436411E-2</c:v>
                </c:pt>
                <c:pt idx="147">
                  <c:v>5.9957399993436411E-2</c:v>
                </c:pt>
                <c:pt idx="148">
                  <c:v>6.2529399998311419E-2</c:v>
                </c:pt>
                <c:pt idx="149">
                  <c:v>6.0550399997737259E-2</c:v>
                </c:pt>
                <c:pt idx="150">
                  <c:v>6.2162399997760076E-2</c:v>
                </c:pt>
                <c:pt idx="151">
                  <c:v>6.0226000001421198E-2</c:v>
                </c:pt>
                <c:pt idx="152">
                  <c:v>6.0226000001421198E-2</c:v>
                </c:pt>
                <c:pt idx="153">
                  <c:v>6.186840000009397E-2</c:v>
                </c:pt>
                <c:pt idx="154">
                  <c:v>5.9028999996371567E-2</c:v>
                </c:pt>
                <c:pt idx="155">
                  <c:v>5.92289999985951E-2</c:v>
                </c:pt>
                <c:pt idx="156">
                  <c:v>6.0371999992639758E-2</c:v>
                </c:pt>
                <c:pt idx="157">
                  <c:v>5.7623799992143176E-2</c:v>
                </c:pt>
                <c:pt idx="158">
                  <c:v>6.0031399996660184E-2</c:v>
                </c:pt>
                <c:pt idx="159">
                  <c:v>6.5337799998815171E-2</c:v>
                </c:pt>
                <c:pt idx="160">
                  <c:v>6.1732599999231752E-2</c:v>
                </c:pt>
                <c:pt idx="161">
                  <c:v>6.1762599994835909E-2</c:v>
                </c:pt>
                <c:pt idx="162">
                  <c:v>6.054020000010496E-2</c:v>
                </c:pt>
                <c:pt idx="163">
                  <c:v>6.061020000197459E-2</c:v>
                </c:pt>
                <c:pt idx="165">
                  <c:v>6.4899199991486967E-2</c:v>
                </c:pt>
                <c:pt idx="166">
                  <c:v>6.4377399998193141E-2</c:v>
                </c:pt>
                <c:pt idx="167">
                  <c:v>6.4557400000921916E-2</c:v>
                </c:pt>
                <c:pt idx="168">
                  <c:v>6.4557400000921916E-2</c:v>
                </c:pt>
                <c:pt idx="169">
                  <c:v>6.7021599999861792E-2</c:v>
                </c:pt>
                <c:pt idx="170">
                  <c:v>6.7471599999407772E-2</c:v>
                </c:pt>
                <c:pt idx="171">
                  <c:v>6.8572999996831641E-2</c:v>
                </c:pt>
                <c:pt idx="172">
                  <c:v>6.8592999996326398E-2</c:v>
                </c:pt>
                <c:pt idx="173">
                  <c:v>6.7467999993823469E-2</c:v>
                </c:pt>
                <c:pt idx="174">
                  <c:v>6.8595800112234429E-2</c:v>
                </c:pt>
                <c:pt idx="175">
                  <c:v>6.805779999558581E-2</c:v>
                </c:pt>
                <c:pt idx="176">
                  <c:v>6.8897799996193498E-2</c:v>
                </c:pt>
                <c:pt idx="177">
                  <c:v>6.7132799995306414E-2</c:v>
                </c:pt>
                <c:pt idx="178">
                  <c:v>6.8372800000361167E-2</c:v>
                </c:pt>
                <c:pt idx="179">
                  <c:v>6.6872600000351667E-2</c:v>
                </c:pt>
                <c:pt idx="180">
                  <c:v>6.730260000040289E-2</c:v>
                </c:pt>
                <c:pt idx="181">
                  <c:v>6.6688999999314547E-2</c:v>
                </c:pt>
                <c:pt idx="182">
                  <c:v>6.8369000000529923E-2</c:v>
                </c:pt>
                <c:pt idx="183">
                  <c:v>6.7109600000549108E-2</c:v>
                </c:pt>
                <c:pt idx="184">
                  <c:v>6.7447599998558871E-2</c:v>
                </c:pt>
                <c:pt idx="185">
                  <c:v>6.8057600001338869E-2</c:v>
                </c:pt>
                <c:pt idx="186">
                  <c:v>6.5800399999716319E-2</c:v>
                </c:pt>
                <c:pt idx="187">
                  <c:v>7.1121599998150486E-2</c:v>
                </c:pt>
                <c:pt idx="188">
                  <c:v>6.9648399992729537E-2</c:v>
                </c:pt>
                <c:pt idx="189">
                  <c:v>7.0722600001317915E-2</c:v>
                </c:pt>
                <c:pt idx="190">
                  <c:v>6.963279999763472E-2</c:v>
                </c:pt>
                <c:pt idx="191">
                  <c:v>7.1862799995869864E-2</c:v>
                </c:pt>
                <c:pt idx="192">
                  <c:v>7.3756399993726518E-2</c:v>
                </c:pt>
                <c:pt idx="193">
                  <c:v>7.5405399991723243E-2</c:v>
                </c:pt>
                <c:pt idx="194">
                  <c:v>7.2933799994643778E-2</c:v>
                </c:pt>
                <c:pt idx="195">
                  <c:v>7.5770600000396371E-2</c:v>
                </c:pt>
                <c:pt idx="196">
                  <c:v>7.4073599993425887E-2</c:v>
                </c:pt>
                <c:pt idx="197">
                  <c:v>7.4434999994991813E-2</c:v>
                </c:pt>
                <c:pt idx="198">
                  <c:v>7.4511599996185396E-2</c:v>
                </c:pt>
                <c:pt idx="199">
                  <c:v>7.4734399997396395E-2</c:v>
                </c:pt>
                <c:pt idx="200">
                  <c:v>6.3691199997265358E-2</c:v>
                </c:pt>
                <c:pt idx="201">
                  <c:v>7.4978999997256324E-2</c:v>
                </c:pt>
                <c:pt idx="202">
                  <c:v>7.8786599995510187E-2</c:v>
                </c:pt>
                <c:pt idx="203">
                  <c:v>7.4779999995371327E-2</c:v>
                </c:pt>
                <c:pt idx="204">
                  <c:v>7.5302999997802544E-2</c:v>
                </c:pt>
                <c:pt idx="205">
                  <c:v>7.536439999967115E-2</c:v>
                </c:pt>
                <c:pt idx="207">
                  <c:v>7.4000799999339506E-2</c:v>
                </c:pt>
                <c:pt idx="208">
                  <c:v>7.3351199993339833E-2</c:v>
                </c:pt>
                <c:pt idx="209">
                  <c:v>7.3258799995528534E-2</c:v>
                </c:pt>
                <c:pt idx="210">
                  <c:v>7.3905599994759541E-2</c:v>
                </c:pt>
                <c:pt idx="211">
                  <c:v>7.7364799995848443E-2</c:v>
                </c:pt>
                <c:pt idx="212">
                  <c:v>7.5195199999143369E-2</c:v>
                </c:pt>
                <c:pt idx="213">
                  <c:v>8.1540999992284924E-2</c:v>
                </c:pt>
                <c:pt idx="214">
                  <c:v>8.1462800000736024E-2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0F-4FCE-B64D-DC7F6111D3F4}"/>
            </c:ext>
          </c:extLst>
        </c:ser>
        <c:ser>
          <c:idx val="2"/>
          <c:order val="5"/>
          <c:tx>
            <c:strRef>
              <c:f>'Active 1'!$L$20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12307.5</c:v>
                </c:pt>
                <c:pt idx="214">
                  <c:v>12321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  <c:pt idx="0">
                  <c:v>-1.9548887030824968E-5</c:v>
                </c:pt>
                <c:pt idx="1">
                  <c:v>-1.9548887030824968E-5</c:v>
                </c:pt>
                <c:pt idx="2">
                  <c:v>1.3374281558775592E-3</c:v>
                </c:pt>
                <c:pt idx="3">
                  <c:v>1.6277068521389104E-2</c:v>
                </c:pt>
                <c:pt idx="4">
                  <c:v>1.6286738191528594E-2</c:v>
                </c:pt>
                <c:pt idx="5">
                  <c:v>2.0138490130425315E-2</c:v>
                </c:pt>
                <c:pt idx="6">
                  <c:v>2.0151383023944633E-2</c:v>
                </c:pt>
                <c:pt idx="7">
                  <c:v>2.027386551237817E-2</c:v>
                </c:pt>
                <c:pt idx="8">
                  <c:v>2.1601833544868086E-2</c:v>
                </c:pt>
                <c:pt idx="9">
                  <c:v>2.1904816542572095E-2</c:v>
                </c:pt>
                <c:pt idx="10">
                  <c:v>2.2942694470877319E-2</c:v>
                </c:pt>
                <c:pt idx="11">
                  <c:v>2.3413285084332484E-2</c:v>
                </c:pt>
                <c:pt idx="12">
                  <c:v>2.3490642445448403E-2</c:v>
                </c:pt>
                <c:pt idx="13">
                  <c:v>2.3535767572766021E-2</c:v>
                </c:pt>
                <c:pt idx="14">
                  <c:v>2.3535767572766021E-2</c:v>
                </c:pt>
                <c:pt idx="15">
                  <c:v>2.6584936890085096E-2</c:v>
                </c:pt>
                <c:pt idx="16">
                  <c:v>2.6752544505836251E-2</c:v>
                </c:pt>
                <c:pt idx="17">
                  <c:v>2.829324528139494E-2</c:v>
                </c:pt>
                <c:pt idx="18">
                  <c:v>3.0259411543091173E-2</c:v>
                </c:pt>
                <c:pt idx="19">
                  <c:v>3.1845237445967477E-2</c:v>
                </c:pt>
                <c:pt idx="20">
                  <c:v>3.2837990246955086E-2</c:v>
                </c:pt>
                <c:pt idx="21">
                  <c:v>3.2847659917094575E-2</c:v>
                </c:pt>
                <c:pt idx="22">
                  <c:v>3.2860552810613897E-2</c:v>
                </c:pt>
                <c:pt idx="23">
                  <c:v>3.3250562839573311E-2</c:v>
                </c:pt>
                <c:pt idx="24">
                  <c:v>3.3553545837277321E-2</c:v>
                </c:pt>
                <c:pt idx="25">
                  <c:v>3.5016889251720092E-2</c:v>
                </c:pt>
                <c:pt idx="26">
                  <c:v>3.5107139506355328E-2</c:v>
                </c:pt>
                <c:pt idx="27">
                  <c:v>3.6480232666162862E-2</c:v>
                </c:pt>
                <c:pt idx="28">
                  <c:v>3.7695387880358734E-2</c:v>
                </c:pt>
                <c:pt idx="29">
                  <c:v>3.7895227729908186E-2</c:v>
                </c:pt>
                <c:pt idx="30">
                  <c:v>3.8220773291271007E-2</c:v>
                </c:pt>
                <c:pt idx="31">
                  <c:v>3.9258651219576231E-2</c:v>
                </c:pt>
                <c:pt idx="32">
                  <c:v>4.1569702382914263E-2</c:v>
                </c:pt>
                <c:pt idx="33">
                  <c:v>4.3007260010318391E-2</c:v>
                </c:pt>
                <c:pt idx="34">
                  <c:v>4.3055608361015844E-2</c:v>
                </c:pt>
                <c:pt idx="35">
                  <c:v>4.3074947701294823E-2</c:v>
                </c:pt>
                <c:pt idx="36">
                  <c:v>4.3087840594814138E-2</c:v>
                </c:pt>
                <c:pt idx="37">
                  <c:v>4.316519795593006E-2</c:v>
                </c:pt>
                <c:pt idx="38">
                  <c:v>4.3232885646906485E-2</c:v>
                </c:pt>
                <c:pt idx="39">
                  <c:v>4.3268341104084611E-2</c:v>
                </c:pt>
                <c:pt idx="40">
                  <c:v>4.3300573337882911E-2</c:v>
                </c:pt>
                <c:pt idx="41">
                  <c:v>4.3368261028859344E-2</c:v>
                </c:pt>
                <c:pt idx="42">
                  <c:v>4.4415808627304057E-2</c:v>
                </c:pt>
                <c:pt idx="43">
                  <c:v>4.4609202030093852E-2</c:v>
                </c:pt>
                <c:pt idx="44">
                  <c:v>4.4615648476853509E-2</c:v>
                </c:pt>
                <c:pt idx="45">
                  <c:v>4.4651103934031634E-2</c:v>
                </c:pt>
                <c:pt idx="46">
                  <c:v>4.4718791625008067E-2</c:v>
                </c:pt>
                <c:pt idx="47">
                  <c:v>4.5012104952572587E-2</c:v>
                </c:pt>
                <c:pt idx="48">
                  <c:v>4.5166819674804418E-2</c:v>
                </c:pt>
                <c:pt idx="49">
                  <c:v>4.610155445495509E-2</c:v>
                </c:pt>
                <c:pt idx="50">
                  <c:v>4.63078407512642E-2</c:v>
                </c:pt>
                <c:pt idx="51">
                  <c:v>4.6327180091543178E-2</c:v>
                </c:pt>
                <c:pt idx="52">
                  <c:v>4.6730083014021914E-2</c:v>
                </c:pt>
                <c:pt idx="53">
                  <c:v>4.6752645577680725E-2</c:v>
                </c:pt>
                <c:pt idx="54">
                  <c:v>4.7822755739784249E-2</c:v>
                </c:pt>
                <c:pt idx="55">
                  <c:v>4.7832425409923739E-2</c:v>
                </c:pt>
                <c:pt idx="56">
                  <c:v>4.8000033025674897E-2</c:v>
                </c:pt>
                <c:pt idx="57">
                  <c:v>4.814830130114707E-2</c:v>
                </c:pt>
                <c:pt idx="58">
                  <c:v>4.8151524524526902E-2</c:v>
                </c:pt>
                <c:pt idx="59">
                  <c:v>4.8151524524526902E-2</c:v>
                </c:pt>
                <c:pt idx="60">
                  <c:v>4.8251444449301628E-2</c:v>
                </c:pt>
                <c:pt idx="61">
                  <c:v>4.8361034044215843E-2</c:v>
                </c:pt>
                <c:pt idx="62">
                  <c:v>4.8367480490975501E-2</c:v>
                </c:pt>
                <c:pt idx="63">
                  <c:v>4.8486739756029205E-2</c:v>
                </c:pt>
                <c:pt idx="64">
                  <c:v>4.8486739756029205E-2</c:v>
                </c:pt>
                <c:pt idx="65">
                  <c:v>4.9153946995653994E-2</c:v>
                </c:pt>
                <c:pt idx="66">
                  <c:v>4.9447260323218514E-2</c:v>
                </c:pt>
                <c:pt idx="67">
                  <c:v>4.9585858928551198E-2</c:v>
                </c:pt>
                <c:pt idx="68">
                  <c:v>4.9585858928551198E-2</c:v>
                </c:pt>
                <c:pt idx="69">
                  <c:v>4.9585858928551198E-2</c:v>
                </c:pt>
                <c:pt idx="70">
                  <c:v>4.9608421492210009E-2</c:v>
                </c:pt>
                <c:pt idx="71">
                  <c:v>4.9611644715589841E-2</c:v>
                </c:pt>
                <c:pt idx="72">
                  <c:v>4.963098405586882E-2</c:v>
                </c:pt>
                <c:pt idx="73">
                  <c:v>4.963098405586882E-2</c:v>
                </c:pt>
                <c:pt idx="74">
                  <c:v>4.9724457533883888E-2</c:v>
                </c:pt>
                <c:pt idx="75">
                  <c:v>4.9856609692456914E-2</c:v>
                </c:pt>
                <c:pt idx="76">
                  <c:v>4.9888841926255208E-2</c:v>
                </c:pt>
                <c:pt idx="77">
                  <c:v>4.9911404489914019E-2</c:v>
                </c:pt>
                <c:pt idx="78">
                  <c:v>4.992429738343334E-2</c:v>
                </c:pt>
                <c:pt idx="79">
                  <c:v>4.9933967053572829E-2</c:v>
                </c:pt>
                <c:pt idx="80">
                  <c:v>4.995652961723164E-2</c:v>
                </c:pt>
                <c:pt idx="81">
                  <c:v>5.0069342435525688E-2</c:v>
                </c:pt>
                <c:pt idx="82">
                  <c:v>5.0904157290901628E-2</c:v>
                </c:pt>
                <c:pt idx="83">
                  <c:v>5.1007300439056186E-2</c:v>
                </c:pt>
                <c:pt idx="84">
                  <c:v>5.1026639779335164E-2</c:v>
                </c:pt>
                <c:pt idx="85">
                  <c:v>5.1071764906652779E-2</c:v>
                </c:pt>
                <c:pt idx="86">
                  <c:v>5.1149122267768701E-2</c:v>
                </c:pt>
                <c:pt idx="87">
                  <c:v>5.1194247395086316E-2</c:v>
                </c:pt>
                <c:pt idx="88">
                  <c:v>5.1239372522403938E-2</c:v>
                </c:pt>
                <c:pt idx="89">
                  <c:v>5.1274827979582063E-2</c:v>
                </c:pt>
                <c:pt idx="90">
                  <c:v>5.1310283436760196E-2</c:v>
                </c:pt>
                <c:pt idx="91">
                  <c:v>5.1339292447178664E-2</c:v>
                </c:pt>
                <c:pt idx="92">
                  <c:v>5.1352185340697978E-2</c:v>
                </c:pt>
                <c:pt idx="93">
                  <c:v>5.13650782342173E-2</c:v>
                </c:pt>
                <c:pt idx="94">
                  <c:v>5.1419873031674411E-2</c:v>
                </c:pt>
                <c:pt idx="95">
                  <c:v>5.1445658818713047E-2</c:v>
                </c:pt>
                <c:pt idx="96">
                  <c:v>5.1519792956449137E-2</c:v>
                </c:pt>
                <c:pt idx="97">
                  <c:v>5.1532685849968458E-2</c:v>
                </c:pt>
                <c:pt idx="98">
                  <c:v>5.1532685849968458E-2</c:v>
                </c:pt>
                <c:pt idx="99">
                  <c:v>5.1542355520107948E-2</c:v>
                </c:pt>
                <c:pt idx="100">
                  <c:v>5.1680954125440631E-2</c:v>
                </c:pt>
                <c:pt idx="101">
                  <c:v>5.1703516689099442E-2</c:v>
                </c:pt>
                <c:pt idx="102">
                  <c:v>5.1703516689099442E-2</c:v>
                </c:pt>
                <c:pt idx="103">
                  <c:v>5.1703516689099442E-2</c:v>
                </c:pt>
                <c:pt idx="104">
                  <c:v>5.1848561741191783E-2</c:v>
                </c:pt>
                <c:pt idx="105">
                  <c:v>5.1848561741191783E-2</c:v>
                </c:pt>
                <c:pt idx="106">
                  <c:v>5.1848561741191783E-2</c:v>
                </c:pt>
                <c:pt idx="107">
                  <c:v>5.2647921139389597E-2</c:v>
                </c:pt>
                <c:pt idx="108">
                  <c:v>5.2863877105838203E-2</c:v>
                </c:pt>
                <c:pt idx="109">
                  <c:v>5.2863877105838203E-2</c:v>
                </c:pt>
                <c:pt idx="110">
                  <c:v>5.2950904137093607E-2</c:v>
                </c:pt>
                <c:pt idx="111">
                  <c:v>5.313140464636408E-2</c:v>
                </c:pt>
                <c:pt idx="112">
                  <c:v>5.3189422667201017E-2</c:v>
                </c:pt>
                <c:pt idx="113">
                  <c:v>5.3189422667201017E-2</c:v>
                </c:pt>
                <c:pt idx="114">
                  <c:v>5.3218431677619492E-2</c:v>
                </c:pt>
                <c:pt idx="115">
                  <c:v>5.3289342591975743E-2</c:v>
                </c:pt>
                <c:pt idx="116">
                  <c:v>5.4704337655721066E-2</c:v>
                </c:pt>
                <c:pt idx="117">
                  <c:v>5.4749462783038688E-2</c:v>
                </c:pt>
                <c:pt idx="118">
                  <c:v>5.4749462783038688E-2</c:v>
                </c:pt>
                <c:pt idx="119">
                  <c:v>5.4759132453178178E-2</c:v>
                </c:pt>
                <c:pt idx="120">
                  <c:v>5.4807480803875624E-2</c:v>
                </c:pt>
                <c:pt idx="121">
                  <c:v>5.494930263258814E-2</c:v>
                </c:pt>
                <c:pt idx="122">
                  <c:v>5.608710048566809E-2</c:v>
                </c:pt>
                <c:pt idx="123">
                  <c:v>5.6122555942846222E-2</c:v>
                </c:pt>
                <c:pt idx="124">
                  <c:v>5.6158011400024348E-2</c:v>
                </c:pt>
                <c:pt idx="125">
                  <c:v>5.6277270665078052E-2</c:v>
                </c:pt>
                <c:pt idx="126">
                  <c:v>5.6290163558597374E-2</c:v>
                </c:pt>
                <c:pt idx="127">
                  <c:v>5.63900834833721E-2</c:v>
                </c:pt>
                <c:pt idx="128">
                  <c:v>5.6548021428983769E-2</c:v>
                </c:pt>
                <c:pt idx="129">
                  <c:v>5.6570583992642573E-2</c:v>
                </c:pt>
                <c:pt idx="130">
                  <c:v>5.6593146556301384E-2</c:v>
                </c:pt>
                <c:pt idx="131">
                  <c:v>5.6625378790099684E-2</c:v>
                </c:pt>
                <c:pt idx="132">
                  <c:v>5.7550443900110861E-2</c:v>
                </c:pt>
                <c:pt idx="133">
                  <c:v>5.7785739206838445E-2</c:v>
                </c:pt>
                <c:pt idx="134">
                  <c:v>5.7840534004295556E-2</c:v>
                </c:pt>
                <c:pt idx="135">
                  <c:v>5.815640989551888E-2</c:v>
                </c:pt>
                <c:pt idx="136">
                  <c:v>5.8404598095765786E-2</c:v>
                </c:pt>
                <c:pt idx="137">
                  <c:v>5.8404598095765786E-2</c:v>
                </c:pt>
                <c:pt idx="138">
                  <c:v>5.9068582112010742E-2</c:v>
                </c:pt>
                <c:pt idx="139">
                  <c:v>5.9068582112010742E-2</c:v>
                </c:pt>
                <c:pt idx="140">
                  <c:v>5.9068582112010742E-2</c:v>
                </c:pt>
                <c:pt idx="141">
                  <c:v>5.9094367899049378E-2</c:v>
                </c:pt>
                <c:pt idx="142">
                  <c:v>5.9139493026367E-2</c:v>
                </c:pt>
                <c:pt idx="143">
                  <c:v>5.9274868408319852E-2</c:v>
                </c:pt>
                <c:pt idx="144">
                  <c:v>5.9329663205776963E-2</c:v>
                </c:pt>
                <c:pt idx="145">
                  <c:v>5.9329663205776963E-2</c:v>
                </c:pt>
                <c:pt idx="146">
                  <c:v>5.94843779280088E-2</c:v>
                </c:pt>
                <c:pt idx="147">
                  <c:v>5.94843779280088E-2</c:v>
                </c:pt>
                <c:pt idx="148">
                  <c:v>5.9742235798395188E-2</c:v>
                </c:pt>
                <c:pt idx="149">
                  <c:v>5.9790584149092635E-2</c:v>
                </c:pt>
                <c:pt idx="150">
                  <c:v>5.9887280850487536E-2</c:v>
                </c:pt>
                <c:pt idx="151">
                  <c:v>6.0867140757955823E-2</c:v>
                </c:pt>
                <c:pt idx="152">
                  <c:v>6.0867140757955823E-2</c:v>
                </c:pt>
                <c:pt idx="153">
                  <c:v>6.0983176799629696E-2</c:v>
                </c:pt>
                <c:pt idx="154">
                  <c:v>6.1012185810048164E-2</c:v>
                </c:pt>
                <c:pt idx="155">
                  <c:v>6.1012185810048164E-2</c:v>
                </c:pt>
                <c:pt idx="156">
                  <c:v>6.1318392031132006E-2</c:v>
                </c:pt>
                <c:pt idx="157">
                  <c:v>6.140541906238741E-2</c:v>
                </c:pt>
                <c:pt idx="158">
                  <c:v>6.1450544189705032E-2</c:v>
                </c:pt>
                <c:pt idx="159">
                  <c:v>6.1598812465177205E-2</c:v>
                </c:pt>
                <c:pt idx="160">
                  <c:v>6.2475529224490935E-2</c:v>
                </c:pt>
                <c:pt idx="161">
                  <c:v>6.2475529224490935E-2</c:v>
                </c:pt>
                <c:pt idx="162">
                  <c:v>6.2520654351808563E-2</c:v>
                </c:pt>
                <c:pt idx="163">
                  <c:v>6.2520654351808563E-2</c:v>
                </c:pt>
                <c:pt idx="164">
                  <c:v>6.3162075804394702E-2</c:v>
                </c:pt>
                <c:pt idx="165">
                  <c:v>6.424507886001754E-2</c:v>
                </c:pt>
                <c:pt idx="166">
                  <c:v>6.4319212997753644E-2</c:v>
                </c:pt>
                <c:pt idx="167">
                  <c:v>6.4319212997753644E-2</c:v>
                </c:pt>
                <c:pt idx="168">
                  <c:v>6.4319212997753644E-2</c:v>
                </c:pt>
                <c:pt idx="169">
                  <c:v>6.5972726591606357E-2</c:v>
                </c:pt>
                <c:pt idx="170">
                  <c:v>6.5972726591606357E-2</c:v>
                </c:pt>
                <c:pt idx="171">
                  <c:v>6.6523897789557279E-2</c:v>
                </c:pt>
                <c:pt idx="172">
                  <c:v>6.6523897789557279E-2</c:v>
                </c:pt>
                <c:pt idx="173">
                  <c:v>6.773260655699348E-2</c:v>
                </c:pt>
                <c:pt idx="174">
                  <c:v>6.7787401354450605E-2</c:v>
                </c:pt>
                <c:pt idx="175">
                  <c:v>6.7884098055845499E-2</c:v>
                </c:pt>
                <c:pt idx="176">
                  <c:v>6.7884098055845499E-2</c:v>
                </c:pt>
                <c:pt idx="177">
                  <c:v>6.8287000978324242E-2</c:v>
                </c:pt>
                <c:pt idx="178">
                  <c:v>6.8287000978324242E-2</c:v>
                </c:pt>
                <c:pt idx="179">
                  <c:v>6.9244298322133718E-2</c:v>
                </c:pt>
                <c:pt idx="180">
                  <c:v>6.9244298322133718E-2</c:v>
                </c:pt>
                <c:pt idx="181">
                  <c:v>6.939256659760587E-2</c:v>
                </c:pt>
                <c:pt idx="182">
                  <c:v>6.939256659760587E-2</c:v>
                </c:pt>
                <c:pt idx="183">
                  <c:v>6.9421575608024338E-2</c:v>
                </c:pt>
                <c:pt idx="184">
                  <c:v>6.9647201244612433E-2</c:v>
                </c:pt>
                <c:pt idx="185">
                  <c:v>6.9647201244612433E-2</c:v>
                </c:pt>
                <c:pt idx="186">
                  <c:v>6.9782576626565312E-2</c:v>
                </c:pt>
                <c:pt idx="187">
                  <c:v>7.0807561661351215E-2</c:v>
                </c:pt>
                <c:pt idx="188">
                  <c:v>7.0975169277102346E-2</c:v>
                </c:pt>
                <c:pt idx="189">
                  <c:v>7.117823235003165E-2</c:v>
                </c:pt>
                <c:pt idx="190">
                  <c:v>7.134906318916262E-2</c:v>
                </c:pt>
                <c:pt idx="191">
                  <c:v>7.134906318916262E-2</c:v>
                </c:pt>
                <c:pt idx="192">
                  <c:v>7.149088501787515E-2</c:v>
                </c:pt>
                <c:pt idx="193">
                  <c:v>7.149088501787515E-2</c:v>
                </c:pt>
                <c:pt idx="194">
                  <c:v>7.1558572708851576E-2</c:v>
                </c:pt>
                <c:pt idx="195">
                  <c:v>7.2370825000568711E-2</c:v>
                </c:pt>
                <c:pt idx="196">
                  <c:v>7.2515870052661052E-2</c:v>
                </c:pt>
                <c:pt idx="197">
                  <c:v>7.2583557743637478E-2</c:v>
                </c:pt>
                <c:pt idx="198">
                  <c:v>7.2741495689249147E-2</c:v>
                </c:pt>
                <c:pt idx="199">
                  <c:v>7.2876871071201998E-2</c:v>
                </c:pt>
                <c:pt idx="200">
                  <c:v>7.3044478686953157E-2</c:v>
                </c:pt>
                <c:pt idx="201">
                  <c:v>7.3099273484410254E-2</c:v>
                </c:pt>
                <c:pt idx="202">
                  <c:v>7.314439861172789E-2</c:v>
                </c:pt>
                <c:pt idx="203">
                  <c:v>7.3147621835107701E-2</c:v>
                </c:pt>
                <c:pt idx="204">
                  <c:v>7.4259633901149008E-2</c:v>
                </c:pt>
                <c:pt idx="205">
                  <c:v>7.4327321592125434E-2</c:v>
                </c:pt>
                <c:pt idx="206">
                  <c:v>7.4559393675473207E-2</c:v>
                </c:pt>
                <c:pt idx="207">
                  <c:v>7.4797912205580602E-2</c:v>
                </c:pt>
                <c:pt idx="208">
                  <c:v>7.5945379728800055E-2</c:v>
                </c:pt>
                <c:pt idx="209">
                  <c:v>7.5990504856117663E-2</c:v>
                </c:pt>
                <c:pt idx="210">
                  <c:v>7.7286240654809296E-2</c:v>
                </c:pt>
                <c:pt idx="211">
                  <c:v>7.7892206650217316E-2</c:v>
                </c:pt>
                <c:pt idx="212">
                  <c:v>7.8072707159487775E-2</c:v>
                </c:pt>
                <c:pt idx="213">
                  <c:v>7.9320094607481961E-2</c:v>
                </c:pt>
                <c:pt idx="214">
                  <c:v>7.9407121638737366E-2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CB-4DDF-ACAD-200B40BBA3A7}"/>
            </c:ext>
          </c:extLst>
        </c:ser>
        <c:ser>
          <c:idx val="5"/>
          <c:order val="6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12307.5</c:v>
                </c:pt>
                <c:pt idx="214">
                  <c:v>12321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  <c:pt idx="18">
                  <c:v>-0.10465775000920985</c:v>
                </c:pt>
                <c:pt idx="19">
                  <c:v>-0.4125690000000759</c:v>
                </c:pt>
                <c:pt idx="20">
                  <c:v>-0.40656899999885354</c:v>
                </c:pt>
                <c:pt idx="31">
                  <c:v>4.7520000080112368E-3</c:v>
                </c:pt>
                <c:pt idx="47">
                  <c:v>7.3160000029020011E-3</c:v>
                </c:pt>
                <c:pt idx="50">
                  <c:v>-0.10229319999780273</c:v>
                </c:pt>
                <c:pt idx="54">
                  <c:v>-2.9936999999335967E-2</c:v>
                </c:pt>
                <c:pt idx="55">
                  <c:v>-2.593699999852106E-2</c:v>
                </c:pt>
                <c:pt idx="58">
                  <c:v>-8.4334400002262555E-2</c:v>
                </c:pt>
                <c:pt idx="64">
                  <c:v>8.267199998954311E-3</c:v>
                </c:pt>
                <c:pt idx="80">
                  <c:v>8.1424999996670522E-2</c:v>
                </c:pt>
                <c:pt idx="206">
                  <c:v>-0.12221080000745133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CB-4DDF-ACAD-200B40BBA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72728"/>
        <c:axId val="1"/>
        <c:extLst>
          <c:ext xmlns:c15="http://schemas.microsoft.com/office/drawing/2012/chart" uri="{02D57815-91ED-43cb-92C2-25804820EDAC}">
            <c15:filteredScatterSeries>
              <c15:ser>
                <c:idx val="7"/>
                <c:order val="4"/>
                <c:tx>
                  <c:strRef>
                    <c:extLst>
                      <c:ext uri="{02D57815-91ED-43cb-92C2-25804820EDAC}">
                        <c15:formulaRef>
                          <c15:sqref>'Active 1'!$AX$1</c15:sqref>
                        </c15:formulaRef>
                      </c:ext>
                    </c:extLst>
                    <c:strCache>
                      <c:ptCount val="1"/>
                      <c:pt idx="0">
                        <c:v>Q.+LiTE fit</c:v>
                      </c:pt>
                    </c:strCache>
                  </c:strRef>
                </c:tx>
                <c:spPr>
                  <a:ln w="254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1'!$AW$2:$AW$121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3500</c:v>
                      </c:pt>
                      <c:pt idx="1">
                        <c:v>3550</c:v>
                      </c:pt>
                      <c:pt idx="2">
                        <c:v>3600</c:v>
                      </c:pt>
                      <c:pt idx="3">
                        <c:v>3650</c:v>
                      </c:pt>
                      <c:pt idx="4">
                        <c:v>3700</c:v>
                      </c:pt>
                      <c:pt idx="5">
                        <c:v>3750</c:v>
                      </c:pt>
                      <c:pt idx="6">
                        <c:v>3800</c:v>
                      </c:pt>
                      <c:pt idx="7">
                        <c:v>3850</c:v>
                      </c:pt>
                      <c:pt idx="8">
                        <c:v>3900</c:v>
                      </c:pt>
                      <c:pt idx="9">
                        <c:v>3950</c:v>
                      </c:pt>
                      <c:pt idx="10">
                        <c:v>4000</c:v>
                      </c:pt>
                      <c:pt idx="11">
                        <c:v>4050</c:v>
                      </c:pt>
                      <c:pt idx="12">
                        <c:v>4100</c:v>
                      </c:pt>
                      <c:pt idx="13">
                        <c:v>4150</c:v>
                      </c:pt>
                      <c:pt idx="14">
                        <c:v>4200</c:v>
                      </c:pt>
                      <c:pt idx="15">
                        <c:v>4250</c:v>
                      </c:pt>
                      <c:pt idx="16">
                        <c:v>4300</c:v>
                      </c:pt>
                      <c:pt idx="17">
                        <c:v>4350</c:v>
                      </c:pt>
                      <c:pt idx="18">
                        <c:v>4400</c:v>
                      </c:pt>
                      <c:pt idx="19">
                        <c:v>4450</c:v>
                      </c:pt>
                      <c:pt idx="20">
                        <c:v>4500</c:v>
                      </c:pt>
                      <c:pt idx="21">
                        <c:v>4550</c:v>
                      </c:pt>
                      <c:pt idx="22">
                        <c:v>4600</c:v>
                      </c:pt>
                      <c:pt idx="23">
                        <c:v>4650</c:v>
                      </c:pt>
                      <c:pt idx="24">
                        <c:v>4700</c:v>
                      </c:pt>
                      <c:pt idx="25">
                        <c:v>4750</c:v>
                      </c:pt>
                      <c:pt idx="26">
                        <c:v>4800</c:v>
                      </c:pt>
                      <c:pt idx="27">
                        <c:v>4850</c:v>
                      </c:pt>
                      <c:pt idx="28">
                        <c:v>4900</c:v>
                      </c:pt>
                      <c:pt idx="29">
                        <c:v>4950</c:v>
                      </c:pt>
                      <c:pt idx="30">
                        <c:v>5000</c:v>
                      </c:pt>
                      <c:pt idx="31">
                        <c:v>5050</c:v>
                      </c:pt>
                      <c:pt idx="32">
                        <c:v>5100</c:v>
                      </c:pt>
                      <c:pt idx="33">
                        <c:v>5150</c:v>
                      </c:pt>
                      <c:pt idx="34">
                        <c:v>5200</c:v>
                      </c:pt>
                      <c:pt idx="35">
                        <c:v>5250</c:v>
                      </c:pt>
                      <c:pt idx="36">
                        <c:v>5300</c:v>
                      </c:pt>
                      <c:pt idx="37">
                        <c:v>5350</c:v>
                      </c:pt>
                      <c:pt idx="38">
                        <c:v>5400</c:v>
                      </c:pt>
                      <c:pt idx="39">
                        <c:v>5450</c:v>
                      </c:pt>
                      <c:pt idx="40">
                        <c:v>5500</c:v>
                      </c:pt>
                      <c:pt idx="41">
                        <c:v>5550</c:v>
                      </c:pt>
                      <c:pt idx="42">
                        <c:v>5600</c:v>
                      </c:pt>
                      <c:pt idx="43">
                        <c:v>5650</c:v>
                      </c:pt>
                      <c:pt idx="44">
                        <c:v>5700</c:v>
                      </c:pt>
                      <c:pt idx="45">
                        <c:v>5750</c:v>
                      </c:pt>
                      <c:pt idx="46">
                        <c:v>5800</c:v>
                      </c:pt>
                      <c:pt idx="47">
                        <c:v>5850</c:v>
                      </c:pt>
                      <c:pt idx="48">
                        <c:v>5900</c:v>
                      </c:pt>
                      <c:pt idx="49">
                        <c:v>5950</c:v>
                      </c:pt>
                      <c:pt idx="50">
                        <c:v>6000</c:v>
                      </c:pt>
                      <c:pt idx="51">
                        <c:v>6050</c:v>
                      </c:pt>
                      <c:pt idx="52">
                        <c:v>6100</c:v>
                      </c:pt>
                      <c:pt idx="53">
                        <c:v>6150</c:v>
                      </c:pt>
                      <c:pt idx="54">
                        <c:v>6200</c:v>
                      </c:pt>
                      <c:pt idx="55">
                        <c:v>6250</c:v>
                      </c:pt>
                      <c:pt idx="56">
                        <c:v>6300</c:v>
                      </c:pt>
                      <c:pt idx="57">
                        <c:v>6350</c:v>
                      </c:pt>
                      <c:pt idx="58">
                        <c:v>6400</c:v>
                      </c:pt>
                      <c:pt idx="59">
                        <c:v>6450</c:v>
                      </c:pt>
                      <c:pt idx="60">
                        <c:v>6500</c:v>
                      </c:pt>
                      <c:pt idx="61">
                        <c:v>6550</c:v>
                      </c:pt>
                      <c:pt idx="62">
                        <c:v>6600</c:v>
                      </c:pt>
                      <c:pt idx="63">
                        <c:v>6650</c:v>
                      </c:pt>
                      <c:pt idx="64">
                        <c:v>6700</c:v>
                      </c:pt>
                      <c:pt idx="65">
                        <c:v>6750</c:v>
                      </c:pt>
                      <c:pt idx="66">
                        <c:v>6800</c:v>
                      </c:pt>
                      <c:pt idx="67">
                        <c:v>6850</c:v>
                      </c:pt>
                      <c:pt idx="68">
                        <c:v>6900</c:v>
                      </c:pt>
                      <c:pt idx="69">
                        <c:v>6950</c:v>
                      </c:pt>
                      <c:pt idx="70">
                        <c:v>7000</c:v>
                      </c:pt>
                      <c:pt idx="71">
                        <c:v>7050</c:v>
                      </c:pt>
                      <c:pt idx="72">
                        <c:v>7100</c:v>
                      </c:pt>
                      <c:pt idx="73">
                        <c:v>7150</c:v>
                      </c:pt>
                      <c:pt idx="74">
                        <c:v>7200</c:v>
                      </c:pt>
                      <c:pt idx="75">
                        <c:v>7250</c:v>
                      </c:pt>
                      <c:pt idx="76">
                        <c:v>7300</c:v>
                      </c:pt>
                      <c:pt idx="77">
                        <c:v>7350</c:v>
                      </c:pt>
                      <c:pt idx="78">
                        <c:v>7400</c:v>
                      </c:pt>
                      <c:pt idx="79">
                        <c:v>7450</c:v>
                      </c:pt>
                      <c:pt idx="80">
                        <c:v>7500</c:v>
                      </c:pt>
                      <c:pt idx="81">
                        <c:v>7550</c:v>
                      </c:pt>
                      <c:pt idx="82">
                        <c:v>7600</c:v>
                      </c:pt>
                      <c:pt idx="83">
                        <c:v>7650</c:v>
                      </c:pt>
                      <c:pt idx="84">
                        <c:v>7700</c:v>
                      </c:pt>
                      <c:pt idx="85">
                        <c:v>7750</c:v>
                      </c:pt>
                      <c:pt idx="86">
                        <c:v>7800</c:v>
                      </c:pt>
                      <c:pt idx="87">
                        <c:v>7850</c:v>
                      </c:pt>
                      <c:pt idx="88">
                        <c:v>7900</c:v>
                      </c:pt>
                      <c:pt idx="89">
                        <c:v>7950</c:v>
                      </c:pt>
                      <c:pt idx="90">
                        <c:v>8000</c:v>
                      </c:pt>
                      <c:pt idx="91">
                        <c:v>8050</c:v>
                      </c:pt>
                      <c:pt idx="92">
                        <c:v>8100</c:v>
                      </c:pt>
                      <c:pt idx="93">
                        <c:v>8150</c:v>
                      </c:pt>
                      <c:pt idx="94">
                        <c:v>8200</c:v>
                      </c:pt>
                      <c:pt idx="95">
                        <c:v>8250</c:v>
                      </c:pt>
                      <c:pt idx="96">
                        <c:v>8300</c:v>
                      </c:pt>
                      <c:pt idx="97">
                        <c:v>8350</c:v>
                      </c:pt>
                      <c:pt idx="98">
                        <c:v>8400</c:v>
                      </c:pt>
                      <c:pt idx="99">
                        <c:v>8450</c:v>
                      </c:pt>
                      <c:pt idx="100">
                        <c:v>8500</c:v>
                      </c:pt>
                      <c:pt idx="101">
                        <c:v>8550</c:v>
                      </c:pt>
                      <c:pt idx="102">
                        <c:v>8600</c:v>
                      </c:pt>
                      <c:pt idx="103">
                        <c:v>8650</c:v>
                      </c:pt>
                      <c:pt idx="104">
                        <c:v>8700</c:v>
                      </c:pt>
                      <c:pt idx="105">
                        <c:v>8750</c:v>
                      </c:pt>
                      <c:pt idx="106">
                        <c:v>8800</c:v>
                      </c:pt>
                      <c:pt idx="107">
                        <c:v>8850</c:v>
                      </c:pt>
                      <c:pt idx="108">
                        <c:v>8900</c:v>
                      </c:pt>
                      <c:pt idx="109">
                        <c:v>8950</c:v>
                      </c:pt>
                      <c:pt idx="110">
                        <c:v>9000</c:v>
                      </c:pt>
                      <c:pt idx="111">
                        <c:v>9050</c:v>
                      </c:pt>
                      <c:pt idx="112">
                        <c:v>9100</c:v>
                      </c:pt>
                      <c:pt idx="113">
                        <c:v>9150</c:v>
                      </c:pt>
                      <c:pt idx="114">
                        <c:v>9200</c:v>
                      </c:pt>
                      <c:pt idx="115">
                        <c:v>9250</c:v>
                      </c:pt>
                      <c:pt idx="116">
                        <c:v>9300</c:v>
                      </c:pt>
                      <c:pt idx="117">
                        <c:v>9350</c:v>
                      </c:pt>
                      <c:pt idx="118">
                        <c:v>9400</c:v>
                      </c:pt>
                      <c:pt idx="119">
                        <c:v>9450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1'!$AX$2:$AX$121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3.7113799871577296E-3</c:v>
                      </c:pt>
                      <c:pt idx="1">
                        <c:v>3.6982828770521286E-3</c:v>
                      </c:pt>
                      <c:pt idx="2">
                        <c:v>3.5707334308165695E-3</c:v>
                      </c:pt>
                      <c:pt idx="3">
                        <c:v>3.3349952587222956E-3</c:v>
                      </c:pt>
                      <c:pt idx="4">
                        <c:v>2.9996203047603764E-3</c:v>
                      </c:pt>
                      <c:pt idx="5">
                        <c:v>2.5761213914036506E-3</c:v>
                      </c:pt>
                      <c:pt idx="6">
                        <c:v>2.0801935419861857E-3</c:v>
                      </c:pt>
                      <c:pt idx="7">
                        <c:v>1.5336010597964715E-3</c:v>
                      </c:pt>
                      <c:pt idx="8">
                        <c:v>9.668017679574061E-4</c:v>
                      </c:pt>
                      <c:pt idx="9">
                        <c:v>4.2202862559538156E-4</c:v>
                      </c:pt>
                      <c:pt idx="10">
                        <c:v>-4.4544326391386018E-5</c:v>
                      </c:pt>
                      <c:pt idx="11">
                        <c:v>-3.652401852593174E-4</c:v>
                      </c:pt>
                      <c:pt idx="12">
                        <c:v>-4.7394696703053729E-4</c:v>
                      </c:pt>
                      <c:pt idx="13">
                        <c:v>-3.3195709719201954E-4</c:v>
                      </c:pt>
                      <c:pt idx="14">
                        <c:v>4.737569835638368E-5</c:v>
                      </c:pt>
                      <c:pt idx="15">
                        <c:v>5.9970696372264529E-4</c:v>
                      </c:pt>
                      <c:pt idx="16">
                        <c:v>1.238386818744594E-3</c:v>
                      </c:pt>
                      <c:pt idx="17">
                        <c:v>1.8846785484342944E-3</c:v>
                      </c:pt>
                      <c:pt idx="18">
                        <c:v>2.4812951073561618E-3</c:v>
                      </c:pt>
                      <c:pt idx="19">
                        <c:v>2.9920541163419067E-3</c:v>
                      </c:pt>
                      <c:pt idx="20">
                        <c:v>3.3964761672937828E-3</c:v>
                      </c:pt>
                      <c:pt idx="21">
                        <c:v>3.6844264373084683E-3</c:v>
                      </c:pt>
                      <c:pt idx="22">
                        <c:v>3.8522613097811778E-3</c:v>
                      </c:pt>
                      <c:pt idx="23">
                        <c:v>3.9004282354651626E-3</c:v>
                      </c:pt>
                      <c:pt idx="24">
                        <c:v>3.8321358355863145E-3</c:v>
                      </c:pt>
                      <c:pt idx="25">
                        <c:v>3.6527704368068056E-3</c:v>
                      </c:pt>
                      <c:pt idx="26">
                        <c:v>3.3698709610393051E-3</c:v>
                      </c:pt>
                      <c:pt idx="27">
                        <c:v>2.9935934878738612E-3</c:v>
                      </c:pt>
                      <c:pt idx="28">
                        <c:v>2.53769039010327E-3</c:v>
                      </c:pt>
                      <c:pt idx="29">
                        <c:v>2.0211029399306033E-3</c:v>
                      </c:pt>
                      <c:pt idx="30">
                        <c:v>1.4702794846783388E-3</c:v>
                      </c:pt>
                      <c:pt idx="31">
                        <c:v>9.221454211795618E-4</c:v>
                      </c:pt>
                      <c:pt idx="32">
                        <c:v>4.2693942901246822E-4</c:v>
                      </c:pt>
                      <c:pt idx="33">
                        <c:v>4.8347395314882191E-5</c:v>
                      </c:pt>
                      <c:pt idx="34">
                        <c:v>-1.443653612260864E-4</c:v>
                      </c:pt>
                      <c:pt idx="35">
                        <c:v>-9.7364783584014472E-5</c:v>
                      </c:pt>
                      <c:pt idx="36">
                        <c:v>1.996455679291213E-4</c:v>
                      </c:pt>
                      <c:pt idx="37">
                        <c:v>7.0138774775755329E-4</c:v>
                      </c:pt>
                      <c:pt idx="38">
                        <c:v>1.326302258766746E-3</c:v>
                      </c:pt>
                      <c:pt idx="39">
                        <c:v>1.9896055912329881E-3</c:v>
                      </c:pt>
                      <c:pt idx="40">
                        <c:v>2.624470128157576E-3</c:v>
                      </c:pt>
                      <c:pt idx="41">
                        <c:v>3.1863977560619297E-3</c:v>
                      </c:pt>
                      <c:pt idx="42">
                        <c:v>3.6490396150305839E-3</c:v>
                      </c:pt>
                      <c:pt idx="43">
                        <c:v>3.9984851192601638E-3</c:v>
                      </c:pt>
                      <c:pt idx="44">
                        <c:v>4.2287358228024633E-3</c:v>
                      </c:pt>
                      <c:pt idx="45">
                        <c:v>4.3387380366358965E-3</c:v>
                      </c:pt>
                      <c:pt idx="46">
                        <c:v>4.3306504924625908E-3</c:v>
                      </c:pt>
                      <c:pt idx="47">
                        <c:v>4.2089786011333388E-3</c:v>
                      </c:pt>
                      <c:pt idx="48">
                        <c:v>3.9803296743445007E-3</c:v>
                      </c:pt>
                      <c:pt idx="49">
                        <c:v>3.6536740389222985E-3</c:v>
                      </c:pt>
                      <c:pt idx="50">
                        <c:v>3.2410999817355911E-3</c:v>
                      </c:pt>
                      <c:pt idx="51">
                        <c:v>2.7591337390466221E-3</c:v>
                      </c:pt>
                      <c:pt idx="52">
                        <c:v>2.2307444764301833E-3</c:v>
                      </c:pt>
                      <c:pt idx="53">
                        <c:v>1.688077744354964E-3</c:v>
                      </c:pt>
                      <c:pt idx="54">
                        <c:v>1.1755269434970776E-3</c:v>
                      </c:pt>
                      <c:pt idx="55">
                        <c:v>7.5148404229028582E-4</c:v>
                      </c:pt>
                      <c:pt idx="56">
                        <c:v>4.846188916128695E-4</c:v>
                      </c:pt>
                      <c:pt idx="57">
                        <c:v>4.3862094620916768E-4</c:v>
                      </c:pt>
                      <c:pt idx="58">
                        <c:v>6.4507314734815898E-4</c:v>
                      </c:pt>
                      <c:pt idx="59">
                        <c:v>1.0814294546736673E-3</c:v>
                      </c:pt>
                      <c:pt idx="60">
                        <c:v>1.6774038195085206E-3</c:v>
                      </c:pt>
                      <c:pt idx="61">
                        <c:v>2.3459258547246322E-3</c:v>
                      </c:pt>
                      <c:pt idx="62">
                        <c:v>3.0112714424613564E-3</c:v>
                      </c:pt>
                      <c:pt idx="63">
                        <c:v>3.6198046917435035E-3</c:v>
                      </c:pt>
                      <c:pt idx="64">
                        <c:v>4.1382739652152563E-3</c:v>
                      </c:pt>
                      <c:pt idx="65">
                        <c:v>4.5481946322353311E-3</c:v>
                      </c:pt>
                      <c:pt idx="66">
                        <c:v>4.8406961268698274E-3</c:v>
                      </c:pt>
                      <c:pt idx="67">
                        <c:v>5.0129234932615539E-3</c:v>
                      </c:pt>
                      <c:pt idx="68">
                        <c:v>5.0658362206678614E-3</c:v>
                      </c:pt>
                      <c:pt idx="69">
                        <c:v>5.0030170770666016E-3</c:v>
                      </c:pt>
                      <c:pt idx="70">
                        <c:v>4.8301878230828316E-3</c:v>
                      </c:pt>
                      <c:pt idx="71">
                        <c:v>4.555264953954502E-3</c:v>
                      </c:pt>
                      <c:pt idx="72">
                        <c:v>4.1889032805665005E-3</c:v>
                      </c:pt>
                      <c:pt idx="73">
                        <c:v>3.7455657272760135E-3</c:v>
                      </c:pt>
                      <c:pt idx="74">
                        <c:v>3.245226654300856E-3</c:v>
                      </c:pt>
                      <c:pt idx="75">
                        <c:v>2.7158098892232025E-3</c:v>
                      </c:pt>
                      <c:pt idx="76">
                        <c:v>2.1962209712013646E-3</c:v>
                      </c:pt>
                      <c:pt idx="77">
                        <c:v>1.7389876468926451E-3</c:v>
                      </c:pt>
                      <c:pt idx="78">
                        <c:v>1.4095303271726342E-3</c:v>
                      </c:pt>
                      <c:pt idx="79">
                        <c:v>1.2764048469220152E-3</c:v>
                      </c:pt>
                      <c:pt idx="80">
                        <c:v>1.3882482245891024E-3</c:v>
                      </c:pt>
                      <c:pt idx="81">
                        <c:v>1.7464235589260229E-3</c:v>
                      </c:pt>
                      <c:pt idx="82">
                        <c:v>2.2977773293269797E-3</c:v>
                      </c:pt>
                      <c:pt idx="83">
                        <c:v>2.9580795027258455E-3</c:v>
                      </c:pt>
                      <c:pt idx="84">
                        <c:v>3.6445053108391176E-3</c:v>
                      </c:pt>
                      <c:pt idx="85">
                        <c:v>4.2938683206994194E-3</c:v>
                      </c:pt>
                      <c:pt idx="86">
                        <c:v>4.864976439619772E-3</c:v>
                      </c:pt>
                      <c:pt idx="87">
                        <c:v>5.3338547057483728E-3</c:v>
                      </c:pt>
                      <c:pt idx="88">
                        <c:v>5.6881306649208957E-3</c:v>
                      </c:pt>
                      <c:pt idx="89">
                        <c:v>5.9227659024876159E-3</c:v>
                      </c:pt>
                      <c:pt idx="90">
                        <c:v>6.037314812097393E-3</c:v>
                      </c:pt>
                      <c:pt idx="91">
                        <c:v>6.0343542853601977E-3</c:v>
                      </c:pt>
                      <c:pt idx="92">
                        <c:v>5.918730930206428E-3</c:v>
                      </c:pt>
                      <c:pt idx="93">
                        <c:v>5.6974025597349275E-3</c:v>
                      </c:pt>
                      <c:pt idx="94">
                        <c:v>5.3797773267204828E-3</c:v>
                      </c:pt>
                      <c:pt idx="95">
                        <c:v>4.9785529686603349E-3</c:v>
                      </c:pt>
                      <c:pt idx="96">
                        <c:v>4.5111388077231978E-3</c:v>
                      </c:pt>
                      <c:pt idx="97">
                        <c:v>4.0017804355633639E-3</c:v>
                      </c:pt>
                      <c:pt idx="98">
                        <c:v>3.4843939517376068E-3</c:v>
                      </c:pt>
                      <c:pt idx="99">
                        <c:v>3.0055872587076001E-3</c:v>
                      </c:pt>
                      <c:pt idx="100">
                        <c:v>2.6258884259777173E-3</c:v>
                      </c:pt>
                      <c:pt idx="101">
                        <c:v>2.414569636719553E-3</c:v>
                      </c:pt>
                      <c:pt idx="102">
                        <c:v>2.4321557300556458E-3</c:v>
                      </c:pt>
                      <c:pt idx="103">
                        <c:v>2.7024702010721882E-3</c:v>
                      </c:pt>
                      <c:pt idx="104">
                        <c:v>3.1939498963378743E-3</c:v>
                      </c:pt>
                      <c:pt idx="105">
                        <c:v>3.8312435531785887E-3</c:v>
                      </c:pt>
                      <c:pt idx="106">
                        <c:v>4.527621649399482E-3</c:v>
                      </c:pt>
                      <c:pt idx="107">
                        <c:v>5.21063488478039E-3</c:v>
                      </c:pt>
                      <c:pt idx="108">
                        <c:v>5.8302345213606093E-3</c:v>
                      </c:pt>
                      <c:pt idx="109">
                        <c:v>6.3559452377951299E-3</c:v>
                      </c:pt>
                      <c:pt idx="110">
                        <c:v>6.7711417288526914E-3</c:v>
                      </c:pt>
                      <c:pt idx="111">
                        <c:v>7.0681248496522811E-3</c:v>
                      </c:pt>
                      <c:pt idx="112">
                        <c:v>7.2447720438479357E-3</c:v>
                      </c:pt>
                      <c:pt idx="113">
                        <c:v>7.3025245616494556E-3</c:v>
                      </c:pt>
                      <c:pt idx="114">
                        <c:v>7.2453270876058178E-3</c:v>
                      </c:pt>
                      <c:pt idx="115">
                        <c:v>7.0792383663918221E-3</c:v>
                      </c:pt>
                      <c:pt idx="116">
                        <c:v>6.8125664945592069E-3</c:v>
                      </c:pt>
                      <c:pt idx="117">
                        <c:v>6.4564925447000016E-3</c:v>
                      </c:pt>
                      <c:pt idx="118">
                        <c:v>6.0262339430970108E-3</c:v>
                      </c:pt>
                      <c:pt idx="119">
                        <c:v>5.5428615751093729E-3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370F-4FCE-B64D-DC7F6111D3F4}"/>
                  </c:ext>
                </c:extLst>
              </c15:ser>
            </c15:filteredScatterSeries>
          </c:ext>
        </c:extLst>
      </c:scatterChart>
      <c:valAx>
        <c:axId val="456972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61224489795922"/>
              <c:y val="0.85714507908733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991976002999624E-2"/>
              <c:y val="0.388890062211611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72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3543599257885"/>
          <c:y val="0.93121943090447024"/>
          <c:w val="0.50748616422947135"/>
          <c:h val="5.49378266492198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Aur - O-C Diagr.</a:t>
            </a:r>
          </a:p>
        </c:rich>
      </c:tx>
      <c:layout>
        <c:manualLayout>
          <c:xMode val="edge"/>
          <c:yMode val="edge"/>
          <c:x val="0.36126688074605195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32247170782361"/>
          <c:y val="0.13297889609335534"/>
          <c:w val="0.77095112268520627"/>
          <c:h val="0.672873214232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1'!$D$21:$D$221</c:f>
                <c:numCache>
                  <c:formatCode>General</c:formatCode>
                  <c:ptCount val="201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</c:numCache>
              </c:numRef>
            </c:plus>
            <c:minus>
              <c:numRef>
                <c:f>'Active 1'!$D$21:$D$221</c:f>
                <c:numCache>
                  <c:formatCode>General</c:formatCode>
                  <c:ptCount val="201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12307.5</c:v>
                </c:pt>
                <c:pt idx="214">
                  <c:v>12321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54-464E-A735-D1DF5056BD71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12307.5</c:v>
                </c:pt>
                <c:pt idx="214">
                  <c:v>12321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  <c:pt idx="5">
                  <c:v>1.6623599993181415E-2</c:v>
                </c:pt>
                <c:pt idx="6">
                  <c:v>1.5997199996490963E-2</c:v>
                </c:pt>
                <c:pt idx="7">
                  <c:v>1.3546399997721892E-2</c:v>
                </c:pt>
                <c:pt idx="8">
                  <c:v>2.7027199997974094E-2</c:v>
                </c:pt>
                <c:pt idx="9">
                  <c:v>2.0806799999263603E-2</c:v>
                </c:pt>
                <c:pt idx="10">
                  <c:v>3.3881600000313483E-2</c:v>
                </c:pt>
                <c:pt idx="11">
                  <c:v>3.3517999996547587E-2</c:v>
                </c:pt>
                <c:pt idx="12">
                  <c:v>2.8759599990735296E-2</c:v>
                </c:pt>
                <c:pt idx="13">
                  <c:v>1.2067199997545686E-2</c:v>
                </c:pt>
                <c:pt idx="14">
                  <c:v>4.2067199996381532E-2</c:v>
                </c:pt>
                <c:pt idx="15">
                  <c:v>3.6423600002308376E-2</c:v>
                </c:pt>
                <c:pt idx="16">
                  <c:v>4.1280400000687223E-2</c:v>
                </c:pt>
                <c:pt idx="17">
                  <c:v>3.8925599990761839E-2</c:v>
                </c:pt>
                <c:pt idx="24">
                  <c:v>2.4354399996809661E-2</c:v>
                </c:pt>
                <c:pt idx="25">
                  <c:v>4.0757999995548744E-2</c:v>
                </c:pt>
                <c:pt idx="26">
                  <c:v>4.1373200001544319E-2</c:v>
                </c:pt>
                <c:pt idx="27">
                  <c:v>4.616159999568481E-2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54-464E-A735-D1DF5056BD7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12307.5</c:v>
                </c:pt>
                <c:pt idx="214">
                  <c:v>12321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0">
                  <c:v>0</c:v>
                </c:pt>
                <c:pt idx="57">
                  <c:v>4.4369599992933217E-2</c:v>
                </c:pt>
                <c:pt idx="59">
                  <c:v>4.4962999993003905E-2</c:v>
                </c:pt>
                <c:pt idx="60">
                  <c:v>4.5258399994054344E-2</c:v>
                </c:pt>
                <c:pt idx="66">
                  <c:v>4.7609799999918323E-2</c:v>
                </c:pt>
                <c:pt idx="90">
                  <c:v>5.3994999994756654E-2</c:v>
                </c:pt>
                <c:pt idx="95">
                  <c:v>5.2317799993033987E-2</c:v>
                </c:pt>
                <c:pt idx="101">
                  <c:v>5.1489799996488728E-2</c:v>
                </c:pt>
                <c:pt idx="120">
                  <c:v>5.2433999997447245E-2</c:v>
                </c:pt>
                <c:pt idx="164">
                  <c:v>6.1426799999026116E-2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54-464E-A735-D1DF5056BD7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12307.5</c:v>
                </c:pt>
                <c:pt idx="214">
                  <c:v>12321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1">
                  <c:v>0</c:v>
                </c:pt>
                <c:pt idx="2">
                  <c:v>-6.5086000031442381E-3</c:v>
                </c:pt>
                <c:pt idx="3">
                  <c:v>1.6230399996857159E-2</c:v>
                </c:pt>
                <c:pt idx="4">
                  <c:v>1.591059999918798E-2</c:v>
                </c:pt>
                <c:pt idx="21">
                  <c:v>3.0699799994181376E-2</c:v>
                </c:pt>
                <c:pt idx="22">
                  <c:v>3.1673399993451312E-2</c:v>
                </c:pt>
                <c:pt idx="23">
                  <c:v>3.1074799997441005E-2</c:v>
                </c:pt>
                <c:pt idx="28">
                  <c:v>4.2273399994883221E-2</c:v>
                </c:pt>
                <c:pt idx="29">
                  <c:v>3.8964200000918936E-2</c:v>
                </c:pt>
                <c:pt idx="30">
                  <c:v>3.859760000341339E-2</c:v>
                </c:pt>
                <c:pt idx="32">
                  <c:v>4.0440199998556636E-2</c:v>
                </c:pt>
                <c:pt idx="33">
                  <c:v>4.389660000015283E-2</c:v>
                </c:pt>
                <c:pt idx="34">
                  <c:v>4.3707599994377233E-2</c:v>
                </c:pt>
                <c:pt idx="35">
                  <c:v>4.4127999994088896E-2</c:v>
                </c:pt>
                <c:pt idx="36">
                  <c:v>4.3931599997449666E-2</c:v>
                </c:pt>
                <c:pt idx="37">
                  <c:v>4.3673199994373135E-2</c:v>
                </c:pt>
                <c:pt idx="38">
                  <c:v>4.6034599996346515E-2</c:v>
                </c:pt>
                <c:pt idx="39">
                  <c:v>6.4461999994819053E-2</c:v>
                </c:pt>
                <c:pt idx="40">
                  <c:v>4.4195999995281454E-2</c:v>
                </c:pt>
                <c:pt idx="41">
                  <c:v>4.4657400001597125E-2</c:v>
                </c:pt>
                <c:pt idx="42">
                  <c:v>4.5922400000563357E-2</c:v>
                </c:pt>
                <c:pt idx="43">
                  <c:v>4.5516399994085077E-2</c:v>
                </c:pt>
                <c:pt idx="44">
                  <c:v>4.5903199992608279E-2</c:v>
                </c:pt>
                <c:pt idx="45">
                  <c:v>4.6330600001965649E-2</c:v>
                </c:pt>
                <c:pt idx="46">
                  <c:v>4.5791999997163657E-2</c:v>
                </c:pt>
                <c:pt idx="48">
                  <c:v>4.666459999862127E-2</c:v>
                </c:pt>
                <c:pt idx="49">
                  <c:v>4.6380599997064564E-2</c:v>
                </c:pt>
                <c:pt idx="51">
                  <c:v>4.7098599992750678E-2</c:v>
                </c:pt>
                <c:pt idx="52">
                  <c:v>4.6223599994846154E-2</c:v>
                </c:pt>
                <c:pt idx="53">
                  <c:v>4.5977399997354951E-2</c:v>
                </c:pt>
                <c:pt idx="56">
                  <c:v>4.5393199994578026E-2</c:v>
                </c:pt>
                <c:pt idx="61">
                  <c:v>4.450399999768706E-2</c:v>
                </c:pt>
                <c:pt idx="62">
                  <c:v>4.505079999944428E-2</c:v>
                </c:pt>
                <c:pt idx="63">
                  <c:v>4.7476599997025914E-2</c:v>
                </c:pt>
                <c:pt idx="65">
                  <c:v>4.7810399999434594E-2</c:v>
                </c:pt>
                <c:pt idx="67">
                  <c:v>4.9575999997614417E-2</c:v>
                </c:pt>
                <c:pt idx="68">
                  <c:v>4.9615999996603932E-2</c:v>
                </c:pt>
                <c:pt idx="69">
                  <c:v>4.9806000002718065E-2</c:v>
                </c:pt>
                <c:pt idx="70">
                  <c:v>4.8179799996432848E-2</c:v>
                </c:pt>
                <c:pt idx="71">
                  <c:v>4.9473199993371964E-2</c:v>
                </c:pt>
                <c:pt idx="72">
                  <c:v>4.9323599996569101E-2</c:v>
                </c:pt>
                <c:pt idx="73">
                  <c:v>4.9383599995053373E-2</c:v>
                </c:pt>
                <c:pt idx="74">
                  <c:v>4.944219999742927E-2</c:v>
                </c:pt>
                <c:pt idx="75">
                  <c:v>4.9071599991293624E-2</c:v>
                </c:pt>
                <c:pt idx="76">
                  <c:v>4.8805599988554604E-2</c:v>
                </c:pt>
                <c:pt idx="77">
                  <c:v>4.9859399994602427E-2</c:v>
                </c:pt>
                <c:pt idx="78">
                  <c:v>4.9732999999832828E-2</c:v>
                </c:pt>
                <c:pt idx="79">
                  <c:v>5.0013200001558289E-2</c:v>
                </c:pt>
                <c:pt idx="81">
                  <c:v>5.083599999488797E-2</c:v>
                </c:pt>
                <c:pt idx="82">
                  <c:v>5.2726599991729017E-2</c:v>
                </c:pt>
                <c:pt idx="83">
                  <c:v>5.1715399997192435E-2</c:v>
                </c:pt>
                <c:pt idx="84">
                  <c:v>5.277580000256421E-2</c:v>
                </c:pt>
                <c:pt idx="85">
                  <c:v>5.2383399990503676E-2</c:v>
                </c:pt>
                <c:pt idx="86">
                  <c:v>5.2524999999150168E-2</c:v>
                </c:pt>
                <c:pt idx="87">
                  <c:v>5.3132599998207297E-2</c:v>
                </c:pt>
                <c:pt idx="88">
                  <c:v>5.3140199997869786E-2</c:v>
                </c:pt>
                <c:pt idx="89">
                  <c:v>5.4067599994596094E-2</c:v>
                </c:pt>
                <c:pt idx="91">
                  <c:v>5.3335600001446437E-2</c:v>
                </c:pt>
                <c:pt idx="92">
                  <c:v>5.35091999990982E-2</c:v>
                </c:pt>
                <c:pt idx="93">
                  <c:v>4.4282799994107336E-2</c:v>
                </c:pt>
                <c:pt idx="94">
                  <c:v>5.2970599994296208E-2</c:v>
                </c:pt>
                <c:pt idx="96">
                  <c:v>5.406599999696482E-2</c:v>
                </c:pt>
                <c:pt idx="97">
                  <c:v>5.2939599998353515E-2</c:v>
                </c:pt>
                <c:pt idx="98">
                  <c:v>5.313959999330109E-2</c:v>
                </c:pt>
                <c:pt idx="99">
                  <c:v>5.3319799997552764E-2</c:v>
                </c:pt>
                <c:pt idx="100">
                  <c:v>5.2836000002571382E-2</c:v>
                </c:pt>
                <c:pt idx="102">
                  <c:v>5.2689799995278008E-2</c:v>
                </c:pt>
                <c:pt idx="103">
                  <c:v>5.4489799993461929E-2</c:v>
                </c:pt>
                <c:pt idx="104">
                  <c:v>5.3752799998619594E-2</c:v>
                </c:pt>
                <c:pt idx="105">
                  <c:v>5.4452799995488022E-2</c:v>
                </c:pt>
                <c:pt idx="106">
                  <c:v>5.4752799995185342E-2</c:v>
                </c:pt>
                <c:pt idx="107">
                  <c:v>5.2655999999842606E-2</c:v>
                </c:pt>
                <c:pt idx="108">
                  <c:v>5.3313800002797507E-2</c:v>
                </c:pt>
                <c:pt idx="109">
                  <c:v>5.3543800000625197E-2</c:v>
                </c:pt>
                <c:pt idx="110">
                  <c:v>5.4435599995485973E-2</c:v>
                </c:pt>
                <c:pt idx="111">
                  <c:v>5.2865999990899581E-2</c:v>
                </c:pt>
                <c:pt idx="112">
                  <c:v>5.3607199995894916E-2</c:v>
                </c:pt>
                <c:pt idx="113">
                  <c:v>5.3707199993368704E-2</c:v>
                </c:pt>
                <c:pt idx="114">
                  <c:v>5.4287799997837283E-2</c:v>
                </c:pt>
                <c:pt idx="115">
                  <c:v>5.4642600000079256E-2</c:v>
                </c:pt>
                <c:pt idx="116">
                  <c:v>5.2145199995720759E-2</c:v>
                </c:pt>
                <c:pt idx="117">
                  <c:v>5.145279999851482E-2</c:v>
                </c:pt>
                <c:pt idx="118">
                  <c:v>5.2582800002710428E-2</c:v>
                </c:pt>
                <c:pt idx="119">
                  <c:v>5.3202999995846767E-2</c:v>
                </c:pt>
                <c:pt idx="121">
                  <c:v>5.3743599994049873E-2</c:v>
                </c:pt>
                <c:pt idx="122">
                  <c:v>5.5013799996231683E-2</c:v>
                </c:pt>
                <c:pt idx="123">
                  <c:v>5.5241199996089563E-2</c:v>
                </c:pt>
                <c:pt idx="124">
                  <c:v>5.436859999463195E-2</c:v>
                </c:pt>
                <c:pt idx="125">
                  <c:v>5.382439999084454E-2</c:v>
                </c:pt>
                <c:pt idx="126">
                  <c:v>5.3797999993548729E-2</c:v>
                </c:pt>
                <c:pt idx="127">
                  <c:v>5.519339999591466E-2</c:v>
                </c:pt>
                <c:pt idx="128">
                  <c:v>5.5169999992358498E-2</c:v>
                </c:pt>
                <c:pt idx="129">
                  <c:v>5.6523799998103641E-2</c:v>
                </c:pt>
                <c:pt idx="130">
                  <c:v>5.5777599991415627E-2</c:v>
                </c:pt>
                <c:pt idx="131">
                  <c:v>5.5611599993426353E-2</c:v>
                </c:pt>
                <c:pt idx="132">
                  <c:v>5.8117399996262975E-2</c:v>
                </c:pt>
                <c:pt idx="133">
                  <c:v>5.9745599995949306E-2</c:v>
                </c:pt>
                <c:pt idx="134">
                  <c:v>6.0023400001227856E-2</c:v>
                </c:pt>
                <c:pt idx="135">
                  <c:v>5.9976599994115531E-2</c:v>
                </c:pt>
                <c:pt idx="136">
                  <c:v>5.9328399998776149E-2</c:v>
                </c:pt>
                <c:pt idx="137">
                  <c:v>5.9428399996249937E-2</c:v>
                </c:pt>
                <c:pt idx="138">
                  <c:v>6.0748800002329517E-2</c:v>
                </c:pt>
                <c:pt idx="139">
                  <c:v>6.080880000081379E-2</c:v>
                </c:pt>
                <c:pt idx="140">
                  <c:v>6.080880000081379E-2</c:v>
                </c:pt>
                <c:pt idx="141">
                  <c:v>6.1455999995814636E-2</c:v>
                </c:pt>
                <c:pt idx="142">
                  <c:v>6.0263599996687844E-2</c:v>
                </c:pt>
                <c:pt idx="143">
                  <c:v>6.0506399997393601E-2</c:v>
                </c:pt>
                <c:pt idx="144">
                  <c:v>6.0384199998225085E-2</c:v>
                </c:pt>
                <c:pt idx="145">
                  <c:v>6.0774199999286793E-2</c:v>
                </c:pt>
                <c:pt idx="146">
                  <c:v>5.9957399993436411E-2</c:v>
                </c:pt>
                <c:pt idx="147">
                  <c:v>5.9957399993436411E-2</c:v>
                </c:pt>
                <c:pt idx="148">
                  <c:v>6.2529399998311419E-2</c:v>
                </c:pt>
                <c:pt idx="149">
                  <c:v>6.0550399997737259E-2</c:v>
                </c:pt>
                <c:pt idx="150">
                  <c:v>6.2162399997760076E-2</c:v>
                </c:pt>
                <c:pt idx="151">
                  <c:v>6.0226000001421198E-2</c:v>
                </c:pt>
                <c:pt idx="152">
                  <c:v>6.0226000001421198E-2</c:v>
                </c:pt>
                <c:pt idx="153">
                  <c:v>6.186840000009397E-2</c:v>
                </c:pt>
                <c:pt idx="154">
                  <c:v>5.9028999996371567E-2</c:v>
                </c:pt>
                <c:pt idx="155">
                  <c:v>5.92289999985951E-2</c:v>
                </c:pt>
                <c:pt idx="156">
                  <c:v>6.0371999992639758E-2</c:v>
                </c:pt>
                <c:pt idx="157">
                  <c:v>5.7623799992143176E-2</c:v>
                </c:pt>
                <c:pt idx="158">
                  <c:v>6.0031399996660184E-2</c:v>
                </c:pt>
                <c:pt idx="159">
                  <c:v>6.5337799998815171E-2</c:v>
                </c:pt>
                <c:pt idx="160">
                  <c:v>6.1732599999231752E-2</c:v>
                </c:pt>
                <c:pt idx="161">
                  <c:v>6.1762599994835909E-2</c:v>
                </c:pt>
                <c:pt idx="162">
                  <c:v>6.054020000010496E-2</c:v>
                </c:pt>
                <c:pt idx="163">
                  <c:v>6.061020000197459E-2</c:v>
                </c:pt>
                <c:pt idx="165">
                  <c:v>6.4899199991486967E-2</c:v>
                </c:pt>
                <c:pt idx="166">
                  <c:v>6.4377399998193141E-2</c:v>
                </c:pt>
                <c:pt idx="167">
                  <c:v>6.4557400000921916E-2</c:v>
                </c:pt>
                <c:pt idx="168">
                  <c:v>6.4557400000921916E-2</c:v>
                </c:pt>
                <c:pt idx="169">
                  <c:v>6.7021599999861792E-2</c:v>
                </c:pt>
                <c:pt idx="170">
                  <c:v>6.7471599999407772E-2</c:v>
                </c:pt>
                <c:pt idx="171">
                  <c:v>6.8572999996831641E-2</c:v>
                </c:pt>
                <c:pt idx="172">
                  <c:v>6.8592999996326398E-2</c:v>
                </c:pt>
                <c:pt idx="173">
                  <c:v>6.7467999993823469E-2</c:v>
                </c:pt>
                <c:pt idx="174">
                  <c:v>6.8595800112234429E-2</c:v>
                </c:pt>
                <c:pt idx="175">
                  <c:v>6.805779999558581E-2</c:v>
                </c:pt>
                <c:pt idx="176">
                  <c:v>6.8897799996193498E-2</c:v>
                </c:pt>
                <c:pt idx="177">
                  <c:v>6.7132799995306414E-2</c:v>
                </c:pt>
                <c:pt idx="178">
                  <c:v>6.8372800000361167E-2</c:v>
                </c:pt>
                <c:pt idx="179">
                  <c:v>6.6872600000351667E-2</c:v>
                </c:pt>
                <c:pt idx="180">
                  <c:v>6.730260000040289E-2</c:v>
                </c:pt>
                <c:pt idx="181">
                  <c:v>6.6688999999314547E-2</c:v>
                </c:pt>
                <c:pt idx="182">
                  <c:v>6.8369000000529923E-2</c:v>
                </c:pt>
                <c:pt idx="183">
                  <c:v>6.7109600000549108E-2</c:v>
                </c:pt>
                <c:pt idx="184">
                  <c:v>6.7447599998558871E-2</c:v>
                </c:pt>
                <c:pt idx="185">
                  <c:v>6.8057600001338869E-2</c:v>
                </c:pt>
                <c:pt idx="186">
                  <c:v>6.5800399999716319E-2</c:v>
                </c:pt>
                <c:pt idx="187">
                  <c:v>7.1121599998150486E-2</c:v>
                </c:pt>
                <c:pt idx="188">
                  <c:v>6.9648399992729537E-2</c:v>
                </c:pt>
                <c:pt idx="189">
                  <c:v>7.0722600001317915E-2</c:v>
                </c:pt>
                <c:pt idx="190">
                  <c:v>6.963279999763472E-2</c:v>
                </c:pt>
                <c:pt idx="191">
                  <c:v>7.1862799995869864E-2</c:v>
                </c:pt>
                <c:pt idx="192">
                  <c:v>7.3756399993726518E-2</c:v>
                </c:pt>
                <c:pt idx="193">
                  <c:v>7.5405399991723243E-2</c:v>
                </c:pt>
                <c:pt idx="194">
                  <c:v>7.2933799994643778E-2</c:v>
                </c:pt>
                <c:pt idx="195">
                  <c:v>7.5770600000396371E-2</c:v>
                </c:pt>
                <c:pt idx="196">
                  <c:v>7.4073599993425887E-2</c:v>
                </c:pt>
                <c:pt idx="197">
                  <c:v>7.4434999994991813E-2</c:v>
                </c:pt>
                <c:pt idx="198">
                  <c:v>7.4511599996185396E-2</c:v>
                </c:pt>
                <c:pt idx="199">
                  <c:v>7.4734399997396395E-2</c:v>
                </c:pt>
                <c:pt idx="200">
                  <c:v>6.3691199997265358E-2</c:v>
                </c:pt>
                <c:pt idx="201">
                  <c:v>7.4978999997256324E-2</c:v>
                </c:pt>
                <c:pt idx="202">
                  <c:v>7.8786599995510187E-2</c:v>
                </c:pt>
                <c:pt idx="203">
                  <c:v>7.4779999995371327E-2</c:v>
                </c:pt>
                <c:pt idx="204">
                  <c:v>7.5302999997802544E-2</c:v>
                </c:pt>
                <c:pt idx="205">
                  <c:v>7.536439999967115E-2</c:v>
                </c:pt>
                <c:pt idx="207">
                  <c:v>7.4000799999339506E-2</c:v>
                </c:pt>
                <c:pt idx="208">
                  <c:v>7.3351199993339833E-2</c:v>
                </c:pt>
                <c:pt idx="209">
                  <c:v>7.3258799995528534E-2</c:v>
                </c:pt>
                <c:pt idx="210">
                  <c:v>7.3905599994759541E-2</c:v>
                </c:pt>
                <c:pt idx="211">
                  <c:v>7.7364799995848443E-2</c:v>
                </c:pt>
                <c:pt idx="212">
                  <c:v>7.5195199999143369E-2</c:v>
                </c:pt>
                <c:pt idx="213">
                  <c:v>8.1540999992284924E-2</c:v>
                </c:pt>
                <c:pt idx="214">
                  <c:v>8.1462800000736024E-2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54-464E-A735-D1DF5056BD71}"/>
            </c:ext>
          </c:extLst>
        </c:ser>
        <c:ser>
          <c:idx val="7"/>
          <c:order val="4"/>
          <c:tx>
            <c:strRef>
              <c:f>'Active 1'!$L$20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12307.5</c:v>
                </c:pt>
                <c:pt idx="214">
                  <c:v>12321</c:v>
                </c:pt>
              </c:numCache>
            </c:numRef>
          </c:xVal>
          <c:yVal>
            <c:numRef>
              <c:f>'Active 1'!$L$21:$L$979</c:f>
              <c:numCache>
                <c:formatCode>General</c:formatCode>
                <c:ptCount val="959"/>
                <c:pt idx="0">
                  <c:v>-1.9548887030824968E-5</c:v>
                </c:pt>
                <c:pt idx="1">
                  <c:v>-1.9548887030824968E-5</c:v>
                </c:pt>
                <c:pt idx="2">
                  <c:v>1.3374281558775592E-3</c:v>
                </c:pt>
                <c:pt idx="3">
                  <c:v>1.6277068521389104E-2</c:v>
                </c:pt>
                <c:pt idx="4">
                  <c:v>1.6286738191528594E-2</c:v>
                </c:pt>
                <c:pt idx="5">
                  <c:v>2.0138490130425315E-2</c:v>
                </c:pt>
                <c:pt idx="6">
                  <c:v>2.0151383023944633E-2</c:v>
                </c:pt>
                <c:pt idx="7">
                  <c:v>2.027386551237817E-2</c:v>
                </c:pt>
                <c:pt idx="8">
                  <c:v>2.1601833544868086E-2</c:v>
                </c:pt>
                <c:pt idx="9">
                  <c:v>2.1904816542572095E-2</c:v>
                </c:pt>
                <c:pt idx="10">
                  <c:v>2.2942694470877319E-2</c:v>
                </c:pt>
                <c:pt idx="11">
                  <c:v>2.3413285084332484E-2</c:v>
                </c:pt>
                <c:pt idx="12">
                  <c:v>2.3490642445448403E-2</c:v>
                </c:pt>
                <c:pt idx="13">
                  <c:v>2.3535767572766021E-2</c:v>
                </c:pt>
                <c:pt idx="14">
                  <c:v>2.3535767572766021E-2</c:v>
                </c:pt>
                <c:pt idx="15">
                  <c:v>2.6584936890085096E-2</c:v>
                </c:pt>
                <c:pt idx="16">
                  <c:v>2.6752544505836251E-2</c:v>
                </c:pt>
                <c:pt idx="17">
                  <c:v>2.829324528139494E-2</c:v>
                </c:pt>
                <c:pt idx="18">
                  <c:v>3.0259411543091173E-2</c:v>
                </c:pt>
                <c:pt idx="19">
                  <c:v>3.1845237445967477E-2</c:v>
                </c:pt>
                <c:pt idx="20">
                  <c:v>3.2837990246955086E-2</c:v>
                </c:pt>
                <c:pt idx="21">
                  <c:v>3.2847659917094575E-2</c:v>
                </c:pt>
                <c:pt idx="22">
                  <c:v>3.2860552810613897E-2</c:v>
                </c:pt>
                <c:pt idx="23">
                  <c:v>3.3250562839573311E-2</c:v>
                </c:pt>
                <c:pt idx="24">
                  <c:v>3.3553545837277321E-2</c:v>
                </c:pt>
                <c:pt idx="25">
                  <c:v>3.5016889251720092E-2</c:v>
                </c:pt>
                <c:pt idx="26">
                  <c:v>3.5107139506355328E-2</c:v>
                </c:pt>
                <c:pt idx="27">
                  <c:v>3.6480232666162862E-2</c:v>
                </c:pt>
                <c:pt idx="28">
                  <c:v>3.7695387880358734E-2</c:v>
                </c:pt>
                <c:pt idx="29">
                  <c:v>3.7895227729908186E-2</c:v>
                </c:pt>
                <c:pt idx="30">
                  <c:v>3.8220773291271007E-2</c:v>
                </c:pt>
                <c:pt idx="31">
                  <c:v>3.9258651219576231E-2</c:v>
                </c:pt>
                <c:pt idx="32">
                  <c:v>4.1569702382914263E-2</c:v>
                </c:pt>
                <c:pt idx="33">
                  <c:v>4.3007260010318391E-2</c:v>
                </c:pt>
                <c:pt idx="34">
                  <c:v>4.3055608361015844E-2</c:v>
                </c:pt>
                <c:pt idx="35">
                  <c:v>4.3074947701294823E-2</c:v>
                </c:pt>
                <c:pt idx="36">
                  <c:v>4.3087840594814138E-2</c:v>
                </c:pt>
                <c:pt idx="37">
                  <c:v>4.316519795593006E-2</c:v>
                </c:pt>
                <c:pt idx="38">
                  <c:v>4.3232885646906485E-2</c:v>
                </c:pt>
                <c:pt idx="39">
                  <c:v>4.3268341104084611E-2</c:v>
                </c:pt>
                <c:pt idx="40">
                  <c:v>4.3300573337882911E-2</c:v>
                </c:pt>
                <c:pt idx="41">
                  <c:v>4.3368261028859344E-2</c:v>
                </c:pt>
                <c:pt idx="42">
                  <c:v>4.4415808627304057E-2</c:v>
                </c:pt>
                <c:pt idx="43">
                  <c:v>4.4609202030093852E-2</c:v>
                </c:pt>
                <c:pt idx="44">
                  <c:v>4.4615648476853509E-2</c:v>
                </c:pt>
                <c:pt idx="45">
                  <c:v>4.4651103934031634E-2</c:v>
                </c:pt>
                <c:pt idx="46">
                  <c:v>4.4718791625008067E-2</c:v>
                </c:pt>
                <c:pt idx="47">
                  <c:v>4.5012104952572587E-2</c:v>
                </c:pt>
                <c:pt idx="48">
                  <c:v>4.5166819674804418E-2</c:v>
                </c:pt>
                <c:pt idx="49">
                  <c:v>4.610155445495509E-2</c:v>
                </c:pt>
                <c:pt idx="50">
                  <c:v>4.63078407512642E-2</c:v>
                </c:pt>
                <c:pt idx="51">
                  <c:v>4.6327180091543178E-2</c:v>
                </c:pt>
                <c:pt idx="52">
                  <c:v>4.6730083014021914E-2</c:v>
                </c:pt>
                <c:pt idx="53">
                  <c:v>4.6752645577680725E-2</c:v>
                </c:pt>
                <c:pt idx="54">
                  <c:v>4.7822755739784249E-2</c:v>
                </c:pt>
                <c:pt idx="55">
                  <c:v>4.7832425409923739E-2</c:v>
                </c:pt>
                <c:pt idx="56">
                  <c:v>4.8000033025674897E-2</c:v>
                </c:pt>
                <c:pt idx="57">
                  <c:v>4.814830130114707E-2</c:v>
                </c:pt>
                <c:pt idx="58">
                  <c:v>4.8151524524526902E-2</c:v>
                </c:pt>
                <c:pt idx="59">
                  <c:v>4.8151524524526902E-2</c:v>
                </c:pt>
                <c:pt idx="60">
                  <c:v>4.8251444449301628E-2</c:v>
                </c:pt>
                <c:pt idx="61">
                  <c:v>4.8361034044215843E-2</c:v>
                </c:pt>
                <c:pt idx="62">
                  <c:v>4.8367480490975501E-2</c:v>
                </c:pt>
                <c:pt idx="63">
                  <c:v>4.8486739756029205E-2</c:v>
                </c:pt>
                <c:pt idx="64">
                  <c:v>4.8486739756029205E-2</c:v>
                </c:pt>
                <c:pt idx="65">
                  <c:v>4.9153946995653994E-2</c:v>
                </c:pt>
                <c:pt idx="66">
                  <c:v>4.9447260323218514E-2</c:v>
                </c:pt>
                <c:pt idx="67">
                  <c:v>4.9585858928551198E-2</c:v>
                </c:pt>
                <c:pt idx="68">
                  <c:v>4.9585858928551198E-2</c:v>
                </c:pt>
                <c:pt idx="69">
                  <c:v>4.9585858928551198E-2</c:v>
                </c:pt>
                <c:pt idx="70">
                  <c:v>4.9608421492210009E-2</c:v>
                </c:pt>
                <c:pt idx="71">
                  <c:v>4.9611644715589841E-2</c:v>
                </c:pt>
                <c:pt idx="72">
                  <c:v>4.963098405586882E-2</c:v>
                </c:pt>
                <c:pt idx="73">
                  <c:v>4.963098405586882E-2</c:v>
                </c:pt>
                <c:pt idx="74">
                  <c:v>4.9724457533883888E-2</c:v>
                </c:pt>
                <c:pt idx="75">
                  <c:v>4.9856609692456914E-2</c:v>
                </c:pt>
                <c:pt idx="76">
                  <c:v>4.9888841926255208E-2</c:v>
                </c:pt>
                <c:pt idx="77">
                  <c:v>4.9911404489914019E-2</c:v>
                </c:pt>
                <c:pt idx="78">
                  <c:v>4.992429738343334E-2</c:v>
                </c:pt>
                <c:pt idx="79">
                  <c:v>4.9933967053572829E-2</c:v>
                </c:pt>
                <c:pt idx="80">
                  <c:v>4.995652961723164E-2</c:v>
                </c:pt>
                <c:pt idx="81">
                  <c:v>5.0069342435525688E-2</c:v>
                </c:pt>
                <c:pt idx="82">
                  <c:v>5.0904157290901628E-2</c:v>
                </c:pt>
                <c:pt idx="83">
                  <c:v>5.1007300439056186E-2</c:v>
                </c:pt>
                <c:pt idx="84">
                  <c:v>5.1026639779335164E-2</c:v>
                </c:pt>
                <c:pt idx="85">
                  <c:v>5.1071764906652779E-2</c:v>
                </c:pt>
                <c:pt idx="86">
                  <c:v>5.1149122267768701E-2</c:v>
                </c:pt>
                <c:pt idx="87">
                  <c:v>5.1194247395086316E-2</c:v>
                </c:pt>
                <c:pt idx="88">
                  <c:v>5.1239372522403938E-2</c:v>
                </c:pt>
                <c:pt idx="89">
                  <c:v>5.1274827979582063E-2</c:v>
                </c:pt>
                <c:pt idx="90">
                  <c:v>5.1310283436760196E-2</c:v>
                </c:pt>
                <c:pt idx="91">
                  <c:v>5.1339292447178664E-2</c:v>
                </c:pt>
                <c:pt idx="92">
                  <c:v>5.1352185340697978E-2</c:v>
                </c:pt>
                <c:pt idx="93">
                  <c:v>5.13650782342173E-2</c:v>
                </c:pt>
                <c:pt idx="94">
                  <c:v>5.1419873031674411E-2</c:v>
                </c:pt>
                <c:pt idx="95">
                  <c:v>5.1445658818713047E-2</c:v>
                </c:pt>
                <c:pt idx="96">
                  <c:v>5.1519792956449137E-2</c:v>
                </c:pt>
                <c:pt idx="97">
                  <c:v>5.1532685849968458E-2</c:v>
                </c:pt>
                <c:pt idx="98">
                  <c:v>5.1532685849968458E-2</c:v>
                </c:pt>
                <c:pt idx="99">
                  <c:v>5.1542355520107948E-2</c:v>
                </c:pt>
                <c:pt idx="100">
                  <c:v>5.1680954125440631E-2</c:v>
                </c:pt>
                <c:pt idx="101">
                  <c:v>5.1703516689099442E-2</c:v>
                </c:pt>
                <c:pt idx="102">
                  <c:v>5.1703516689099442E-2</c:v>
                </c:pt>
                <c:pt idx="103">
                  <c:v>5.1703516689099442E-2</c:v>
                </c:pt>
                <c:pt idx="104">
                  <c:v>5.1848561741191783E-2</c:v>
                </c:pt>
                <c:pt idx="105">
                  <c:v>5.1848561741191783E-2</c:v>
                </c:pt>
                <c:pt idx="106">
                  <c:v>5.1848561741191783E-2</c:v>
                </c:pt>
                <c:pt idx="107">
                  <c:v>5.2647921139389597E-2</c:v>
                </c:pt>
                <c:pt idx="108">
                  <c:v>5.2863877105838203E-2</c:v>
                </c:pt>
                <c:pt idx="109">
                  <c:v>5.2863877105838203E-2</c:v>
                </c:pt>
                <c:pt idx="110">
                  <c:v>5.2950904137093607E-2</c:v>
                </c:pt>
                <c:pt idx="111">
                  <c:v>5.313140464636408E-2</c:v>
                </c:pt>
                <c:pt idx="112">
                  <c:v>5.3189422667201017E-2</c:v>
                </c:pt>
                <c:pt idx="113">
                  <c:v>5.3189422667201017E-2</c:v>
                </c:pt>
                <c:pt idx="114">
                  <c:v>5.3218431677619492E-2</c:v>
                </c:pt>
                <c:pt idx="115">
                  <c:v>5.3289342591975743E-2</c:v>
                </c:pt>
                <c:pt idx="116">
                  <c:v>5.4704337655721066E-2</c:v>
                </c:pt>
                <c:pt idx="117">
                  <c:v>5.4749462783038688E-2</c:v>
                </c:pt>
                <c:pt idx="118">
                  <c:v>5.4749462783038688E-2</c:v>
                </c:pt>
                <c:pt idx="119">
                  <c:v>5.4759132453178178E-2</c:v>
                </c:pt>
                <c:pt idx="120">
                  <c:v>5.4807480803875624E-2</c:v>
                </c:pt>
                <c:pt idx="121">
                  <c:v>5.494930263258814E-2</c:v>
                </c:pt>
                <c:pt idx="122">
                  <c:v>5.608710048566809E-2</c:v>
                </c:pt>
                <c:pt idx="123">
                  <c:v>5.6122555942846222E-2</c:v>
                </c:pt>
                <c:pt idx="124">
                  <c:v>5.6158011400024348E-2</c:v>
                </c:pt>
                <c:pt idx="125">
                  <c:v>5.6277270665078052E-2</c:v>
                </c:pt>
                <c:pt idx="126">
                  <c:v>5.6290163558597374E-2</c:v>
                </c:pt>
                <c:pt idx="127">
                  <c:v>5.63900834833721E-2</c:v>
                </c:pt>
                <c:pt idx="128">
                  <c:v>5.6548021428983769E-2</c:v>
                </c:pt>
                <c:pt idx="129">
                  <c:v>5.6570583992642573E-2</c:v>
                </c:pt>
                <c:pt idx="130">
                  <c:v>5.6593146556301384E-2</c:v>
                </c:pt>
                <c:pt idx="131">
                  <c:v>5.6625378790099684E-2</c:v>
                </c:pt>
                <c:pt idx="132">
                  <c:v>5.7550443900110861E-2</c:v>
                </c:pt>
                <c:pt idx="133">
                  <c:v>5.7785739206838445E-2</c:v>
                </c:pt>
                <c:pt idx="134">
                  <c:v>5.7840534004295556E-2</c:v>
                </c:pt>
                <c:pt idx="135">
                  <c:v>5.815640989551888E-2</c:v>
                </c:pt>
                <c:pt idx="136">
                  <c:v>5.8404598095765786E-2</c:v>
                </c:pt>
                <c:pt idx="137">
                  <c:v>5.8404598095765786E-2</c:v>
                </c:pt>
                <c:pt idx="138">
                  <c:v>5.9068582112010742E-2</c:v>
                </c:pt>
                <c:pt idx="139">
                  <c:v>5.9068582112010742E-2</c:v>
                </c:pt>
                <c:pt idx="140">
                  <c:v>5.9068582112010742E-2</c:v>
                </c:pt>
                <c:pt idx="141">
                  <c:v>5.9094367899049378E-2</c:v>
                </c:pt>
                <c:pt idx="142">
                  <c:v>5.9139493026367E-2</c:v>
                </c:pt>
                <c:pt idx="143">
                  <c:v>5.9274868408319852E-2</c:v>
                </c:pt>
                <c:pt idx="144">
                  <c:v>5.9329663205776963E-2</c:v>
                </c:pt>
                <c:pt idx="145">
                  <c:v>5.9329663205776963E-2</c:v>
                </c:pt>
                <c:pt idx="146">
                  <c:v>5.94843779280088E-2</c:v>
                </c:pt>
                <c:pt idx="147">
                  <c:v>5.94843779280088E-2</c:v>
                </c:pt>
                <c:pt idx="148">
                  <c:v>5.9742235798395188E-2</c:v>
                </c:pt>
                <c:pt idx="149">
                  <c:v>5.9790584149092635E-2</c:v>
                </c:pt>
                <c:pt idx="150">
                  <c:v>5.9887280850487536E-2</c:v>
                </c:pt>
                <c:pt idx="151">
                  <c:v>6.0867140757955823E-2</c:v>
                </c:pt>
                <c:pt idx="152">
                  <c:v>6.0867140757955823E-2</c:v>
                </c:pt>
                <c:pt idx="153">
                  <c:v>6.0983176799629696E-2</c:v>
                </c:pt>
                <c:pt idx="154">
                  <c:v>6.1012185810048164E-2</c:v>
                </c:pt>
                <c:pt idx="155">
                  <c:v>6.1012185810048164E-2</c:v>
                </c:pt>
                <c:pt idx="156">
                  <c:v>6.1318392031132006E-2</c:v>
                </c:pt>
                <c:pt idx="157">
                  <c:v>6.140541906238741E-2</c:v>
                </c:pt>
                <c:pt idx="158">
                  <c:v>6.1450544189705032E-2</c:v>
                </c:pt>
                <c:pt idx="159">
                  <c:v>6.1598812465177205E-2</c:v>
                </c:pt>
                <c:pt idx="160">
                  <c:v>6.2475529224490935E-2</c:v>
                </c:pt>
                <c:pt idx="161">
                  <c:v>6.2475529224490935E-2</c:v>
                </c:pt>
                <c:pt idx="162">
                  <c:v>6.2520654351808563E-2</c:v>
                </c:pt>
                <c:pt idx="163">
                  <c:v>6.2520654351808563E-2</c:v>
                </c:pt>
                <c:pt idx="164">
                  <c:v>6.3162075804394702E-2</c:v>
                </c:pt>
                <c:pt idx="165">
                  <c:v>6.424507886001754E-2</c:v>
                </c:pt>
                <c:pt idx="166">
                  <c:v>6.4319212997753644E-2</c:v>
                </c:pt>
                <c:pt idx="167">
                  <c:v>6.4319212997753644E-2</c:v>
                </c:pt>
                <c:pt idx="168">
                  <c:v>6.4319212997753644E-2</c:v>
                </c:pt>
                <c:pt idx="169">
                  <c:v>6.5972726591606357E-2</c:v>
                </c:pt>
                <c:pt idx="170">
                  <c:v>6.5972726591606357E-2</c:v>
                </c:pt>
                <c:pt idx="171">
                  <c:v>6.6523897789557279E-2</c:v>
                </c:pt>
                <c:pt idx="172">
                  <c:v>6.6523897789557279E-2</c:v>
                </c:pt>
                <c:pt idx="173">
                  <c:v>6.773260655699348E-2</c:v>
                </c:pt>
                <c:pt idx="174">
                  <c:v>6.7787401354450605E-2</c:v>
                </c:pt>
                <c:pt idx="175">
                  <c:v>6.7884098055845499E-2</c:v>
                </c:pt>
                <c:pt idx="176">
                  <c:v>6.7884098055845499E-2</c:v>
                </c:pt>
                <c:pt idx="177">
                  <c:v>6.8287000978324242E-2</c:v>
                </c:pt>
                <c:pt idx="178">
                  <c:v>6.8287000978324242E-2</c:v>
                </c:pt>
                <c:pt idx="179">
                  <c:v>6.9244298322133718E-2</c:v>
                </c:pt>
                <c:pt idx="180">
                  <c:v>6.9244298322133718E-2</c:v>
                </c:pt>
                <c:pt idx="181">
                  <c:v>6.939256659760587E-2</c:v>
                </c:pt>
                <c:pt idx="182">
                  <c:v>6.939256659760587E-2</c:v>
                </c:pt>
                <c:pt idx="183">
                  <c:v>6.9421575608024338E-2</c:v>
                </c:pt>
                <c:pt idx="184">
                  <c:v>6.9647201244612433E-2</c:v>
                </c:pt>
                <c:pt idx="185">
                  <c:v>6.9647201244612433E-2</c:v>
                </c:pt>
                <c:pt idx="186">
                  <c:v>6.9782576626565312E-2</c:v>
                </c:pt>
                <c:pt idx="187">
                  <c:v>7.0807561661351215E-2</c:v>
                </c:pt>
                <c:pt idx="188">
                  <c:v>7.0975169277102346E-2</c:v>
                </c:pt>
                <c:pt idx="189">
                  <c:v>7.117823235003165E-2</c:v>
                </c:pt>
                <c:pt idx="190">
                  <c:v>7.134906318916262E-2</c:v>
                </c:pt>
                <c:pt idx="191">
                  <c:v>7.134906318916262E-2</c:v>
                </c:pt>
                <c:pt idx="192">
                  <c:v>7.149088501787515E-2</c:v>
                </c:pt>
                <c:pt idx="193">
                  <c:v>7.149088501787515E-2</c:v>
                </c:pt>
                <c:pt idx="194">
                  <c:v>7.1558572708851576E-2</c:v>
                </c:pt>
                <c:pt idx="195">
                  <c:v>7.2370825000568711E-2</c:v>
                </c:pt>
                <c:pt idx="196">
                  <c:v>7.2515870052661052E-2</c:v>
                </c:pt>
                <c:pt idx="197">
                  <c:v>7.2583557743637478E-2</c:v>
                </c:pt>
                <c:pt idx="198">
                  <c:v>7.2741495689249147E-2</c:v>
                </c:pt>
                <c:pt idx="199">
                  <c:v>7.2876871071201998E-2</c:v>
                </c:pt>
                <c:pt idx="200">
                  <c:v>7.3044478686953157E-2</c:v>
                </c:pt>
                <c:pt idx="201">
                  <c:v>7.3099273484410254E-2</c:v>
                </c:pt>
                <c:pt idx="202">
                  <c:v>7.314439861172789E-2</c:v>
                </c:pt>
                <c:pt idx="203">
                  <c:v>7.3147621835107701E-2</c:v>
                </c:pt>
                <c:pt idx="204">
                  <c:v>7.4259633901149008E-2</c:v>
                </c:pt>
                <c:pt idx="205">
                  <c:v>7.4327321592125434E-2</c:v>
                </c:pt>
                <c:pt idx="206">
                  <c:v>7.4559393675473207E-2</c:v>
                </c:pt>
                <c:pt idx="207">
                  <c:v>7.4797912205580602E-2</c:v>
                </c:pt>
                <c:pt idx="208">
                  <c:v>7.5945379728800055E-2</c:v>
                </c:pt>
                <c:pt idx="209">
                  <c:v>7.5990504856117663E-2</c:v>
                </c:pt>
                <c:pt idx="210">
                  <c:v>7.7286240654809296E-2</c:v>
                </c:pt>
                <c:pt idx="211">
                  <c:v>7.7892206650217316E-2</c:v>
                </c:pt>
                <c:pt idx="212">
                  <c:v>7.8072707159487775E-2</c:v>
                </c:pt>
                <c:pt idx="213">
                  <c:v>7.9320094607481961E-2</c:v>
                </c:pt>
                <c:pt idx="214">
                  <c:v>7.9407121638737366E-2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54-464E-A735-D1DF5056BD71}"/>
            </c:ext>
          </c:extLst>
        </c:ser>
        <c:ser>
          <c:idx val="9"/>
          <c:order val="5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12307.5</c:v>
                </c:pt>
                <c:pt idx="214">
                  <c:v>12321</c:v>
                </c:pt>
              </c:numCache>
            </c:numRef>
          </c:xVal>
          <c:yVal>
            <c:numRef>
              <c:f>'Active 1'!$U$21:$U$979</c:f>
              <c:numCache>
                <c:formatCode>General</c:formatCode>
                <c:ptCount val="959"/>
                <c:pt idx="18">
                  <c:v>-0.10465775000920985</c:v>
                </c:pt>
                <c:pt idx="19">
                  <c:v>-0.4125690000000759</c:v>
                </c:pt>
                <c:pt idx="20">
                  <c:v>-0.40656899999885354</c:v>
                </c:pt>
                <c:pt idx="31">
                  <c:v>4.7520000080112368E-3</c:v>
                </c:pt>
                <c:pt idx="47">
                  <c:v>7.3160000029020011E-3</c:v>
                </c:pt>
                <c:pt idx="50">
                  <c:v>-0.10229319999780273</c:v>
                </c:pt>
                <c:pt idx="54">
                  <c:v>-2.9936999999335967E-2</c:v>
                </c:pt>
                <c:pt idx="55">
                  <c:v>-2.593699999852106E-2</c:v>
                </c:pt>
                <c:pt idx="58">
                  <c:v>-8.4334400002262555E-2</c:v>
                </c:pt>
                <c:pt idx="64">
                  <c:v>8.267199998954311E-3</c:v>
                </c:pt>
                <c:pt idx="80">
                  <c:v>8.1424999996670522E-2</c:v>
                </c:pt>
                <c:pt idx="206">
                  <c:v>-0.12221080000745133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54-464E-A735-D1DF5056B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4048"/>
        <c:axId val="1"/>
      </c:scatterChart>
      <c:valAx>
        <c:axId val="456994048"/>
        <c:scaling>
          <c:orientation val="minMax"/>
          <c:min val="3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72723451468007"/>
              <c:y val="0.856384095605070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999999999999999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866117293997465E-2"/>
              <c:y val="0.3882984307812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4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33019545741139"/>
          <c:y val="0.93085218071145359"/>
          <c:w val="0.59962873355914303"/>
          <c:h val="5.3191489361702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Aur - O-C Diagr.</a:t>
            </a:r>
          </a:p>
        </c:rich>
      </c:tx>
      <c:layout>
        <c:manualLayout>
          <c:xMode val="edge"/>
          <c:yMode val="edge"/>
          <c:x val="0.3605951858248202"/>
          <c:y val="3.18302387267904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00387267283401"/>
          <c:y val="0.13262599469496023"/>
          <c:w val="0.7713761647741969"/>
          <c:h val="0.673740053050397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1'!$D$21:$D$221</c:f>
                <c:numCache>
                  <c:formatCode>General</c:formatCode>
                  <c:ptCount val="201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</c:numCache>
              </c:numRef>
            </c:plus>
            <c:minus>
              <c:numRef>
                <c:f>'Active 1'!$D$21:$D$221</c:f>
                <c:numCache>
                  <c:formatCode>General</c:formatCode>
                  <c:ptCount val="201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12307.5</c:v>
                </c:pt>
                <c:pt idx="214">
                  <c:v>12321</c:v>
                </c:pt>
              </c:numCache>
            </c:numRef>
          </c:xVal>
          <c:yVal>
            <c:numRef>
              <c:f>'Active 1'!$H$21:$H$979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C9-4EE9-9805-73667334F4CE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12307.5</c:v>
                </c:pt>
                <c:pt idx="214">
                  <c:v>12321</c:v>
                </c:pt>
              </c:numCache>
            </c:numRef>
          </c:xVal>
          <c:yVal>
            <c:numRef>
              <c:f>'Active 1'!$I$21:$I$979</c:f>
              <c:numCache>
                <c:formatCode>General</c:formatCode>
                <c:ptCount val="959"/>
                <c:pt idx="5">
                  <c:v>1.6623599993181415E-2</c:v>
                </c:pt>
                <c:pt idx="6">
                  <c:v>1.5997199996490963E-2</c:v>
                </c:pt>
                <c:pt idx="7">
                  <c:v>1.3546399997721892E-2</c:v>
                </c:pt>
                <c:pt idx="8">
                  <c:v>2.7027199997974094E-2</c:v>
                </c:pt>
                <c:pt idx="9">
                  <c:v>2.0806799999263603E-2</c:v>
                </c:pt>
                <c:pt idx="10">
                  <c:v>3.3881600000313483E-2</c:v>
                </c:pt>
                <c:pt idx="11">
                  <c:v>3.3517999996547587E-2</c:v>
                </c:pt>
                <c:pt idx="12">
                  <c:v>2.8759599990735296E-2</c:v>
                </c:pt>
                <c:pt idx="13">
                  <c:v>1.2067199997545686E-2</c:v>
                </c:pt>
                <c:pt idx="14">
                  <c:v>4.2067199996381532E-2</c:v>
                </c:pt>
                <c:pt idx="15">
                  <c:v>3.6423600002308376E-2</c:v>
                </c:pt>
                <c:pt idx="16">
                  <c:v>4.1280400000687223E-2</c:v>
                </c:pt>
                <c:pt idx="17">
                  <c:v>3.8925599990761839E-2</c:v>
                </c:pt>
                <c:pt idx="24">
                  <c:v>2.4354399996809661E-2</c:v>
                </c:pt>
                <c:pt idx="25">
                  <c:v>4.0757999995548744E-2</c:v>
                </c:pt>
                <c:pt idx="26">
                  <c:v>4.1373200001544319E-2</c:v>
                </c:pt>
                <c:pt idx="27">
                  <c:v>4.616159999568481E-2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C9-4EE9-9805-73667334F4C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12307.5</c:v>
                </c:pt>
                <c:pt idx="214">
                  <c:v>12321</c:v>
                </c:pt>
              </c:numCache>
            </c:numRef>
          </c:xVal>
          <c:yVal>
            <c:numRef>
              <c:f>'Active 1'!$J$21:$J$979</c:f>
              <c:numCache>
                <c:formatCode>General</c:formatCode>
                <c:ptCount val="959"/>
                <c:pt idx="0">
                  <c:v>0</c:v>
                </c:pt>
                <c:pt idx="57">
                  <c:v>4.4369599992933217E-2</c:v>
                </c:pt>
                <c:pt idx="59">
                  <c:v>4.4962999993003905E-2</c:v>
                </c:pt>
                <c:pt idx="60">
                  <c:v>4.5258399994054344E-2</c:v>
                </c:pt>
                <c:pt idx="66">
                  <c:v>4.7609799999918323E-2</c:v>
                </c:pt>
                <c:pt idx="90">
                  <c:v>5.3994999994756654E-2</c:v>
                </c:pt>
                <c:pt idx="95">
                  <c:v>5.2317799993033987E-2</c:v>
                </c:pt>
                <c:pt idx="101">
                  <c:v>5.1489799996488728E-2</c:v>
                </c:pt>
                <c:pt idx="120">
                  <c:v>5.2433999997447245E-2</c:v>
                </c:pt>
                <c:pt idx="164">
                  <c:v>6.1426799999026116E-2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C9-4EE9-9805-73667334F4C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1'!$D$21:$D$979</c:f>
                <c:numCache>
                  <c:formatCode>General</c:formatCode>
                  <c:ptCount val="959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</c:numCache>
              </c:numRef>
            </c:plus>
            <c:minus>
              <c:numRef>
                <c:f>'Active 1'!$D$21:$D$979</c:f>
                <c:numCache>
                  <c:formatCode>General</c:formatCode>
                  <c:ptCount val="959"/>
                  <c:pt idx="2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1.6000000000000001E-4</c:v>
                  </c:pt>
                  <c:pt idx="43">
                    <c:v>2.9999999999999997E-4</c:v>
                  </c:pt>
                  <c:pt idx="44">
                    <c:v>1.8000000000000001E-4</c:v>
                  </c:pt>
                  <c:pt idx="45">
                    <c:v>5.9999999999999995E-4</c:v>
                  </c:pt>
                  <c:pt idx="46">
                    <c:v>2.9999999999999997E-4</c:v>
                  </c:pt>
                  <c:pt idx="47">
                    <c:v>1E-3</c:v>
                  </c:pt>
                  <c:pt idx="48">
                    <c:v>2.3000000000000001E-4</c:v>
                  </c:pt>
                  <c:pt idx="49">
                    <c:v>1.4999999999999999E-4</c:v>
                  </c:pt>
                  <c:pt idx="50">
                    <c:v>5.0000000000000002E-5</c:v>
                  </c:pt>
                  <c:pt idx="51">
                    <c:v>1E-3</c:v>
                  </c:pt>
                  <c:pt idx="52">
                    <c:v>1.1E-4</c:v>
                  </c:pt>
                  <c:pt idx="53">
                    <c:v>1.6000000000000001E-4</c:v>
                  </c:pt>
                  <c:pt idx="54">
                    <c:v>1.6000000000000001E-4</c:v>
                  </c:pt>
                  <c:pt idx="55">
                    <c:v>1.2999999999999999E-4</c:v>
                  </c:pt>
                  <c:pt idx="56">
                    <c:v>9.0000000000000006E-5</c:v>
                  </c:pt>
                  <c:pt idx="57">
                    <c:v>1.6000000000000001E-3</c:v>
                  </c:pt>
                  <c:pt idx="58">
                    <c:v>2.9999999999999997E-4</c:v>
                  </c:pt>
                  <c:pt idx="59">
                    <c:v>5.9999999999999995E-4</c:v>
                  </c:pt>
                  <c:pt idx="60">
                    <c:v>2.3E-3</c:v>
                  </c:pt>
                  <c:pt idx="61">
                    <c:v>1.1E-4</c:v>
                  </c:pt>
                  <c:pt idx="62">
                    <c:v>6.0000000000000002E-5</c:v>
                  </c:pt>
                  <c:pt idx="63">
                    <c:v>1.9E-3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1.2999999999999999E-3</c:v>
                  </c:pt>
                  <c:pt idx="67">
                    <c:v>8.0000000000000007E-5</c:v>
                  </c:pt>
                  <c:pt idx="68">
                    <c:v>6.9999999999999994E-5</c:v>
                  </c:pt>
                  <c:pt idx="69">
                    <c:v>1E-4</c:v>
                  </c:pt>
                  <c:pt idx="70">
                    <c:v>2.0000000000000001E-4</c:v>
                  </c:pt>
                  <c:pt idx="71">
                    <c:v>1.2E-4</c:v>
                  </c:pt>
                  <c:pt idx="72">
                    <c:v>1E-4</c:v>
                  </c:pt>
                  <c:pt idx="73">
                    <c:v>1.6000000000000001E-4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2.0000000000000001E-4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5.0000000000000001E-4</c:v>
                  </c:pt>
                  <c:pt idx="84">
                    <c:v>2.9999999999999997E-4</c:v>
                  </c:pt>
                  <c:pt idx="85">
                    <c:v>2.0000000000000001E-4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2.9999999999999997E-4</c:v>
                  </c:pt>
                  <c:pt idx="89">
                    <c:v>2.9999999999999997E-4</c:v>
                  </c:pt>
                  <c:pt idx="90">
                    <c:v>2.3E-3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8.0000000000000004E-4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1E-4</c:v>
                  </c:pt>
                  <c:pt idx="101">
                    <c:v>5.0000000000000001E-4</c:v>
                  </c:pt>
                  <c:pt idx="102">
                    <c:v>5.0000000000000001E-4</c:v>
                  </c:pt>
                  <c:pt idx="103">
                    <c:v>5.0000000000000001E-4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2.9999999999999997E-4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2.9999999999999997E-4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2.0000000000000001E-4</c:v>
                  </c:pt>
                  <c:pt idx="124">
                    <c:v>5.9999999999999995E-4</c:v>
                  </c:pt>
                  <c:pt idx="125">
                    <c:v>2.0000000000000001E-4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2.0000000000000001E-4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6.9999999999999999E-4</c:v>
                  </c:pt>
                  <c:pt idx="137">
                    <c:v>2.9999999999999997E-4</c:v>
                  </c:pt>
                  <c:pt idx="138">
                    <c:v>0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3.0000000000000001E-3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2.9999999999999997E-4</c:v>
                  </c:pt>
                  <c:pt idx="147">
                    <c:v>2.9999999999999997E-4</c:v>
                  </c:pt>
                  <c:pt idx="148">
                    <c:v>5.0000000000000001E-4</c:v>
                  </c:pt>
                  <c:pt idx="149">
                    <c:v>1E-4</c:v>
                  </c:pt>
                  <c:pt idx="150">
                    <c:v>0</c:v>
                  </c:pt>
                  <c:pt idx="151">
                    <c:v>2.0000000000000001E-4</c:v>
                  </c:pt>
                  <c:pt idx="152">
                    <c:v>0</c:v>
                  </c:pt>
                  <c:pt idx="153">
                    <c:v>1E-4</c:v>
                  </c:pt>
                  <c:pt idx="154">
                    <c:v>3.0999999999999999E-3</c:v>
                  </c:pt>
                  <c:pt idx="155">
                    <c:v>0</c:v>
                  </c:pt>
                  <c:pt idx="156">
                    <c:v>1E-4</c:v>
                  </c:pt>
                  <c:pt idx="157">
                    <c:v>4.0000000000000002E-4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8.0000000000000004E-4</c:v>
                  </c:pt>
                  <c:pt idx="165">
                    <c:v>1E-4</c:v>
                  </c:pt>
                  <c:pt idx="166">
                    <c:v>0</c:v>
                  </c:pt>
                  <c:pt idx="167">
                    <c:v>2.0000000000000001E-4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1E-4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0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0</c:v>
                  </c:pt>
                  <c:pt idx="179">
                    <c:v>2.0000000000000001E-4</c:v>
                  </c:pt>
                  <c:pt idx="180">
                    <c:v>0</c:v>
                  </c:pt>
                  <c:pt idx="181">
                    <c:v>9.0000000000000006E-5</c:v>
                  </c:pt>
                  <c:pt idx="182">
                    <c:v>1E-4</c:v>
                  </c:pt>
                  <c:pt idx="183">
                    <c:v>0</c:v>
                  </c:pt>
                  <c:pt idx="184">
                    <c:v>2.0000000000000001E-4</c:v>
                  </c:pt>
                  <c:pt idx="185">
                    <c:v>1.4999999999999999E-4</c:v>
                  </c:pt>
                  <c:pt idx="186">
                    <c:v>6.9999999999999994E-5</c:v>
                  </c:pt>
                  <c:pt idx="187">
                    <c:v>1.8000000000000001E-4</c:v>
                  </c:pt>
                  <c:pt idx="188">
                    <c:v>1.9000000000000001E-4</c:v>
                  </c:pt>
                  <c:pt idx="189">
                    <c:v>2.5000000000000001E-4</c:v>
                  </c:pt>
                  <c:pt idx="190">
                    <c:v>1.4999999999999999E-4</c:v>
                  </c:pt>
                  <c:pt idx="191">
                    <c:v>2.0000000000000001E-4</c:v>
                  </c:pt>
                  <c:pt idx="192">
                    <c:v>1.18E-4</c:v>
                  </c:pt>
                  <c:pt idx="193">
                    <c:v>3.9399999999999998E-4</c:v>
                  </c:pt>
                  <c:pt idx="194">
                    <c:v>2.0000000000000001E-4</c:v>
                  </c:pt>
                  <c:pt idx="195">
                    <c:v>2.0000000000000001E-4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2.0000000000000001E-4</c:v>
                  </c:pt>
                  <c:pt idx="200">
                    <c:v>0</c:v>
                  </c:pt>
                  <c:pt idx="201">
                    <c:v>2.0000000000000001E-4</c:v>
                  </c:pt>
                  <c:pt idx="202">
                    <c:v>8.0000000000000004E-4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2.0000000000000001E-4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4.0000000000000002E-4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1'!$F$21:$F$979</c:f>
              <c:numCache>
                <c:formatCode>General</c:formatCode>
                <c:ptCount val="959"/>
                <c:pt idx="0">
                  <c:v>0</c:v>
                </c:pt>
                <c:pt idx="1">
                  <c:v>0</c:v>
                </c:pt>
                <c:pt idx="2">
                  <c:v>210.5</c:v>
                </c:pt>
                <c:pt idx="3">
                  <c:v>2528</c:v>
                </c:pt>
                <c:pt idx="4">
                  <c:v>2529.5</c:v>
                </c:pt>
                <c:pt idx="5">
                  <c:v>3127</c:v>
                </c:pt>
                <c:pt idx="6">
                  <c:v>3129</c:v>
                </c:pt>
                <c:pt idx="7">
                  <c:v>3148</c:v>
                </c:pt>
                <c:pt idx="8">
                  <c:v>3354</c:v>
                </c:pt>
                <c:pt idx="9">
                  <c:v>3401</c:v>
                </c:pt>
                <c:pt idx="10">
                  <c:v>3562</c:v>
                </c:pt>
                <c:pt idx="11">
                  <c:v>3635</c:v>
                </c:pt>
                <c:pt idx="12">
                  <c:v>3647</c:v>
                </c:pt>
                <c:pt idx="13">
                  <c:v>3654</c:v>
                </c:pt>
                <c:pt idx="14">
                  <c:v>3654</c:v>
                </c:pt>
                <c:pt idx="15">
                  <c:v>4127</c:v>
                </c:pt>
                <c:pt idx="16">
                  <c:v>4153</c:v>
                </c:pt>
                <c:pt idx="17">
                  <c:v>4392</c:v>
                </c:pt>
                <c:pt idx="18">
                  <c:v>4697</c:v>
                </c:pt>
                <c:pt idx="19">
                  <c:v>4943</c:v>
                </c:pt>
                <c:pt idx="20">
                  <c:v>5097</c:v>
                </c:pt>
                <c:pt idx="21">
                  <c:v>5098.5</c:v>
                </c:pt>
                <c:pt idx="22">
                  <c:v>5100.5</c:v>
                </c:pt>
                <c:pt idx="23">
                  <c:v>5161</c:v>
                </c:pt>
                <c:pt idx="24">
                  <c:v>5208</c:v>
                </c:pt>
                <c:pt idx="25">
                  <c:v>5435</c:v>
                </c:pt>
                <c:pt idx="26">
                  <c:v>5449</c:v>
                </c:pt>
                <c:pt idx="27">
                  <c:v>5662</c:v>
                </c:pt>
                <c:pt idx="28">
                  <c:v>5850.5</c:v>
                </c:pt>
                <c:pt idx="29">
                  <c:v>5881.5</c:v>
                </c:pt>
                <c:pt idx="30">
                  <c:v>5932</c:v>
                </c:pt>
                <c:pt idx="31">
                  <c:v>6093</c:v>
                </c:pt>
                <c:pt idx="32">
                  <c:v>6451.5</c:v>
                </c:pt>
                <c:pt idx="33">
                  <c:v>6674.5</c:v>
                </c:pt>
                <c:pt idx="34">
                  <c:v>6682</c:v>
                </c:pt>
                <c:pt idx="35">
                  <c:v>6685</c:v>
                </c:pt>
                <c:pt idx="36">
                  <c:v>6687</c:v>
                </c:pt>
                <c:pt idx="37">
                  <c:v>6699</c:v>
                </c:pt>
                <c:pt idx="38">
                  <c:v>6709.5</c:v>
                </c:pt>
                <c:pt idx="39">
                  <c:v>6715</c:v>
                </c:pt>
                <c:pt idx="40">
                  <c:v>6720</c:v>
                </c:pt>
                <c:pt idx="41">
                  <c:v>6730.5</c:v>
                </c:pt>
                <c:pt idx="42">
                  <c:v>6893</c:v>
                </c:pt>
                <c:pt idx="43">
                  <c:v>6923</c:v>
                </c:pt>
                <c:pt idx="44">
                  <c:v>6924</c:v>
                </c:pt>
                <c:pt idx="45">
                  <c:v>6929.5</c:v>
                </c:pt>
                <c:pt idx="46">
                  <c:v>6940</c:v>
                </c:pt>
                <c:pt idx="47">
                  <c:v>6985.5</c:v>
                </c:pt>
                <c:pt idx="48">
                  <c:v>7009.5</c:v>
                </c:pt>
                <c:pt idx="49">
                  <c:v>7154.5</c:v>
                </c:pt>
                <c:pt idx="50">
                  <c:v>7186.5</c:v>
                </c:pt>
                <c:pt idx="51">
                  <c:v>7189.5</c:v>
                </c:pt>
                <c:pt idx="52">
                  <c:v>7252</c:v>
                </c:pt>
                <c:pt idx="53">
                  <c:v>7255.5</c:v>
                </c:pt>
                <c:pt idx="54">
                  <c:v>7421.5</c:v>
                </c:pt>
                <c:pt idx="55">
                  <c:v>7423</c:v>
                </c:pt>
                <c:pt idx="56">
                  <c:v>7449</c:v>
                </c:pt>
                <c:pt idx="57">
                  <c:v>7472</c:v>
                </c:pt>
                <c:pt idx="58">
                  <c:v>7472.5</c:v>
                </c:pt>
                <c:pt idx="59">
                  <c:v>7472.5</c:v>
                </c:pt>
                <c:pt idx="60">
                  <c:v>7488</c:v>
                </c:pt>
                <c:pt idx="61">
                  <c:v>7505</c:v>
                </c:pt>
                <c:pt idx="62">
                  <c:v>7506</c:v>
                </c:pt>
                <c:pt idx="63">
                  <c:v>7524.5</c:v>
                </c:pt>
                <c:pt idx="64">
                  <c:v>7524.5</c:v>
                </c:pt>
                <c:pt idx="65">
                  <c:v>7628</c:v>
                </c:pt>
                <c:pt idx="66">
                  <c:v>7673.5</c:v>
                </c:pt>
                <c:pt idx="67">
                  <c:v>7695</c:v>
                </c:pt>
                <c:pt idx="68">
                  <c:v>7695</c:v>
                </c:pt>
                <c:pt idx="69">
                  <c:v>7695</c:v>
                </c:pt>
                <c:pt idx="70">
                  <c:v>7698.5</c:v>
                </c:pt>
                <c:pt idx="71">
                  <c:v>7699</c:v>
                </c:pt>
                <c:pt idx="72">
                  <c:v>7702</c:v>
                </c:pt>
                <c:pt idx="73">
                  <c:v>7702</c:v>
                </c:pt>
                <c:pt idx="74">
                  <c:v>7716.5</c:v>
                </c:pt>
                <c:pt idx="75">
                  <c:v>7737</c:v>
                </c:pt>
                <c:pt idx="76">
                  <c:v>7742</c:v>
                </c:pt>
                <c:pt idx="77">
                  <c:v>7745.5</c:v>
                </c:pt>
                <c:pt idx="78">
                  <c:v>7747.5</c:v>
                </c:pt>
                <c:pt idx="79">
                  <c:v>7749</c:v>
                </c:pt>
                <c:pt idx="80">
                  <c:v>7752.5</c:v>
                </c:pt>
                <c:pt idx="81">
                  <c:v>7770</c:v>
                </c:pt>
                <c:pt idx="82">
                  <c:v>7899.5</c:v>
                </c:pt>
                <c:pt idx="83">
                  <c:v>7915.5</c:v>
                </c:pt>
                <c:pt idx="84">
                  <c:v>7918.5</c:v>
                </c:pt>
                <c:pt idx="85">
                  <c:v>7925.5</c:v>
                </c:pt>
                <c:pt idx="86">
                  <c:v>7937.5</c:v>
                </c:pt>
                <c:pt idx="87">
                  <c:v>7944.5</c:v>
                </c:pt>
                <c:pt idx="88">
                  <c:v>7951.5</c:v>
                </c:pt>
                <c:pt idx="89">
                  <c:v>7957</c:v>
                </c:pt>
                <c:pt idx="90">
                  <c:v>7962.5</c:v>
                </c:pt>
                <c:pt idx="91">
                  <c:v>7967</c:v>
                </c:pt>
                <c:pt idx="92">
                  <c:v>7969</c:v>
                </c:pt>
                <c:pt idx="93">
                  <c:v>7971</c:v>
                </c:pt>
                <c:pt idx="94">
                  <c:v>7979.5</c:v>
                </c:pt>
                <c:pt idx="95">
                  <c:v>7983.5</c:v>
                </c:pt>
                <c:pt idx="96">
                  <c:v>7995</c:v>
                </c:pt>
                <c:pt idx="97">
                  <c:v>7997</c:v>
                </c:pt>
                <c:pt idx="98">
                  <c:v>7997</c:v>
                </c:pt>
                <c:pt idx="99">
                  <c:v>7998.5</c:v>
                </c:pt>
                <c:pt idx="100">
                  <c:v>8020</c:v>
                </c:pt>
                <c:pt idx="101">
                  <c:v>8023.5</c:v>
                </c:pt>
                <c:pt idx="102">
                  <c:v>8023.5</c:v>
                </c:pt>
                <c:pt idx="103">
                  <c:v>8023.5</c:v>
                </c:pt>
                <c:pt idx="104">
                  <c:v>8046</c:v>
                </c:pt>
                <c:pt idx="105">
                  <c:v>8046</c:v>
                </c:pt>
                <c:pt idx="106">
                  <c:v>8046</c:v>
                </c:pt>
                <c:pt idx="107">
                  <c:v>8170</c:v>
                </c:pt>
                <c:pt idx="108">
                  <c:v>8203.5</c:v>
                </c:pt>
                <c:pt idx="109">
                  <c:v>8203.5</c:v>
                </c:pt>
                <c:pt idx="110">
                  <c:v>8217</c:v>
                </c:pt>
                <c:pt idx="111">
                  <c:v>8245</c:v>
                </c:pt>
                <c:pt idx="112">
                  <c:v>8254</c:v>
                </c:pt>
                <c:pt idx="113">
                  <c:v>8254</c:v>
                </c:pt>
                <c:pt idx="114">
                  <c:v>8258.5</c:v>
                </c:pt>
                <c:pt idx="115">
                  <c:v>8269.5</c:v>
                </c:pt>
                <c:pt idx="116">
                  <c:v>8489</c:v>
                </c:pt>
                <c:pt idx="117">
                  <c:v>8496</c:v>
                </c:pt>
                <c:pt idx="118">
                  <c:v>8496</c:v>
                </c:pt>
                <c:pt idx="119">
                  <c:v>8497.5</c:v>
                </c:pt>
                <c:pt idx="120">
                  <c:v>8505</c:v>
                </c:pt>
                <c:pt idx="121">
                  <c:v>8527</c:v>
                </c:pt>
                <c:pt idx="122">
                  <c:v>8703.5</c:v>
                </c:pt>
                <c:pt idx="123">
                  <c:v>8709</c:v>
                </c:pt>
                <c:pt idx="124">
                  <c:v>8714.5</c:v>
                </c:pt>
                <c:pt idx="125">
                  <c:v>8733</c:v>
                </c:pt>
                <c:pt idx="126">
                  <c:v>8735</c:v>
                </c:pt>
                <c:pt idx="127">
                  <c:v>8750.5</c:v>
                </c:pt>
                <c:pt idx="128">
                  <c:v>8775</c:v>
                </c:pt>
                <c:pt idx="129">
                  <c:v>8778.5</c:v>
                </c:pt>
                <c:pt idx="130">
                  <c:v>8782</c:v>
                </c:pt>
                <c:pt idx="131">
                  <c:v>8787</c:v>
                </c:pt>
                <c:pt idx="132">
                  <c:v>8930.5</c:v>
                </c:pt>
                <c:pt idx="133">
                  <c:v>8967</c:v>
                </c:pt>
                <c:pt idx="134">
                  <c:v>8975.5</c:v>
                </c:pt>
                <c:pt idx="135">
                  <c:v>9024.5</c:v>
                </c:pt>
                <c:pt idx="136">
                  <c:v>9063</c:v>
                </c:pt>
                <c:pt idx="137">
                  <c:v>9063</c:v>
                </c:pt>
                <c:pt idx="138">
                  <c:v>9166</c:v>
                </c:pt>
                <c:pt idx="139">
                  <c:v>9166</c:v>
                </c:pt>
                <c:pt idx="140">
                  <c:v>9166</c:v>
                </c:pt>
                <c:pt idx="141">
                  <c:v>9170</c:v>
                </c:pt>
                <c:pt idx="142">
                  <c:v>9177</c:v>
                </c:pt>
                <c:pt idx="143">
                  <c:v>9198</c:v>
                </c:pt>
                <c:pt idx="144">
                  <c:v>9206.5</c:v>
                </c:pt>
                <c:pt idx="145">
                  <c:v>9206.5</c:v>
                </c:pt>
                <c:pt idx="146">
                  <c:v>9230.5</c:v>
                </c:pt>
                <c:pt idx="147">
                  <c:v>9230.5</c:v>
                </c:pt>
                <c:pt idx="148">
                  <c:v>9270.5</c:v>
                </c:pt>
                <c:pt idx="149">
                  <c:v>9278</c:v>
                </c:pt>
                <c:pt idx="150">
                  <c:v>9293</c:v>
                </c:pt>
                <c:pt idx="151">
                  <c:v>9445</c:v>
                </c:pt>
                <c:pt idx="152">
                  <c:v>9445</c:v>
                </c:pt>
                <c:pt idx="153">
                  <c:v>9463</c:v>
                </c:pt>
                <c:pt idx="154">
                  <c:v>9467.5</c:v>
                </c:pt>
                <c:pt idx="155">
                  <c:v>9467.5</c:v>
                </c:pt>
                <c:pt idx="156">
                  <c:v>9515</c:v>
                </c:pt>
                <c:pt idx="157">
                  <c:v>9528.5</c:v>
                </c:pt>
                <c:pt idx="158">
                  <c:v>9535.5</c:v>
                </c:pt>
                <c:pt idx="159">
                  <c:v>9558.5</c:v>
                </c:pt>
                <c:pt idx="160">
                  <c:v>9694.5</c:v>
                </c:pt>
                <c:pt idx="161">
                  <c:v>9694.5</c:v>
                </c:pt>
                <c:pt idx="162">
                  <c:v>9701.5</c:v>
                </c:pt>
                <c:pt idx="163">
                  <c:v>9701.5</c:v>
                </c:pt>
                <c:pt idx="164">
                  <c:v>9801</c:v>
                </c:pt>
                <c:pt idx="165">
                  <c:v>9969</c:v>
                </c:pt>
                <c:pt idx="166">
                  <c:v>9980.5</c:v>
                </c:pt>
                <c:pt idx="167">
                  <c:v>9980.5</c:v>
                </c:pt>
                <c:pt idx="168">
                  <c:v>9980.5</c:v>
                </c:pt>
                <c:pt idx="169">
                  <c:v>10237</c:v>
                </c:pt>
                <c:pt idx="170">
                  <c:v>10237</c:v>
                </c:pt>
                <c:pt idx="171">
                  <c:v>10322.5</c:v>
                </c:pt>
                <c:pt idx="172">
                  <c:v>10322.5</c:v>
                </c:pt>
                <c:pt idx="173">
                  <c:v>10510</c:v>
                </c:pt>
                <c:pt idx="174">
                  <c:v>10518.5</c:v>
                </c:pt>
                <c:pt idx="175">
                  <c:v>10533.5</c:v>
                </c:pt>
                <c:pt idx="176">
                  <c:v>10533.5</c:v>
                </c:pt>
                <c:pt idx="177">
                  <c:v>10596</c:v>
                </c:pt>
                <c:pt idx="178">
                  <c:v>10596</c:v>
                </c:pt>
                <c:pt idx="179">
                  <c:v>10744.5</c:v>
                </c:pt>
                <c:pt idx="180">
                  <c:v>10744.5</c:v>
                </c:pt>
                <c:pt idx="181">
                  <c:v>10767.5</c:v>
                </c:pt>
                <c:pt idx="182">
                  <c:v>10767.5</c:v>
                </c:pt>
                <c:pt idx="183">
                  <c:v>10772</c:v>
                </c:pt>
                <c:pt idx="184">
                  <c:v>10807</c:v>
                </c:pt>
                <c:pt idx="185">
                  <c:v>10807</c:v>
                </c:pt>
                <c:pt idx="186">
                  <c:v>10828</c:v>
                </c:pt>
                <c:pt idx="187">
                  <c:v>10987</c:v>
                </c:pt>
                <c:pt idx="188">
                  <c:v>11013</c:v>
                </c:pt>
                <c:pt idx="189">
                  <c:v>11044.5</c:v>
                </c:pt>
                <c:pt idx="190">
                  <c:v>11071</c:v>
                </c:pt>
                <c:pt idx="191">
                  <c:v>11071</c:v>
                </c:pt>
                <c:pt idx="192">
                  <c:v>11093</c:v>
                </c:pt>
                <c:pt idx="193">
                  <c:v>11093</c:v>
                </c:pt>
                <c:pt idx="194">
                  <c:v>11103.5</c:v>
                </c:pt>
                <c:pt idx="195">
                  <c:v>11229.5</c:v>
                </c:pt>
                <c:pt idx="196">
                  <c:v>11252</c:v>
                </c:pt>
                <c:pt idx="197">
                  <c:v>11262.5</c:v>
                </c:pt>
                <c:pt idx="198">
                  <c:v>11287</c:v>
                </c:pt>
                <c:pt idx="199">
                  <c:v>11308</c:v>
                </c:pt>
                <c:pt idx="200">
                  <c:v>11334</c:v>
                </c:pt>
                <c:pt idx="201">
                  <c:v>11342.5</c:v>
                </c:pt>
                <c:pt idx="202">
                  <c:v>11349.5</c:v>
                </c:pt>
                <c:pt idx="203">
                  <c:v>11350</c:v>
                </c:pt>
                <c:pt idx="204">
                  <c:v>11522.5</c:v>
                </c:pt>
                <c:pt idx="205">
                  <c:v>11533</c:v>
                </c:pt>
                <c:pt idx="206">
                  <c:v>11569</c:v>
                </c:pt>
                <c:pt idx="207">
                  <c:v>11606</c:v>
                </c:pt>
                <c:pt idx="208">
                  <c:v>11784</c:v>
                </c:pt>
                <c:pt idx="209">
                  <c:v>11791</c:v>
                </c:pt>
                <c:pt idx="210">
                  <c:v>11992</c:v>
                </c:pt>
                <c:pt idx="211">
                  <c:v>12086</c:v>
                </c:pt>
                <c:pt idx="212">
                  <c:v>12114</c:v>
                </c:pt>
                <c:pt idx="213">
                  <c:v>12307.5</c:v>
                </c:pt>
                <c:pt idx="214">
                  <c:v>12321</c:v>
                </c:pt>
              </c:numCache>
            </c:numRef>
          </c:xVal>
          <c:yVal>
            <c:numRef>
              <c:f>'Active 1'!$K$21:$K$979</c:f>
              <c:numCache>
                <c:formatCode>General</c:formatCode>
                <c:ptCount val="959"/>
                <c:pt idx="1">
                  <c:v>0</c:v>
                </c:pt>
                <c:pt idx="2">
                  <c:v>-6.5086000031442381E-3</c:v>
                </c:pt>
                <c:pt idx="3">
                  <c:v>1.6230399996857159E-2</c:v>
                </c:pt>
                <c:pt idx="4">
                  <c:v>1.591059999918798E-2</c:v>
                </c:pt>
                <c:pt idx="21">
                  <c:v>3.0699799994181376E-2</c:v>
                </c:pt>
                <c:pt idx="22">
                  <c:v>3.1673399993451312E-2</c:v>
                </c:pt>
                <c:pt idx="23">
                  <c:v>3.1074799997441005E-2</c:v>
                </c:pt>
                <c:pt idx="28">
                  <c:v>4.2273399994883221E-2</c:v>
                </c:pt>
                <c:pt idx="29">
                  <c:v>3.8964200000918936E-2</c:v>
                </c:pt>
                <c:pt idx="30">
                  <c:v>3.859760000341339E-2</c:v>
                </c:pt>
                <c:pt idx="32">
                  <c:v>4.0440199998556636E-2</c:v>
                </c:pt>
                <c:pt idx="33">
                  <c:v>4.389660000015283E-2</c:v>
                </c:pt>
                <c:pt idx="34">
                  <c:v>4.3707599994377233E-2</c:v>
                </c:pt>
                <c:pt idx="35">
                  <c:v>4.4127999994088896E-2</c:v>
                </c:pt>
                <c:pt idx="36">
                  <c:v>4.3931599997449666E-2</c:v>
                </c:pt>
                <c:pt idx="37">
                  <c:v>4.3673199994373135E-2</c:v>
                </c:pt>
                <c:pt idx="38">
                  <c:v>4.6034599996346515E-2</c:v>
                </c:pt>
                <c:pt idx="39">
                  <c:v>6.4461999994819053E-2</c:v>
                </c:pt>
                <c:pt idx="40">
                  <c:v>4.4195999995281454E-2</c:v>
                </c:pt>
                <c:pt idx="41">
                  <c:v>4.4657400001597125E-2</c:v>
                </c:pt>
                <c:pt idx="42">
                  <c:v>4.5922400000563357E-2</c:v>
                </c:pt>
                <c:pt idx="43">
                  <c:v>4.5516399994085077E-2</c:v>
                </c:pt>
                <c:pt idx="44">
                  <c:v>4.5903199992608279E-2</c:v>
                </c:pt>
                <c:pt idx="45">
                  <c:v>4.6330600001965649E-2</c:v>
                </c:pt>
                <c:pt idx="46">
                  <c:v>4.5791999997163657E-2</c:v>
                </c:pt>
                <c:pt idx="48">
                  <c:v>4.666459999862127E-2</c:v>
                </c:pt>
                <c:pt idx="49">
                  <c:v>4.6380599997064564E-2</c:v>
                </c:pt>
                <c:pt idx="51">
                  <c:v>4.7098599992750678E-2</c:v>
                </c:pt>
                <c:pt idx="52">
                  <c:v>4.6223599994846154E-2</c:v>
                </c:pt>
                <c:pt idx="53">
                  <c:v>4.5977399997354951E-2</c:v>
                </c:pt>
                <c:pt idx="56">
                  <c:v>4.5393199994578026E-2</c:v>
                </c:pt>
                <c:pt idx="61">
                  <c:v>4.450399999768706E-2</c:v>
                </c:pt>
                <c:pt idx="62">
                  <c:v>4.505079999944428E-2</c:v>
                </c:pt>
                <c:pt idx="63">
                  <c:v>4.7476599997025914E-2</c:v>
                </c:pt>
                <c:pt idx="65">
                  <c:v>4.7810399999434594E-2</c:v>
                </c:pt>
                <c:pt idx="67">
                  <c:v>4.9575999997614417E-2</c:v>
                </c:pt>
                <c:pt idx="68">
                  <c:v>4.9615999996603932E-2</c:v>
                </c:pt>
                <c:pt idx="69">
                  <c:v>4.9806000002718065E-2</c:v>
                </c:pt>
                <c:pt idx="70">
                  <c:v>4.8179799996432848E-2</c:v>
                </c:pt>
                <c:pt idx="71">
                  <c:v>4.9473199993371964E-2</c:v>
                </c:pt>
                <c:pt idx="72">
                  <c:v>4.9323599996569101E-2</c:v>
                </c:pt>
                <c:pt idx="73">
                  <c:v>4.9383599995053373E-2</c:v>
                </c:pt>
                <c:pt idx="74">
                  <c:v>4.944219999742927E-2</c:v>
                </c:pt>
                <c:pt idx="75">
                  <c:v>4.9071599991293624E-2</c:v>
                </c:pt>
                <c:pt idx="76">
                  <c:v>4.8805599988554604E-2</c:v>
                </c:pt>
                <c:pt idx="77">
                  <c:v>4.9859399994602427E-2</c:v>
                </c:pt>
                <c:pt idx="78">
                  <c:v>4.9732999999832828E-2</c:v>
                </c:pt>
                <c:pt idx="79">
                  <c:v>5.0013200001558289E-2</c:v>
                </c:pt>
                <c:pt idx="81">
                  <c:v>5.083599999488797E-2</c:v>
                </c:pt>
                <c:pt idx="82">
                  <c:v>5.2726599991729017E-2</c:v>
                </c:pt>
                <c:pt idx="83">
                  <c:v>5.1715399997192435E-2</c:v>
                </c:pt>
                <c:pt idx="84">
                  <c:v>5.277580000256421E-2</c:v>
                </c:pt>
                <c:pt idx="85">
                  <c:v>5.2383399990503676E-2</c:v>
                </c:pt>
                <c:pt idx="86">
                  <c:v>5.2524999999150168E-2</c:v>
                </c:pt>
                <c:pt idx="87">
                  <c:v>5.3132599998207297E-2</c:v>
                </c:pt>
                <c:pt idx="88">
                  <c:v>5.3140199997869786E-2</c:v>
                </c:pt>
                <c:pt idx="89">
                  <c:v>5.4067599994596094E-2</c:v>
                </c:pt>
                <c:pt idx="91">
                  <c:v>5.3335600001446437E-2</c:v>
                </c:pt>
                <c:pt idx="92">
                  <c:v>5.35091999990982E-2</c:v>
                </c:pt>
                <c:pt idx="93">
                  <c:v>4.4282799994107336E-2</c:v>
                </c:pt>
                <c:pt idx="94">
                  <c:v>5.2970599994296208E-2</c:v>
                </c:pt>
                <c:pt idx="96">
                  <c:v>5.406599999696482E-2</c:v>
                </c:pt>
                <c:pt idx="97">
                  <c:v>5.2939599998353515E-2</c:v>
                </c:pt>
                <c:pt idx="98">
                  <c:v>5.313959999330109E-2</c:v>
                </c:pt>
                <c:pt idx="99">
                  <c:v>5.3319799997552764E-2</c:v>
                </c:pt>
                <c:pt idx="100">
                  <c:v>5.2836000002571382E-2</c:v>
                </c:pt>
                <c:pt idx="102">
                  <c:v>5.2689799995278008E-2</c:v>
                </c:pt>
                <c:pt idx="103">
                  <c:v>5.4489799993461929E-2</c:v>
                </c:pt>
                <c:pt idx="104">
                  <c:v>5.3752799998619594E-2</c:v>
                </c:pt>
                <c:pt idx="105">
                  <c:v>5.4452799995488022E-2</c:v>
                </c:pt>
                <c:pt idx="106">
                  <c:v>5.4752799995185342E-2</c:v>
                </c:pt>
                <c:pt idx="107">
                  <c:v>5.2655999999842606E-2</c:v>
                </c:pt>
                <c:pt idx="108">
                  <c:v>5.3313800002797507E-2</c:v>
                </c:pt>
                <c:pt idx="109">
                  <c:v>5.3543800000625197E-2</c:v>
                </c:pt>
                <c:pt idx="110">
                  <c:v>5.4435599995485973E-2</c:v>
                </c:pt>
                <c:pt idx="111">
                  <c:v>5.2865999990899581E-2</c:v>
                </c:pt>
                <c:pt idx="112">
                  <c:v>5.3607199995894916E-2</c:v>
                </c:pt>
                <c:pt idx="113">
                  <c:v>5.3707199993368704E-2</c:v>
                </c:pt>
                <c:pt idx="114">
                  <c:v>5.4287799997837283E-2</c:v>
                </c:pt>
                <c:pt idx="115">
                  <c:v>5.4642600000079256E-2</c:v>
                </c:pt>
                <c:pt idx="116">
                  <c:v>5.2145199995720759E-2</c:v>
                </c:pt>
                <c:pt idx="117">
                  <c:v>5.145279999851482E-2</c:v>
                </c:pt>
                <c:pt idx="118">
                  <c:v>5.2582800002710428E-2</c:v>
                </c:pt>
                <c:pt idx="119">
                  <c:v>5.3202999995846767E-2</c:v>
                </c:pt>
                <c:pt idx="121">
                  <c:v>5.3743599994049873E-2</c:v>
                </c:pt>
                <c:pt idx="122">
                  <c:v>5.5013799996231683E-2</c:v>
                </c:pt>
                <c:pt idx="123">
                  <c:v>5.5241199996089563E-2</c:v>
                </c:pt>
                <c:pt idx="124">
                  <c:v>5.436859999463195E-2</c:v>
                </c:pt>
                <c:pt idx="125">
                  <c:v>5.382439999084454E-2</c:v>
                </c:pt>
                <c:pt idx="126">
                  <c:v>5.3797999993548729E-2</c:v>
                </c:pt>
                <c:pt idx="127">
                  <c:v>5.519339999591466E-2</c:v>
                </c:pt>
                <c:pt idx="128">
                  <c:v>5.5169999992358498E-2</c:v>
                </c:pt>
                <c:pt idx="129">
                  <c:v>5.6523799998103641E-2</c:v>
                </c:pt>
                <c:pt idx="130">
                  <c:v>5.5777599991415627E-2</c:v>
                </c:pt>
                <c:pt idx="131">
                  <c:v>5.5611599993426353E-2</c:v>
                </c:pt>
                <c:pt idx="132">
                  <c:v>5.8117399996262975E-2</c:v>
                </c:pt>
                <c:pt idx="133">
                  <c:v>5.9745599995949306E-2</c:v>
                </c:pt>
                <c:pt idx="134">
                  <c:v>6.0023400001227856E-2</c:v>
                </c:pt>
                <c:pt idx="135">
                  <c:v>5.9976599994115531E-2</c:v>
                </c:pt>
                <c:pt idx="136">
                  <c:v>5.9328399998776149E-2</c:v>
                </c:pt>
                <c:pt idx="137">
                  <c:v>5.9428399996249937E-2</c:v>
                </c:pt>
                <c:pt idx="138">
                  <c:v>6.0748800002329517E-2</c:v>
                </c:pt>
                <c:pt idx="139">
                  <c:v>6.080880000081379E-2</c:v>
                </c:pt>
                <c:pt idx="140">
                  <c:v>6.080880000081379E-2</c:v>
                </c:pt>
                <c:pt idx="141">
                  <c:v>6.1455999995814636E-2</c:v>
                </c:pt>
                <c:pt idx="142">
                  <c:v>6.0263599996687844E-2</c:v>
                </c:pt>
                <c:pt idx="143">
                  <c:v>6.0506399997393601E-2</c:v>
                </c:pt>
                <c:pt idx="144">
                  <c:v>6.0384199998225085E-2</c:v>
                </c:pt>
                <c:pt idx="145">
                  <c:v>6.0774199999286793E-2</c:v>
                </c:pt>
                <c:pt idx="146">
                  <c:v>5.9957399993436411E-2</c:v>
                </c:pt>
                <c:pt idx="147">
                  <c:v>5.9957399993436411E-2</c:v>
                </c:pt>
                <c:pt idx="148">
                  <c:v>6.2529399998311419E-2</c:v>
                </c:pt>
                <c:pt idx="149">
                  <c:v>6.0550399997737259E-2</c:v>
                </c:pt>
                <c:pt idx="150">
                  <c:v>6.2162399997760076E-2</c:v>
                </c:pt>
                <c:pt idx="151">
                  <c:v>6.0226000001421198E-2</c:v>
                </c:pt>
                <c:pt idx="152">
                  <c:v>6.0226000001421198E-2</c:v>
                </c:pt>
                <c:pt idx="153">
                  <c:v>6.186840000009397E-2</c:v>
                </c:pt>
                <c:pt idx="154">
                  <c:v>5.9028999996371567E-2</c:v>
                </c:pt>
                <c:pt idx="155">
                  <c:v>5.92289999985951E-2</c:v>
                </c:pt>
                <c:pt idx="156">
                  <c:v>6.0371999992639758E-2</c:v>
                </c:pt>
                <c:pt idx="157">
                  <c:v>5.7623799992143176E-2</c:v>
                </c:pt>
                <c:pt idx="158">
                  <c:v>6.0031399996660184E-2</c:v>
                </c:pt>
                <c:pt idx="159">
                  <c:v>6.5337799998815171E-2</c:v>
                </c:pt>
                <c:pt idx="160">
                  <c:v>6.1732599999231752E-2</c:v>
                </c:pt>
                <c:pt idx="161">
                  <c:v>6.1762599994835909E-2</c:v>
                </c:pt>
                <c:pt idx="162">
                  <c:v>6.054020000010496E-2</c:v>
                </c:pt>
                <c:pt idx="163">
                  <c:v>6.061020000197459E-2</c:v>
                </c:pt>
                <c:pt idx="165">
                  <c:v>6.4899199991486967E-2</c:v>
                </c:pt>
                <c:pt idx="166">
                  <c:v>6.4377399998193141E-2</c:v>
                </c:pt>
                <c:pt idx="167">
                  <c:v>6.4557400000921916E-2</c:v>
                </c:pt>
                <c:pt idx="168">
                  <c:v>6.4557400000921916E-2</c:v>
                </c:pt>
                <c:pt idx="169">
                  <c:v>6.7021599999861792E-2</c:v>
                </c:pt>
                <c:pt idx="170">
                  <c:v>6.7471599999407772E-2</c:v>
                </c:pt>
                <c:pt idx="171">
                  <c:v>6.8572999996831641E-2</c:v>
                </c:pt>
                <c:pt idx="172">
                  <c:v>6.8592999996326398E-2</c:v>
                </c:pt>
                <c:pt idx="173">
                  <c:v>6.7467999993823469E-2</c:v>
                </c:pt>
                <c:pt idx="174">
                  <c:v>6.8595800112234429E-2</c:v>
                </c:pt>
                <c:pt idx="175">
                  <c:v>6.805779999558581E-2</c:v>
                </c:pt>
                <c:pt idx="176">
                  <c:v>6.8897799996193498E-2</c:v>
                </c:pt>
                <c:pt idx="177">
                  <c:v>6.7132799995306414E-2</c:v>
                </c:pt>
                <c:pt idx="178">
                  <c:v>6.8372800000361167E-2</c:v>
                </c:pt>
                <c:pt idx="179">
                  <c:v>6.6872600000351667E-2</c:v>
                </c:pt>
                <c:pt idx="180">
                  <c:v>6.730260000040289E-2</c:v>
                </c:pt>
                <c:pt idx="181">
                  <c:v>6.6688999999314547E-2</c:v>
                </c:pt>
                <c:pt idx="182">
                  <c:v>6.8369000000529923E-2</c:v>
                </c:pt>
                <c:pt idx="183">
                  <c:v>6.7109600000549108E-2</c:v>
                </c:pt>
                <c:pt idx="184">
                  <c:v>6.7447599998558871E-2</c:v>
                </c:pt>
                <c:pt idx="185">
                  <c:v>6.8057600001338869E-2</c:v>
                </c:pt>
                <c:pt idx="186">
                  <c:v>6.5800399999716319E-2</c:v>
                </c:pt>
                <c:pt idx="187">
                  <c:v>7.1121599998150486E-2</c:v>
                </c:pt>
                <c:pt idx="188">
                  <c:v>6.9648399992729537E-2</c:v>
                </c:pt>
                <c:pt idx="189">
                  <c:v>7.0722600001317915E-2</c:v>
                </c:pt>
                <c:pt idx="190">
                  <c:v>6.963279999763472E-2</c:v>
                </c:pt>
                <c:pt idx="191">
                  <c:v>7.1862799995869864E-2</c:v>
                </c:pt>
                <c:pt idx="192">
                  <c:v>7.3756399993726518E-2</c:v>
                </c:pt>
                <c:pt idx="193">
                  <c:v>7.5405399991723243E-2</c:v>
                </c:pt>
                <c:pt idx="194">
                  <c:v>7.2933799994643778E-2</c:v>
                </c:pt>
                <c:pt idx="195">
                  <c:v>7.5770600000396371E-2</c:v>
                </c:pt>
                <c:pt idx="196">
                  <c:v>7.4073599993425887E-2</c:v>
                </c:pt>
                <c:pt idx="197">
                  <c:v>7.4434999994991813E-2</c:v>
                </c:pt>
                <c:pt idx="198">
                  <c:v>7.4511599996185396E-2</c:v>
                </c:pt>
                <c:pt idx="199">
                  <c:v>7.4734399997396395E-2</c:v>
                </c:pt>
                <c:pt idx="200">
                  <c:v>6.3691199997265358E-2</c:v>
                </c:pt>
                <c:pt idx="201">
                  <c:v>7.4978999997256324E-2</c:v>
                </c:pt>
                <c:pt idx="202">
                  <c:v>7.8786599995510187E-2</c:v>
                </c:pt>
                <c:pt idx="203">
                  <c:v>7.4779999995371327E-2</c:v>
                </c:pt>
                <c:pt idx="204">
                  <c:v>7.5302999997802544E-2</c:v>
                </c:pt>
                <c:pt idx="205">
                  <c:v>7.536439999967115E-2</c:v>
                </c:pt>
                <c:pt idx="207">
                  <c:v>7.4000799999339506E-2</c:v>
                </c:pt>
                <c:pt idx="208">
                  <c:v>7.3351199993339833E-2</c:v>
                </c:pt>
                <c:pt idx="209">
                  <c:v>7.3258799995528534E-2</c:v>
                </c:pt>
                <c:pt idx="210">
                  <c:v>7.3905599994759541E-2</c:v>
                </c:pt>
                <c:pt idx="211">
                  <c:v>7.7364799995848443E-2</c:v>
                </c:pt>
                <c:pt idx="212">
                  <c:v>7.5195199999143369E-2</c:v>
                </c:pt>
                <c:pt idx="213">
                  <c:v>8.1540999992284924E-2</c:v>
                </c:pt>
                <c:pt idx="214">
                  <c:v>8.1462800000736024E-2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C9-4EE9-9805-73667334F4CE}"/>
            </c:ext>
          </c:extLst>
        </c:ser>
        <c:ser>
          <c:idx val="7"/>
          <c:order val="4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1'!$AW$2:$AW$121</c:f>
              <c:numCache>
                <c:formatCode>General</c:formatCode>
                <c:ptCount val="120"/>
                <c:pt idx="0">
                  <c:v>3500</c:v>
                </c:pt>
                <c:pt idx="1">
                  <c:v>3550</c:v>
                </c:pt>
                <c:pt idx="2">
                  <c:v>3600</c:v>
                </c:pt>
                <c:pt idx="3">
                  <c:v>3650</c:v>
                </c:pt>
                <c:pt idx="4">
                  <c:v>3700</c:v>
                </c:pt>
                <c:pt idx="5">
                  <c:v>3750</c:v>
                </c:pt>
                <c:pt idx="6">
                  <c:v>3800</c:v>
                </c:pt>
                <c:pt idx="7">
                  <c:v>3850</c:v>
                </c:pt>
                <c:pt idx="8">
                  <c:v>3900</c:v>
                </c:pt>
                <c:pt idx="9">
                  <c:v>3950</c:v>
                </c:pt>
                <c:pt idx="10">
                  <c:v>4000</c:v>
                </c:pt>
                <c:pt idx="11">
                  <c:v>4050</c:v>
                </c:pt>
                <c:pt idx="12">
                  <c:v>4100</c:v>
                </c:pt>
                <c:pt idx="13">
                  <c:v>4150</c:v>
                </c:pt>
                <c:pt idx="14">
                  <c:v>4200</c:v>
                </c:pt>
                <c:pt idx="15">
                  <c:v>4250</c:v>
                </c:pt>
                <c:pt idx="16">
                  <c:v>4300</c:v>
                </c:pt>
                <c:pt idx="17">
                  <c:v>4350</c:v>
                </c:pt>
                <c:pt idx="18">
                  <c:v>4400</c:v>
                </c:pt>
                <c:pt idx="19">
                  <c:v>4450</c:v>
                </c:pt>
                <c:pt idx="20">
                  <c:v>4500</c:v>
                </c:pt>
                <c:pt idx="21">
                  <c:v>4550</c:v>
                </c:pt>
                <c:pt idx="22">
                  <c:v>4600</c:v>
                </c:pt>
                <c:pt idx="23">
                  <c:v>4650</c:v>
                </c:pt>
                <c:pt idx="24">
                  <c:v>4700</c:v>
                </c:pt>
                <c:pt idx="25">
                  <c:v>4750</c:v>
                </c:pt>
                <c:pt idx="26">
                  <c:v>4800</c:v>
                </c:pt>
                <c:pt idx="27">
                  <c:v>4850</c:v>
                </c:pt>
                <c:pt idx="28">
                  <c:v>4900</c:v>
                </c:pt>
                <c:pt idx="29">
                  <c:v>4950</c:v>
                </c:pt>
                <c:pt idx="30">
                  <c:v>5000</c:v>
                </c:pt>
                <c:pt idx="31">
                  <c:v>5050</c:v>
                </c:pt>
                <c:pt idx="32">
                  <c:v>5100</c:v>
                </c:pt>
                <c:pt idx="33">
                  <c:v>5150</c:v>
                </c:pt>
                <c:pt idx="34">
                  <c:v>5200</c:v>
                </c:pt>
                <c:pt idx="35">
                  <c:v>5250</c:v>
                </c:pt>
                <c:pt idx="36">
                  <c:v>5300</c:v>
                </c:pt>
                <c:pt idx="37">
                  <c:v>5350</c:v>
                </c:pt>
                <c:pt idx="38">
                  <c:v>5400</c:v>
                </c:pt>
                <c:pt idx="39">
                  <c:v>5450</c:v>
                </c:pt>
                <c:pt idx="40">
                  <c:v>5500</c:v>
                </c:pt>
                <c:pt idx="41">
                  <c:v>5550</c:v>
                </c:pt>
                <c:pt idx="42">
                  <c:v>5600</c:v>
                </c:pt>
                <c:pt idx="43">
                  <c:v>5650</c:v>
                </c:pt>
                <c:pt idx="44">
                  <c:v>5700</c:v>
                </c:pt>
                <c:pt idx="45">
                  <c:v>5750</c:v>
                </c:pt>
                <c:pt idx="46">
                  <c:v>5800</c:v>
                </c:pt>
                <c:pt idx="47">
                  <c:v>5850</c:v>
                </c:pt>
                <c:pt idx="48">
                  <c:v>5900</c:v>
                </c:pt>
                <c:pt idx="49">
                  <c:v>5950</c:v>
                </c:pt>
                <c:pt idx="50">
                  <c:v>6000</c:v>
                </c:pt>
                <c:pt idx="51">
                  <c:v>6050</c:v>
                </c:pt>
                <c:pt idx="52">
                  <c:v>6100</c:v>
                </c:pt>
                <c:pt idx="53">
                  <c:v>6150</c:v>
                </c:pt>
                <c:pt idx="54">
                  <c:v>6200</c:v>
                </c:pt>
                <c:pt idx="55">
                  <c:v>6250</c:v>
                </c:pt>
                <c:pt idx="56">
                  <c:v>6300</c:v>
                </c:pt>
                <c:pt idx="57">
                  <c:v>6350</c:v>
                </c:pt>
                <c:pt idx="58">
                  <c:v>6400</c:v>
                </c:pt>
                <c:pt idx="59">
                  <c:v>6450</c:v>
                </c:pt>
                <c:pt idx="60">
                  <c:v>6500</c:v>
                </c:pt>
                <c:pt idx="61">
                  <c:v>6550</c:v>
                </c:pt>
                <c:pt idx="62">
                  <c:v>6600</c:v>
                </c:pt>
                <c:pt idx="63">
                  <c:v>6650</c:v>
                </c:pt>
                <c:pt idx="64">
                  <c:v>6700</c:v>
                </c:pt>
                <c:pt idx="65">
                  <c:v>6750</c:v>
                </c:pt>
                <c:pt idx="66">
                  <c:v>6800</c:v>
                </c:pt>
                <c:pt idx="67">
                  <c:v>6850</c:v>
                </c:pt>
                <c:pt idx="68">
                  <c:v>6900</c:v>
                </c:pt>
                <c:pt idx="69">
                  <c:v>6950</c:v>
                </c:pt>
                <c:pt idx="70">
                  <c:v>7000</c:v>
                </c:pt>
                <c:pt idx="71">
                  <c:v>7050</c:v>
                </c:pt>
                <c:pt idx="72">
                  <c:v>7100</c:v>
                </c:pt>
                <c:pt idx="73">
                  <c:v>7150</c:v>
                </c:pt>
                <c:pt idx="74">
                  <c:v>7200</c:v>
                </c:pt>
                <c:pt idx="75">
                  <c:v>7250</c:v>
                </c:pt>
                <c:pt idx="76">
                  <c:v>7300</c:v>
                </c:pt>
                <c:pt idx="77">
                  <c:v>7350</c:v>
                </c:pt>
                <c:pt idx="78">
                  <c:v>7400</c:v>
                </c:pt>
                <c:pt idx="79">
                  <c:v>7450</c:v>
                </c:pt>
                <c:pt idx="80">
                  <c:v>7500</c:v>
                </c:pt>
                <c:pt idx="81">
                  <c:v>7550</c:v>
                </c:pt>
                <c:pt idx="82">
                  <c:v>7600</c:v>
                </c:pt>
                <c:pt idx="83">
                  <c:v>7650</c:v>
                </c:pt>
                <c:pt idx="84">
                  <c:v>7700</c:v>
                </c:pt>
                <c:pt idx="85">
                  <c:v>7750</c:v>
                </c:pt>
                <c:pt idx="86">
                  <c:v>7800</c:v>
                </c:pt>
                <c:pt idx="87">
                  <c:v>7850</c:v>
                </c:pt>
                <c:pt idx="88">
                  <c:v>7900</c:v>
                </c:pt>
                <c:pt idx="89">
                  <c:v>7950</c:v>
                </c:pt>
                <c:pt idx="90">
                  <c:v>8000</c:v>
                </c:pt>
                <c:pt idx="91">
                  <c:v>8050</c:v>
                </c:pt>
                <c:pt idx="92">
                  <c:v>8100</c:v>
                </c:pt>
                <c:pt idx="93">
                  <c:v>8150</c:v>
                </c:pt>
                <c:pt idx="94">
                  <c:v>8200</c:v>
                </c:pt>
                <c:pt idx="95">
                  <c:v>8250</c:v>
                </c:pt>
                <c:pt idx="96">
                  <c:v>8300</c:v>
                </c:pt>
                <c:pt idx="97">
                  <c:v>8350</c:v>
                </c:pt>
                <c:pt idx="98">
                  <c:v>8400</c:v>
                </c:pt>
                <c:pt idx="99">
                  <c:v>8450</c:v>
                </c:pt>
                <c:pt idx="100">
                  <c:v>8500</c:v>
                </c:pt>
                <c:pt idx="101">
                  <c:v>8550</c:v>
                </c:pt>
                <c:pt idx="102">
                  <c:v>8600</c:v>
                </c:pt>
                <c:pt idx="103">
                  <c:v>8650</c:v>
                </c:pt>
                <c:pt idx="104">
                  <c:v>8700</c:v>
                </c:pt>
                <c:pt idx="105">
                  <c:v>8750</c:v>
                </c:pt>
                <c:pt idx="106">
                  <c:v>8800</c:v>
                </c:pt>
                <c:pt idx="107">
                  <c:v>8850</c:v>
                </c:pt>
                <c:pt idx="108">
                  <c:v>8900</c:v>
                </c:pt>
                <c:pt idx="109">
                  <c:v>8950</c:v>
                </c:pt>
                <c:pt idx="110">
                  <c:v>9000</c:v>
                </c:pt>
                <c:pt idx="111">
                  <c:v>9050</c:v>
                </c:pt>
                <c:pt idx="112">
                  <c:v>9100</c:v>
                </c:pt>
                <c:pt idx="113">
                  <c:v>9150</c:v>
                </c:pt>
                <c:pt idx="114">
                  <c:v>9200</c:v>
                </c:pt>
                <c:pt idx="115">
                  <c:v>9250</c:v>
                </c:pt>
                <c:pt idx="116">
                  <c:v>9300</c:v>
                </c:pt>
                <c:pt idx="117">
                  <c:v>9350</c:v>
                </c:pt>
                <c:pt idx="118">
                  <c:v>9400</c:v>
                </c:pt>
                <c:pt idx="119">
                  <c:v>9450</c:v>
                </c:pt>
              </c:numCache>
            </c:numRef>
          </c:xVal>
          <c:yVal>
            <c:numRef>
              <c:f>'Active 1'!$AX$2:$AX$121</c:f>
              <c:numCache>
                <c:formatCode>General</c:formatCode>
                <c:ptCount val="120"/>
                <c:pt idx="0">
                  <c:v>3.7113799871577296E-3</c:v>
                </c:pt>
                <c:pt idx="1">
                  <c:v>3.6982828770521286E-3</c:v>
                </c:pt>
                <c:pt idx="2">
                  <c:v>3.5707334308165695E-3</c:v>
                </c:pt>
                <c:pt idx="3">
                  <c:v>3.3349952587222956E-3</c:v>
                </c:pt>
                <c:pt idx="4">
                  <c:v>2.9996203047603764E-3</c:v>
                </c:pt>
                <c:pt idx="5">
                  <c:v>2.5761213914036506E-3</c:v>
                </c:pt>
                <c:pt idx="6">
                  <c:v>2.0801935419861857E-3</c:v>
                </c:pt>
                <c:pt idx="7">
                  <c:v>1.5336010597964715E-3</c:v>
                </c:pt>
                <c:pt idx="8">
                  <c:v>9.668017679574061E-4</c:v>
                </c:pt>
                <c:pt idx="9">
                  <c:v>4.2202862559538156E-4</c:v>
                </c:pt>
                <c:pt idx="10">
                  <c:v>-4.4544326391386018E-5</c:v>
                </c:pt>
                <c:pt idx="11">
                  <c:v>-3.652401852593174E-4</c:v>
                </c:pt>
                <c:pt idx="12">
                  <c:v>-4.7394696703053729E-4</c:v>
                </c:pt>
                <c:pt idx="13">
                  <c:v>-3.3195709719201954E-4</c:v>
                </c:pt>
                <c:pt idx="14">
                  <c:v>4.737569835638368E-5</c:v>
                </c:pt>
                <c:pt idx="15">
                  <c:v>5.9970696372264529E-4</c:v>
                </c:pt>
                <c:pt idx="16">
                  <c:v>1.238386818744594E-3</c:v>
                </c:pt>
                <c:pt idx="17">
                  <c:v>1.8846785484342944E-3</c:v>
                </c:pt>
                <c:pt idx="18">
                  <c:v>2.4812951073561618E-3</c:v>
                </c:pt>
                <c:pt idx="19">
                  <c:v>2.9920541163419067E-3</c:v>
                </c:pt>
                <c:pt idx="20">
                  <c:v>3.3964761672937828E-3</c:v>
                </c:pt>
                <c:pt idx="21">
                  <c:v>3.6844264373084683E-3</c:v>
                </c:pt>
                <c:pt idx="22">
                  <c:v>3.8522613097811778E-3</c:v>
                </c:pt>
                <c:pt idx="23">
                  <c:v>3.9004282354651626E-3</c:v>
                </c:pt>
                <c:pt idx="24">
                  <c:v>3.8321358355863145E-3</c:v>
                </c:pt>
                <c:pt idx="25">
                  <c:v>3.6527704368068056E-3</c:v>
                </c:pt>
                <c:pt idx="26">
                  <c:v>3.3698709610393051E-3</c:v>
                </c:pt>
                <c:pt idx="27">
                  <c:v>2.9935934878738612E-3</c:v>
                </c:pt>
                <c:pt idx="28">
                  <c:v>2.53769039010327E-3</c:v>
                </c:pt>
                <c:pt idx="29">
                  <c:v>2.0211029399306033E-3</c:v>
                </c:pt>
                <c:pt idx="30">
                  <c:v>1.4702794846783388E-3</c:v>
                </c:pt>
                <c:pt idx="31">
                  <c:v>9.221454211795618E-4</c:v>
                </c:pt>
                <c:pt idx="32">
                  <c:v>4.2693942901246822E-4</c:v>
                </c:pt>
                <c:pt idx="33">
                  <c:v>4.8347395314882191E-5</c:v>
                </c:pt>
                <c:pt idx="34">
                  <c:v>-1.443653612260864E-4</c:v>
                </c:pt>
                <c:pt idx="35">
                  <c:v>-9.7364783584014472E-5</c:v>
                </c:pt>
                <c:pt idx="36">
                  <c:v>1.996455679291213E-4</c:v>
                </c:pt>
                <c:pt idx="37">
                  <c:v>7.0138774775755329E-4</c:v>
                </c:pt>
                <c:pt idx="38">
                  <c:v>1.326302258766746E-3</c:v>
                </c:pt>
                <c:pt idx="39">
                  <c:v>1.9896055912329881E-3</c:v>
                </c:pt>
                <c:pt idx="40">
                  <c:v>2.624470128157576E-3</c:v>
                </c:pt>
                <c:pt idx="41">
                  <c:v>3.1863977560619297E-3</c:v>
                </c:pt>
                <c:pt idx="42">
                  <c:v>3.6490396150305839E-3</c:v>
                </c:pt>
                <c:pt idx="43">
                  <c:v>3.9984851192601638E-3</c:v>
                </c:pt>
                <c:pt idx="44">
                  <c:v>4.2287358228024633E-3</c:v>
                </c:pt>
                <c:pt idx="45">
                  <c:v>4.3387380366358965E-3</c:v>
                </c:pt>
                <c:pt idx="46">
                  <c:v>4.3306504924625908E-3</c:v>
                </c:pt>
                <c:pt idx="47">
                  <c:v>4.2089786011333388E-3</c:v>
                </c:pt>
                <c:pt idx="48">
                  <c:v>3.9803296743445007E-3</c:v>
                </c:pt>
                <c:pt idx="49">
                  <c:v>3.6536740389222985E-3</c:v>
                </c:pt>
                <c:pt idx="50">
                  <c:v>3.2410999817355911E-3</c:v>
                </c:pt>
                <c:pt idx="51">
                  <c:v>2.7591337390466221E-3</c:v>
                </c:pt>
                <c:pt idx="52">
                  <c:v>2.2307444764301833E-3</c:v>
                </c:pt>
                <c:pt idx="53">
                  <c:v>1.688077744354964E-3</c:v>
                </c:pt>
                <c:pt idx="54">
                  <c:v>1.1755269434970776E-3</c:v>
                </c:pt>
                <c:pt idx="55">
                  <c:v>7.5148404229028582E-4</c:v>
                </c:pt>
                <c:pt idx="56">
                  <c:v>4.846188916128695E-4</c:v>
                </c:pt>
                <c:pt idx="57">
                  <c:v>4.3862094620916768E-4</c:v>
                </c:pt>
                <c:pt idx="58">
                  <c:v>6.4507314734815898E-4</c:v>
                </c:pt>
                <c:pt idx="59">
                  <c:v>1.0814294546736673E-3</c:v>
                </c:pt>
                <c:pt idx="60">
                  <c:v>1.6774038195085206E-3</c:v>
                </c:pt>
                <c:pt idx="61">
                  <c:v>2.3459258547246322E-3</c:v>
                </c:pt>
                <c:pt idx="62">
                  <c:v>3.0112714424613564E-3</c:v>
                </c:pt>
                <c:pt idx="63">
                  <c:v>3.6198046917435035E-3</c:v>
                </c:pt>
                <c:pt idx="64">
                  <c:v>4.1382739652152563E-3</c:v>
                </c:pt>
                <c:pt idx="65">
                  <c:v>4.5481946322353311E-3</c:v>
                </c:pt>
                <c:pt idx="66">
                  <c:v>4.8406961268698274E-3</c:v>
                </c:pt>
                <c:pt idx="67">
                  <c:v>5.0129234932615539E-3</c:v>
                </c:pt>
                <c:pt idx="68">
                  <c:v>5.0658362206678614E-3</c:v>
                </c:pt>
                <c:pt idx="69">
                  <c:v>5.0030170770666016E-3</c:v>
                </c:pt>
                <c:pt idx="70">
                  <c:v>4.8301878230828316E-3</c:v>
                </c:pt>
                <c:pt idx="71">
                  <c:v>4.555264953954502E-3</c:v>
                </c:pt>
                <c:pt idx="72">
                  <c:v>4.1889032805665005E-3</c:v>
                </c:pt>
                <c:pt idx="73">
                  <c:v>3.7455657272760135E-3</c:v>
                </c:pt>
                <c:pt idx="74">
                  <c:v>3.245226654300856E-3</c:v>
                </c:pt>
                <c:pt idx="75">
                  <c:v>2.7158098892232025E-3</c:v>
                </c:pt>
                <c:pt idx="76">
                  <c:v>2.1962209712013646E-3</c:v>
                </c:pt>
                <c:pt idx="77">
                  <c:v>1.7389876468926451E-3</c:v>
                </c:pt>
                <c:pt idx="78">
                  <c:v>1.4095303271726342E-3</c:v>
                </c:pt>
                <c:pt idx="79">
                  <c:v>1.2764048469220152E-3</c:v>
                </c:pt>
                <c:pt idx="80">
                  <c:v>1.3882482245891024E-3</c:v>
                </c:pt>
                <c:pt idx="81">
                  <c:v>1.7464235589260229E-3</c:v>
                </c:pt>
                <c:pt idx="82">
                  <c:v>2.2977773293269797E-3</c:v>
                </c:pt>
                <c:pt idx="83">
                  <c:v>2.9580795027258455E-3</c:v>
                </c:pt>
                <c:pt idx="84">
                  <c:v>3.6445053108391176E-3</c:v>
                </c:pt>
                <c:pt idx="85">
                  <c:v>4.2938683206994194E-3</c:v>
                </c:pt>
                <c:pt idx="86">
                  <c:v>4.864976439619772E-3</c:v>
                </c:pt>
                <c:pt idx="87">
                  <c:v>5.3338547057483728E-3</c:v>
                </c:pt>
                <c:pt idx="88">
                  <c:v>5.6881306649208957E-3</c:v>
                </c:pt>
                <c:pt idx="89">
                  <c:v>5.9227659024876159E-3</c:v>
                </c:pt>
                <c:pt idx="90">
                  <c:v>6.037314812097393E-3</c:v>
                </c:pt>
                <c:pt idx="91">
                  <c:v>6.0343542853601977E-3</c:v>
                </c:pt>
                <c:pt idx="92">
                  <c:v>5.918730930206428E-3</c:v>
                </c:pt>
                <c:pt idx="93">
                  <c:v>5.6974025597349275E-3</c:v>
                </c:pt>
                <c:pt idx="94">
                  <c:v>5.3797773267204828E-3</c:v>
                </c:pt>
                <c:pt idx="95">
                  <c:v>4.9785529686603349E-3</c:v>
                </c:pt>
                <c:pt idx="96">
                  <c:v>4.5111388077231978E-3</c:v>
                </c:pt>
                <c:pt idx="97">
                  <c:v>4.0017804355633639E-3</c:v>
                </c:pt>
                <c:pt idx="98">
                  <c:v>3.4843939517376068E-3</c:v>
                </c:pt>
                <c:pt idx="99">
                  <c:v>3.0055872587076001E-3</c:v>
                </c:pt>
                <c:pt idx="100">
                  <c:v>2.6258884259777173E-3</c:v>
                </c:pt>
                <c:pt idx="101">
                  <c:v>2.414569636719553E-3</c:v>
                </c:pt>
                <c:pt idx="102">
                  <c:v>2.4321557300556458E-3</c:v>
                </c:pt>
                <c:pt idx="103">
                  <c:v>2.7024702010721882E-3</c:v>
                </c:pt>
                <c:pt idx="104">
                  <c:v>3.1939498963378743E-3</c:v>
                </c:pt>
                <c:pt idx="105">
                  <c:v>3.8312435531785887E-3</c:v>
                </c:pt>
                <c:pt idx="106">
                  <c:v>4.527621649399482E-3</c:v>
                </c:pt>
                <c:pt idx="107">
                  <c:v>5.21063488478039E-3</c:v>
                </c:pt>
                <c:pt idx="108">
                  <c:v>5.8302345213606093E-3</c:v>
                </c:pt>
                <c:pt idx="109">
                  <c:v>6.3559452377951299E-3</c:v>
                </c:pt>
                <c:pt idx="110">
                  <c:v>6.7711417288526914E-3</c:v>
                </c:pt>
                <c:pt idx="111">
                  <c:v>7.0681248496522811E-3</c:v>
                </c:pt>
                <c:pt idx="112">
                  <c:v>7.2447720438479357E-3</c:v>
                </c:pt>
                <c:pt idx="113">
                  <c:v>7.3025245616494556E-3</c:v>
                </c:pt>
                <c:pt idx="114">
                  <c:v>7.2453270876058178E-3</c:v>
                </c:pt>
                <c:pt idx="115">
                  <c:v>7.0792383663918221E-3</c:v>
                </c:pt>
                <c:pt idx="116">
                  <c:v>6.8125664945592069E-3</c:v>
                </c:pt>
                <c:pt idx="117">
                  <c:v>6.4564925447000016E-3</c:v>
                </c:pt>
                <c:pt idx="118">
                  <c:v>6.0262339430970108E-3</c:v>
                </c:pt>
                <c:pt idx="119">
                  <c:v>5.5428615751093729E-3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C9-4EE9-9805-73667334F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74040"/>
        <c:axId val="1"/>
      </c:scatterChart>
      <c:valAx>
        <c:axId val="456974040"/>
        <c:scaling>
          <c:orientation val="minMax"/>
          <c:min val="3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74016723745965"/>
              <c:y val="0.85676392572944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999999999999999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762081784386616E-2"/>
              <c:y val="0.38992042440318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74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412658919493797"/>
          <c:y val="0.93103448275862066"/>
          <c:w val="0.53159890329693915"/>
          <c:h val="5.30503978779840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Aur - O-C Diagr.</a:t>
            </a:r>
          </a:p>
        </c:rich>
      </c:tx>
      <c:layout>
        <c:manualLayout>
          <c:xMode val="edge"/>
          <c:yMode val="edge"/>
          <c:x val="0.39782016348773841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5258855585832"/>
          <c:y val="0.13913082860855019"/>
          <c:w val="0.82970027247956402"/>
          <c:h val="0.6492772001732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4F-47AB-9744-A8B0036ECD7E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  <c:pt idx="3">
                  <c:v>-3.640900002210401E-3</c:v>
                </c:pt>
                <c:pt idx="4">
                  <c:v>-4.2791000014403835E-3</c:v>
                </c:pt>
                <c:pt idx="5">
                  <c:v>-6.8419999952311628E-3</c:v>
                </c:pt>
                <c:pt idx="6">
                  <c:v>5.4233999981079251E-3</c:v>
                </c:pt>
                <c:pt idx="7">
                  <c:v>-1.0742999947979115E-3</c:v>
                </c:pt>
                <c:pt idx="8">
                  <c:v>1.1050600005546585E-2</c:v>
                </c:pt>
                <c:pt idx="9">
                  <c:v>1.0256300003675278E-2</c:v>
                </c:pt>
                <c:pt idx="10">
                  <c:v>5.4270999971777201E-3</c:v>
                </c:pt>
                <c:pt idx="11">
                  <c:v>-1.1306599990348332E-2</c:v>
                </c:pt>
                <c:pt idx="12">
                  <c:v>1.8693400008487515E-2</c:v>
                </c:pt>
                <c:pt idx="13">
                  <c:v>1.0259100003167987E-2</c:v>
                </c:pt>
                <c:pt idx="14">
                  <c:v>1.4962500004912727E-2</c:v>
                </c:pt>
                <c:pt idx="15">
                  <c:v>1.1197600004379638E-2</c:v>
                </c:pt>
                <c:pt idx="22">
                  <c:v>-8.1879999925149605E-3</c:v>
                </c:pt>
                <c:pt idx="23">
                  <c:v>6.8763000017497689E-3</c:v>
                </c:pt>
                <c:pt idx="24">
                  <c:v>7.4089000045205466E-3</c:v>
                </c:pt>
                <c:pt idx="25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4F-47AB-9744-A8B0036ECD7E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0">
                  <c:v>-1.8151999975088984E-3</c:v>
                </c:pt>
                <c:pt idx="54">
                  <c:v>-1.5303999971365556E-3</c:v>
                </c:pt>
                <c:pt idx="56">
                  <c:v>-9.3994999770075083E-4</c:v>
                </c:pt>
                <c:pt idx="57">
                  <c:v>-7.3600000177975744E-4</c:v>
                </c:pt>
                <c:pt idx="63">
                  <c:v>5.209500013734214E-4</c:v>
                </c:pt>
                <c:pt idx="87">
                  <c:v>5.2010500003234483E-3</c:v>
                </c:pt>
                <c:pt idx="91">
                  <c:v>3.3999500010395423E-3</c:v>
                </c:pt>
                <c:pt idx="97">
                  <c:v>2.3359500046353787E-3</c:v>
                </c:pt>
                <c:pt idx="113">
                  <c:v>4.3930000538239256E-4</c:v>
                </c:pt>
                <c:pt idx="150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4F-47AB-9744-A8B0036ECD7E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1">
                  <c:v>-4.999999946448952E-4</c:v>
                </c:pt>
                <c:pt idx="2">
                  <c:v>-8.2864999421872199E-4</c:v>
                </c:pt>
                <c:pt idx="19">
                  <c:v>-1.1965499943471514E-3</c:v>
                </c:pt>
                <c:pt idx="20">
                  <c:v>-2.3474999761674553E-4</c:v>
                </c:pt>
                <c:pt idx="21">
                  <c:v>-1.1902999976882711E-3</c:v>
                </c:pt>
                <c:pt idx="26">
                  <c:v>5.9402500046417117E-3</c:v>
                </c:pt>
                <c:pt idx="27">
                  <c:v>2.448150007694494E-3</c:v>
                </c:pt>
                <c:pt idx="28">
                  <c:v>1.7836000042734668E-3</c:v>
                </c:pt>
                <c:pt idx="30">
                  <c:v>5.6115000188583508E-4</c:v>
                </c:pt>
                <c:pt idx="31">
                  <c:v>2.7018500040867366E-3</c:v>
                </c:pt>
                <c:pt idx="32">
                  <c:v>2.4686000033398159E-3</c:v>
                </c:pt>
                <c:pt idx="33">
                  <c:v>2.8713000065181404E-3</c:v>
                </c:pt>
                <c:pt idx="34">
                  <c:v>2.6631000073393807E-3</c:v>
                </c:pt>
                <c:pt idx="35">
                  <c:v>2.3339000035775825E-3</c:v>
                </c:pt>
                <c:pt idx="36">
                  <c:v>4.633349999494385E-3</c:v>
                </c:pt>
                <c:pt idx="37">
                  <c:v>2.7328000069246627E-3</c:v>
                </c:pt>
                <c:pt idx="38">
                  <c:v>3.1322500071837567E-3</c:v>
                </c:pt>
                <c:pt idx="39">
                  <c:v>3.4385000035399571E-3</c:v>
                </c:pt>
                <c:pt idx="40">
                  <c:v>2.855500002624467E-3</c:v>
                </c:pt>
                <c:pt idx="41">
                  <c:v>3.2363999998779036E-3</c:v>
                </c:pt>
                <c:pt idx="42">
                  <c:v>3.6313500022515655E-3</c:v>
                </c:pt>
                <c:pt idx="43">
                  <c:v>3.0308000059449114E-3</c:v>
                </c:pt>
                <c:pt idx="45">
                  <c:v>3.4933499991893768E-3</c:v>
                </c:pt>
                <c:pt idx="46">
                  <c:v>2.3538500026916154E-3</c:v>
                </c:pt>
                <c:pt idx="48">
                  <c:v>2.865349997591693E-3</c:v>
                </c:pt>
                <c:pt idx="49">
                  <c:v>1.6216000003623776E-3</c:v>
                </c:pt>
                <c:pt idx="50">
                  <c:v>1.3547500057029538E-3</c:v>
                </c:pt>
                <c:pt idx="53">
                  <c:v>-3.7110000266693532E-4</c:v>
                </c:pt>
                <c:pt idx="58">
                  <c:v>-1.5906999979051761E-3</c:v>
                </c:pt>
                <c:pt idx="59">
                  <c:v>-1.0497999974177219E-3</c:v>
                </c:pt>
                <c:pt idx="60">
                  <c:v>1.2668499985011294E-3</c:v>
                </c:pt>
                <c:pt idx="62">
                  <c:v>9.9000000045634806E-4</c:v>
                </c:pt>
                <c:pt idx="64">
                  <c:v>2.3603000008733943E-3</c:v>
                </c:pt>
                <c:pt idx="65">
                  <c:v>2.4002999998629093E-3</c:v>
                </c:pt>
                <c:pt idx="66">
                  <c:v>2.590300005977042E-3</c:v>
                </c:pt>
                <c:pt idx="67">
                  <c:v>9.4345000252360478E-4</c:v>
                </c:pt>
                <c:pt idx="68">
                  <c:v>2.2338999988278374E-3</c:v>
                </c:pt>
                <c:pt idx="69">
                  <c:v>2.0666000054916367E-3</c:v>
                </c:pt>
                <c:pt idx="70">
                  <c:v>2.1266000039759092E-3</c:v>
                </c:pt>
                <c:pt idx="71">
                  <c:v>2.0996500097680837E-3</c:v>
                </c:pt>
                <c:pt idx="72">
                  <c:v>1.6080999994301237E-3</c:v>
                </c:pt>
                <c:pt idx="73">
                  <c:v>1.3125999976182356E-3</c:v>
                </c:pt>
                <c:pt idx="74">
                  <c:v>2.34574999922188E-3</c:v>
                </c:pt>
                <c:pt idx="75">
                  <c:v>2.2075500019127503E-3</c:v>
                </c:pt>
                <c:pt idx="76">
                  <c:v>2.4789000017335638E-3</c:v>
                </c:pt>
                <c:pt idx="78">
                  <c:v>3.1778000047779642E-3</c:v>
                </c:pt>
                <c:pt idx="79">
                  <c:v>4.3043500045314431E-3</c:v>
                </c:pt>
                <c:pt idx="80">
                  <c:v>3.1987500042305328E-3</c:v>
                </c:pt>
                <c:pt idx="81">
                  <c:v>4.2414500057930127E-3</c:v>
                </c:pt>
                <c:pt idx="82">
                  <c:v>3.8077499993960373E-3</c:v>
                </c:pt>
                <c:pt idx="83">
                  <c:v>3.8785500073572621E-3</c:v>
                </c:pt>
                <c:pt idx="84">
                  <c:v>4.4448500048019923E-3</c:v>
                </c:pt>
                <c:pt idx="85">
                  <c:v>4.4111500028520823E-3</c:v>
                </c:pt>
                <c:pt idx="86">
                  <c:v>5.3060999998706393E-3</c:v>
                </c:pt>
                <c:pt idx="88">
                  <c:v>4.5151000012992881E-3</c:v>
                </c:pt>
                <c:pt idx="89">
                  <c:v>4.6769000036874786E-3</c:v>
                </c:pt>
                <c:pt idx="90">
                  <c:v>4.0763500073808245E-3</c:v>
                </c:pt>
                <c:pt idx="92">
                  <c:v>5.0803000049199909E-3</c:v>
                </c:pt>
                <c:pt idx="93">
                  <c:v>3.9421000037691556E-3</c:v>
                </c:pt>
                <c:pt idx="94">
                  <c:v>4.1420999987167306E-3</c:v>
                </c:pt>
                <c:pt idx="95">
                  <c:v>4.3134500010637566E-3</c:v>
                </c:pt>
                <c:pt idx="96">
                  <c:v>3.7028000078862533E-3</c:v>
                </c:pt>
                <c:pt idx="98">
                  <c:v>3.5359500034246594E-3</c:v>
                </c:pt>
                <c:pt idx="99">
                  <c:v>5.3359500016085804E-3</c:v>
                </c:pt>
                <c:pt idx="100">
                  <c:v>4.4662000000244007E-3</c:v>
                </c:pt>
                <c:pt idx="101">
                  <c:v>5.1661999968928285E-3</c:v>
                </c:pt>
                <c:pt idx="102">
                  <c:v>5.4661999965901487E-3</c:v>
                </c:pt>
                <c:pt idx="103">
                  <c:v>2.6378000038675964E-3</c:v>
                </c:pt>
                <c:pt idx="104">
                  <c:v>3.0979500079411082E-3</c:v>
                </c:pt>
                <c:pt idx="105">
                  <c:v>4.1401000053156167E-3</c:v>
                </c:pt>
                <c:pt idx="106">
                  <c:v>2.4053000015555881E-3</c:v>
                </c:pt>
                <c:pt idx="107">
                  <c:v>3.0934000023989938E-3</c:v>
                </c:pt>
                <c:pt idx="108">
                  <c:v>3.1933999998727813E-3</c:v>
                </c:pt>
                <c:pt idx="109">
                  <c:v>3.7474499986274168E-3</c:v>
                </c:pt>
                <c:pt idx="110">
                  <c:v>4.0373500087298453E-3</c:v>
                </c:pt>
                <c:pt idx="111">
                  <c:v>2.449000021442771E-4</c:v>
                </c:pt>
                <c:pt idx="112">
                  <c:v>-4.8879999667406082E-4</c:v>
                </c:pt>
                <c:pt idx="114">
                  <c:v>1.619100003154017E-3</c:v>
                </c:pt>
                <c:pt idx="115">
                  <c:v>1.8479499995009974E-3</c:v>
                </c:pt>
                <c:pt idx="116">
                  <c:v>2.0428999996511266E-3</c:v>
                </c:pt>
                <c:pt idx="117">
                  <c:v>1.1378500057617202E-3</c:v>
                </c:pt>
                <c:pt idx="118">
                  <c:v>4.845000003115274E-4</c:v>
                </c:pt>
                <c:pt idx="119">
                  <c:v>4.4630000047618523E-4</c:v>
                </c:pt>
                <c:pt idx="120">
                  <c:v>1.7502500049886294E-3</c:v>
                </c:pt>
                <c:pt idx="121">
                  <c:v>1.5822999994270504E-3</c:v>
                </c:pt>
                <c:pt idx="122">
                  <c:v>2.9154500007280149E-3</c:v>
                </c:pt>
                <c:pt idx="123">
                  <c:v>2.1485999968717806E-3</c:v>
                </c:pt>
                <c:pt idx="124">
                  <c:v>1.9530999998096377E-3</c:v>
                </c:pt>
                <c:pt idx="125">
                  <c:v>3.6122500023338944E-3</c:v>
                </c:pt>
                <c:pt idx="126">
                  <c:v>5.252750008367002E-3</c:v>
                </c:pt>
                <c:pt idx="127">
                  <c:v>4.9168500045198016E-3</c:v>
                </c:pt>
                <c:pt idx="128">
                  <c:v>4.0415000039502047E-3</c:v>
                </c:pt>
                <c:pt idx="129">
                  <c:v>4.1415000014239922E-3</c:v>
                </c:pt>
                <c:pt idx="130">
                  <c:v>4.914200006169267E-3</c:v>
                </c:pt>
                <c:pt idx="131">
                  <c:v>4.914200006169267E-3</c:v>
                </c:pt>
                <c:pt idx="132">
                  <c:v>5.5378000033670105E-3</c:v>
                </c:pt>
                <c:pt idx="133">
                  <c:v>4.3041000026278198E-3</c:v>
                </c:pt>
                <c:pt idx="134">
                  <c:v>4.4230000057723373E-3</c:v>
                </c:pt>
                <c:pt idx="135">
                  <c:v>4.2506500030867755E-3</c:v>
                </c:pt>
                <c:pt idx="136">
                  <c:v>4.6406500041484833E-3</c:v>
                </c:pt>
                <c:pt idx="137">
                  <c:v>3.6822500042035244E-3</c:v>
                </c:pt>
                <c:pt idx="138">
                  <c:v>3.6822500042035244E-3</c:v>
                </c:pt>
                <c:pt idx="139">
                  <c:v>6.0182500092196278E-3</c:v>
                </c:pt>
                <c:pt idx="140">
                  <c:v>3.9950000063981861E-3</c:v>
                </c:pt>
                <c:pt idx="141">
                  <c:v>2.6853000017581508E-3</c:v>
                </c:pt>
                <c:pt idx="142">
                  <c:v>4.2215000066789798E-3</c:v>
                </c:pt>
                <c:pt idx="143">
                  <c:v>1.3555500045185909E-3</c:v>
                </c:pt>
                <c:pt idx="144">
                  <c:v>2.4182999986805953E-3</c:v>
                </c:pt>
                <c:pt idx="145">
                  <c:v>-4.0954999712994322E-4</c:v>
                </c:pt>
                <c:pt idx="146">
                  <c:v>1.9567500057746656E-3</c:v>
                </c:pt>
                <c:pt idx="147">
                  <c:v>7.1274500078288838E-3</c:v>
                </c:pt>
                <c:pt idx="148">
                  <c:v>2.7198500029044226E-3</c:v>
                </c:pt>
                <c:pt idx="149">
                  <c:v>1.4861500094411895E-3</c:v>
                </c:pt>
                <c:pt idx="151">
                  <c:v>4.2669000031310134E-3</c:v>
                </c:pt>
                <c:pt idx="152">
                  <c:v>3.8572500052396208E-3</c:v>
                </c:pt>
                <c:pt idx="153">
                  <c:v>3.8572500052396208E-3</c:v>
                </c:pt>
                <c:pt idx="154">
                  <c:v>5.2581000054487959E-3</c:v>
                </c:pt>
                <c:pt idx="155">
                  <c:v>5.8550500034471042E-3</c:v>
                </c:pt>
                <c:pt idx="156">
                  <c:v>5.8750500029418617E-3</c:v>
                </c:pt>
                <c:pt idx="157">
                  <c:v>4.0949500034912489E-3</c:v>
                </c:pt>
                <c:pt idx="158">
                  <c:v>2.801200003887061E-3</c:v>
                </c:pt>
                <c:pt idx="159">
                  <c:v>1.6648500095470808E-3</c:v>
                </c:pt>
                <c:pt idx="160">
                  <c:v>3.0255500023486093E-3</c:v>
                </c:pt>
                <c:pt idx="161">
                  <c:v>1.7396000039298087E-3</c:v>
                </c:pt>
                <c:pt idx="162">
                  <c:v>1.8711000011535361E-3</c:v>
                </c:pt>
                <c:pt idx="163">
                  <c:v>3.6438000024645589E-3</c:v>
                </c:pt>
                <c:pt idx="164">
                  <c:v>4.6331000048667192E-3</c:v>
                </c:pt>
                <c:pt idx="165">
                  <c:v>2.9365000009420328E-3</c:v>
                </c:pt>
                <c:pt idx="166">
                  <c:v>4.0348500042455271E-3</c:v>
                </c:pt>
                <c:pt idx="167">
                  <c:v>4.7286999979405664E-3</c:v>
                </c:pt>
                <c:pt idx="168">
                  <c:v>6.103100000473205E-3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4F-47AB-9744-A8B0036ECD7E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4F-47AB-9744-A8B0036ECD7E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4F-47AB-9744-A8B0036ECD7E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4F-47AB-9744-A8B0036ECD7E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0">
                  <c:v>-2.3256098201257999E-3</c:v>
                </c:pt>
                <c:pt idx="1">
                  <c:v>-8.8373841420549522E-4</c:v>
                </c:pt>
                <c:pt idx="2">
                  <c:v>-8.8288287341875451E-4</c:v>
                </c:pt>
                <c:pt idx="3">
                  <c:v>-5.4209246003371423E-4</c:v>
                </c:pt>
                <c:pt idx="4">
                  <c:v>-5.4095173898472662E-4</c:v>
                </c:pt>
                <c:pt idx="5">
                  <c:v>-5.3011488901934462E-4</c:v>
                </c:pt>
                <c:pt idx="6">
                  <c:v>-4.1262062097362359E-4</c:v>
                </c:pt>
                <c:pt idx="7">
                  <c:v>-3.8581367632241543E-4</c:v>
                </c:pt>
                <c:pt idx="8">
                  <c:v>-2.9398563187891494E-4</c:v>
                </c:pt>
                <c:pt idx="9">
                  <c:v>-2.5234931359086824E-4</c:v>
                </c:pt>
                <c:pt idx="10">
                  <c:v>-2.4550498729694267E-4</c:v>
                </c:pt>
                <c:pt idx="11">
                  <c:v>-2.4151246362548613E-4</c:v>
                </c:pt>
                <c:pt idx="12">
                  <c:v>-2.4151246362548613E-4</c:v>
                </c:pt>
                <c:pt idx="13">
                  <c:v>2.8268064460077163E-5</c:v>
                </c:pt>
                <c:pt idx="14">
                  <c:v>4.3097438096915703E-5</c:v>
                </c:pt>
                <c:pt idx="15">
                  <c:v>1.7941360345093181E-4</c:v>
                </c:pt>
                <c:pt idx="16">
                  <c:v>3.5337356342153808E-4</c:v>
                </c:pt>
                <c:pt idx="17">
                  <c:v>4.9368225244701084E-4</c:v>
                </c:pt>
                <c:pt idx="18">
                  <c:v>5.8151777321905468E-4</c:v>
                </c:pt>
                <c:pt idx="19">
                  <c:v>5.823733140057955E-4</c:v>
                </c:pt>
                <c:pt idx="20">
                  <c:v>5.835140350547829E-4</c:v>
                </c:pt>
                <c:pt idx="21">
                  <c:v>6.1802084678665744E-4</c:v>
                </c:pt>
                <c:pt idx="22">
                  <c:v>6.4482779143786549E-4</c:v>
                </c:pt>
                <c:pt idx="23">
                  <c:v>7.7429963049795614E-4</c:v>
                </c:pt>
                <c:pt idx="24">
                  <c:v>7.8228467784086922E-4</c:v>
                </c:pt>
                <c:pt idx="25">
                  <c:v>9.0377146955804679E-4</c:v>
                </c:pt>
                <c:pt idx="26">
                  <c:v>1.0112844284251264E-3</c:v>
                </c:pt>
                <c:pt idx="27">
                  <c:v>1.028965604684434E-3</c:v>
                </c:pt>
                <c:pt idx="28">
                  <c:v>1.0577688111713705E-3</c:v>
                </c:pt>
                <c:pt idx="29">
                  <c:v>1.1495968556148707E-3</c:v>
                </c:pt>
                <c:pt idx="30">
                  <c:v>1.3540711036458949E-3</c:v>
                </c:pt>
                <c:pt idx="31">
                  <c:v>1.4812615006080105E-3</c:v>
                </c:pt>
                <c:pt idx="32">
                  <c:v>1.485539204541714E-3</c:v>
                </c:pt>
                <c:pt idx="33">
                  <c:v>1.4872502861151952E-3</c:v>
                </c:pt>
                <c:pt idx="34">
                  <c:v>1.4883910071641828E-3</c:v>
                </c:pt>
                <c:pt idx="35">
                  <c:v>1.4952353334581085E-3</c:v>
                </c:pt>
                <c:pt idx="36">
                  <c:v>1.5012241189652931E-3</c:v>
                </c:pt>
                <c:pt idx="37">
                  <c:v>1.5072129044724782E-3</c:v>
                </c:pt>
                <c:pt idx="38">
                  <c:v>1.5132016899796629E-3</c:v>
                </c:pt>
                <c:pt idx="39">
                  <c:v>1.6058852752099039E-3</c:v>
                </c:pt>
                <c:pt idx="40">
                  <c:v>1.6229960909447177E-3</c:v>
                </c:pt>
                <c:pt idx="41">
                  <c:v>1.6235664514692113E-3</c:v>
                </c:pt>
                <c:pt idx="42">
                  <c:v>1.6267034343539271E-3</c:v>
                </c:pt>
                <c:pt idx="43">
                  <c:v>1.6326922198611122E-3</c:v>
                </c:pt>
                <c:pt idx="44">
                  <c:v>1.6586436237255794E-3</c:v>
                </c:pt>
                <c:pt idx="45">
                  <c:v>1.6723322763134308E-3</c:v>
                </c:pt>
                <c:pt idx="46">
                  <c:v>1.7550345523650304E-3</c:v>
                </c:pt>
                <c:pt idx="47">
                  <c:v>1.7732860891488318E-3</c:v>
                </c:pt>
                <c:pt idx="48">
                  <c:v>1.774997170722313E-3</c:v>
                </c:pt>
                <c:pt idx="49">
                  <c:v>1.8106447035031751E-3</c:v>
                </c:pt>
                <c:pt idx="50">
                  <c:v>1.8126409653389033E-3</c:v>
                </c:pt>
                <c:pt idx="51">
                  <c:v>1.9073208124048727E-3</c:v>
                </c:pt>
                <c:pt idx="52">
                  <c:v>1.9081763531916133E-3</c:v>
                </c:pt>
                <c:pt idx="53">
                  <c:v>1.9230057268284518E-3</c:v>
                </c:pt>
                <c:pt idx="54">
                  <c:v>1.9361240188918091E-3</c:v>
                </c:pt>
                <c:pt idx="55">
                  <c:v>1.9364091991540561E-3</c:v>
                </c:pt>
                <c:pt idx="56">
                  <c:v>1.9364091991540561E-3</c:v>
                </c:pt>
                <c:pt idx="57">
                  <c:v>1.9452497872837096E-3</c:v>
                </c:pt>
                <c:pt idx="58">
                  <c:v>1.9549459162001041E-3</c:v>
                </c:pt>
                <c:pt idx="59">
                  <c:v>1.9555162767245981E-3</c:v>
                </c:pt>
                <c:pt idx="60">
                  <c:v>1.9660679464277332E-3</c:v>
                </c:pt>
                <c:pt idx="61">
                  <c:v>1.9660679464277332E-3</c:v>
                </c:pt>
                <c:pt idx="62">
                  <c:v>2.0251002607128404E-3</c:v>
                </c:pt>
                <c:pt idx="63">
                  <c:v>2.051051664577308E-3</c:v>
                </c:pt>
                <c:pt idx="64">
                  <c:v>2.0633144158539248E-3</c:v>
                </c:pt>
                <c:pt idx="65">
                  <c:v>2.0633144158539248E-3</c:v>
                </c:pt>
                <c:pt idx="66">
                  <c:v>2.0633144158539248E-3</c:v>
                </c:pt>
                <c:pt idx="67">
                  <c:v>2.065310677689653E-3</c:v>
                </c:pt>
                <c:pt idx="68">
                  <c:v>2.0655958579518996E-3</c:v>
                </c:pt>
                <c:pt idx="69">
                  <c:v>2.0673069395253812E-3</c:v>
                </c:pt>
                <c:pt idx="70">
                  <c:v>2.0673069395253812E-3</c:v>
                </c:pt>
                <c:pt idx="71">
                  <c:v>2.0755771671305411E-3</c:v>
                </c:pt>
                <c:pt idx="72">
                  <c:v>2.0872695578826638E-3</c:v>
                </c:pt>
                <c:pt idx="73">
                  <c:v>2.0901213605051326E-3</c:v>
                </c:pt>
                <c:pt idx="74">
                  <c:v>2.0921176223408612E-3</c:v>
                </c:pt>
                <c:pt idx="75">
                  <c:v>2.0932583433898484E-3</c:v>
                </c:pt>
                <c:pt idx="76">
                  <c:v>2.0941138841765895E-3</c:v>
                </c:pt>
                <c:pt idx="77">
                  <c:v>2.0961101460123177E-3</c:v>
                </c:pt>
                <c:pt idx="78">
                  <c:v>2.1060914551909587E-3</c:v>
                </c:pt>
                <c:pt idx="79">
                  <c:v>2.1799531431129049E-3</c:v>
                </c:pt>
                <c:pt idx="80">
                  <c:v>2.1890789115048058E-3</c:v>
                </c:pt>
                <c:pt idx="81">
                  <c:v>2.190789993078287E-3</c:v>
                </c:pt>
                <c:pt idx="82">
                  <c:v>2.1947825167497434E-3</c:v>
                </c:pt>
                <c:pt idx="83">
                  <c:v>2.2016268430436691E-3</c:v>
                </c:pt>
                <c:pt idx="84">
                  <c:v>2.2056193667151255E-3</c:v>
                </c:pt>
                <c:pt idx="85">
                  <c:v>2.209611890386582E-3</c:v>
                </c:pt>
                <c:pt idx="86">
                  <c:v>2.2127488732712978E-3</c:v>
                </c:pt>
                <c:pt idx="87">
                  <c:v>2.2158858561560136E-3</c:v>
                </c:pt>
                <c:pt idx="88">
                  <c:v>2.2184524785162358E-3</c:v>
                </c:pt>
                <c:pt idx="89">
                  <c:v>2.2195931995652235E-3</c:v>
                </c:pt>
                <c:pt idx="90">
                  <c:v>2.2255819850724081E-3</c:v>
                </c:pt>
                <c:pt idx="91">
                  <c:v>2.2278634271703833E-3</c:v>
                </c:pt>
                <c:pt idx="92">
                  <c:v>2.234422573202062E-3</c:v>
                </c:pt>
                <c:pt idx="93">
                  <c:v>2.2355632942510496E-3</c:v>
                </c:pt>
                <c:pt idx="94">
                  <c:v>2.2355632942510496E-3</c:v>
                </c:pt>
                <c:pt idx="95">
                  <c:v>2.2364188350377902E-3</c:v>
                </c:pt>
                <c:pt idx="96">
                  <c:v>2.248681586314407E-3</c:v>
                </c:pt>
                <c:pt idx="97">
                  <c:v>2.2506778481501352E-3</c:v>
                </c:pt>
                <c:pt idx="98">
                  <c:v>2.2506778481501352E-3</c:v>
                </c:pt>
                <c:pt idx="99">
                  <c:v>2.2506778481501352E-3</c:v>
                </c:pt>
                <c:pt idx="100">
                  <c:v>2.2635109599512455E-3</c:v>
                </c:pt>
                <c:pt idx="101">
                  <c:v>2.2635109599512455E-3</c:v>
                </c:pt>
                <c:pt idx="102">
                  <c:v>2.2635109599512455E-3</c:v>
                </c:pt>
                <c:pt idx="103">
                  <c:v>2.3342356649884754E-3</c:v>
                </c:pt>
                <c:pt idx="104">
                  <c:v>2.3533427425590173E-3</c:v>
                </c:pt>
                <c:pt idx="105">
                  <c:v>2.3610426096396836E-3</c:v>
                </c:pt>
                <c:pt idx="106">
                  <c:v>2.3770127043255098E-3</c:v>
                </c:pt>
                <c:pt idx="107">
                  <c:v>2.3821459490459538E-3</c:v>
                </c:pt>
                <c:pt idx="108">
                  <c:v>2.3821459490459538E-3</c:v>
                </c:pt>
                <c:pt idx="109">
                  <c:v>2.3847125714061761E-3</c:v>
                </c:pt>
                <c:pt idx="110">
                  <c:v>2.3909865371756077E-3</c:v>
                </c:pt>
                <c:pt idx="111">
                  <c:v>2.5161806723019947E-3</c:v>
                </c:pt>
                <c:pt idx="112">
                  <c:v>2.5201731959734516E-3</c:v>
                </c:pt>
                <c:pt idx="113">
                  <c:v>2.5253064406938956E-3</c:v>
                </c:pt>
                <c:pt idx="114">
                  <c:v>2.5378543722327589E-3</c:v>
                </c:pt>
                <c:pt idx="115">
                  <c:v>2.6385230048059133E-3</c:v>
                </c:pt>
                <c:pt idx="116">
                  <c:v>2.6416599876906291E-3</c:v>
                </c:pt>
                <c:pt idx="117">
                  <c:v>2.644796970575345E-3</c:v>
                </c:pt>
                <c:pt idx="118">
                  <c:v>2.6553486402784801E-3</c:v>
                </c:pt>
                <c:pt idx="119">
                  <c:v>2.6564893613274677E-3</c:v>
                </c:pt>
                <c:pt idx="120">
                  <c:v>2.6653299494571211E-3</c:v>
                </c:pt>
                <c:pt idx="121">
                  <c:v>2.6793037823072191E-3</c:v>
                </c:pt>
                <c:pt idx="122">
                  <c:v>2.6813000441429473E-3</c:v>
                </c:pt>
                <c:pt idx="123">
                  <c:v>2.6832963059786759E-3</c:v>
                </c:pt>
                <c:pt idx="124">
                  <c:v>2.6861481086011448E-3</c:v>
                </c:pt>
                <c:pt idx="125">
                  <c:v>2.7679948438660037E-3</c:v>
                </c:pt>
                <c:pt idx="126">
                  <c:v>2.7936610674682244E-3</c:v>
                </c:pt>
                <c:pt idx="127">
                  <c:v>2.8216087331684203E-3</c:v>
                </c:pt>
                <c:pt idx="128">
                  <c:v>2.8435676133614311E-3</c:v>
                </c:pt>
                <c:pt idx="129">
                  <c:v>2.8435676133614311E-3</c:v>
                </c:pt>
                <c:pt idx="130">
                  <c:v>2.9023147473842916E-3</c:v>
                </c:pt>
                <c:pt idx="131">
                  <c:v>2.9023147473842916E-3</c:v>
                </c:pt>
                <c:pt idx="132">
                  <c:v>2.9045961894822669E-3</c:v>
                </c:pt>
                <c:pt idx="133">
                  <c:v>2.9085887131537233E-3</c:v>
                </c:pt>
                <c:pt idx="134">
                  <c:v>2.920566284168093E-3</c:v>
                </c:pt>
                <c:pt idx="135">
                  <c:v>2.92541434862629E-3</c:v>
                </c:pt>
                <c:pt idx="136">
                  <c:v>2.92541434862629E-3</c:v>
                </c:pt>
                <c:pt idx="137">
                  <c:v>2.939103001214141E-3</c:v>
                </c:pt>
                <c:pt idx="138">
                  <c:v>2.939103001214141E-3</c:v>
                </c:pt>
                <c:pt idx="139">
                  <c:v>2.9619174221938928E-3</c:v>
                </c:pt>
                <c:pt idx="140">
                  <c:v>2.9661951261275962E-3</c:v>
                </c:pt>
                <c:pt idx="141">
                  <c:v>3.0614453337180591E-3</c:v>
                </c:pt>
                <c:pt idx="142">
                  <c:v>3.0717118231589472E-3</c:v>
                </c:pt>
                <c:pt idx="143">
                  <c:v>3.0742784455191695E-3</c:v>
                </c:pt>
                <c:pt idx="144">
                  <c:v>3.1013705704326252E-3</c:v>
                </c:pt>
                <c:pt idx="145">
                  <c:v>3.109070437513291E-3</c:v>
                </c:pt>
                <c:pt idx="146">
                  <c:v>3.1130629611847475E-3</c:v>
                </c:pt>
                <c:pt idx="147">
                  <c:v>3.1261812532481048E-3</c:v>
                </c:pt>
                <c:pt idx="148">
                  <c:v>3.2037502845792608E-3</c:v>
                </c:pt>
                <c:pt idx="149">
                  <c:v>3.2077428082507172E-3</c:v>
                </c:pt>
                <c:pt idx="150">
                  <c:v>3.2644936804378491E-3</c:v>
                </c:pt>
                <c:pt idx="151">
                  <c:v>3.360314248552806E-3</c:v>
                </c:pt>
                <c:pt idx="152">
                  <c:v>3.3668733945844847E-3</c:v>
                </c:pt>
                <c:pt idx="153">
                  <c:v>3.3668733945844847E-3</c:v>
                </c:pt>
                <c:pt idx="154">
                  <c:v>3.5131708691171419E-3</c:v>
                </c:pt>
                <c:pt idx="155">
                  <c:v>3.561936693961361E-3</c:v>
                </c:pt>
                <c:pt idx="156">
                  <c:v>3.561936693961361E-3</c:v>
                </c:pt>
                <c:pt idx="157">
                  <c:v>3.6822827646295513E-3</c:v>
                </c:pt>
                <c:pt idx="158">
                  <c:v>3.7179302974104131E-3</c:v>
                </c:pt>
                <c:pt idx="159">
                  <c:v>3.8026288352977409E-3</c:v>
                </c:pt>
                <c:pt idx="160">
                  <c:v>3.8157471273610982E-3</c:v>
                </c:pt>
                <c:pt idx="161">
                  <c:v>3.8183137497213204E-3</c:v>
                </c:pt>
                <c:pt idx="162">
                  <c:v>3.8382763680786035E-3</c:v>
                </c:pt>
                <c:pt idx="163">
                  <c:v>3.668879292303947E-3</c:v>
                </c:pt>
                <c:pt idx="164">
                  <c:v>3.9409412624874865E-3</c:v>
                </c:pt>
                <c:pt idx="165">
                  <c:v>3.9557706361243242E-3</c:v>
                </c:pt>
                <c:pt idx="166">
                  <c:v>3.973736992645879E-3</c:v>
                </c:pt>
                <c:pt idx="167">
                  <c:v>3.9888515465449637E-3</c:v>
                </c:pt>
                <c:pt idx="168">
                  <c:v>4.1120494198356224E-3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4F-47AB-9744-A8B0036ECD7E}"/>
            </c:ext>
          </c:extLst>
        </c:ser>
        <c:ser>
          <c:idx val="8"/>
          <c:order val="8"/>
          <c:tx>
            <c:strRef>
              <c:f>A!$W$1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A!$V$2:$V$113</c:f>
              <c:numCache>
                <c:formatCode>General</c:formatCode>
                <c:ptCount val="112"/>
                <c:pt idx="0">
                  <c:v>3500</c:v>
                </c:pt>
                <c:pt idx="1">
                  <c:v>3600</c:v>
                </c:pt>
                <c:pt idx="2">
                  <c:v>3700</c:v>
                </c:pt>
                <c:pt idx="3">
                  <c:v>3800</c:v>
                </c:pt>
                <c:pt idx="4">
                  <c:v>3900</c:v>
                </c:pt>
                <c:pt idx="5">
                  <c:v>4000</c:v>
                </c:pt>
                <c:pt idx="6">
                  <c:v>4100</c:v>
                </c:pt>
                <c:pt idx="7">
                  <c:v>4200</c:v>
                </c:pt>
                <c:pt idx="8">
                  <c:v>4300</c:v>
                </c:pt>
                <c:pt idx="9">
                  <c:v>4400</c:v>
                </c:pt>
                <c:pt idx="10">
                  <c:v>4500</c:v>
                </c:pt>
                <c:pt idx="11">
                  <c:v>4600</c:v>
                </c:pt>
                <c:pt idx="12">
                  <c:v>4700</c:v>
                </c:pt>
                <c:pt idx="13">
                  <c:v>4800</c:v>
                </c:pt>
                <c:pt idx="14">
                  <c:v>4900</c:v>
                </c:pt>
                <c:pt idx="15">
                  <c:v>5000</c:v>
                </c:pt>
                <c:pt idx="16">
                  <c:v>5100</c:v>
                </c:pt>
                <c:pt idx="17">
                  <c:v>5200</c:v>
                </c:pt>
                <c:pt idx="18">
                  <c:v>5300</c:v>
                </c:pt>
                <c:pt idx="19">
                  <c:v>5400</c:v>
                </c:pt>
                <c:pt idx="20">
                  <c:v>5500</c:v>
                </c:pt>
                <c:pt idx="21">
                  <c:v>5600</c:v>
                </c:pt>
                <c:pt idx="22">
                  <c:v>5700</c:v>
                </c:pt>
                <c:pt idx="23">
                  <c:v>5800</c:v>
                </c:pt>
                <c:pt idx="24">
                  <c:v>5900</c:v>
                </c:pt>
                <c:pt idx="25">
                  <c:v>6000</c:v>
                </c:pt>
                <c:pt idx="26">
                  <c:v>6100</c:v>
                </c:pt>
                <c:pt idx="27">
                  <c:v>6200</c:v>
                </c:pt>
                <c:pt idx="28">
                  <c:v>6300</c:v>
                </c:pt>
                <c:pt idx="29">
                  <c:v>6400</c:v>
                </c:pt>
                <c:pt idx="30">
                  <c:v>6500</c:v>
                </c:pt>
                <c:pt idx="31">
                  <c:v>6600</c:v>
                </c:pt>
                <c:pt idx="32">
                  <c:v>6700</c:v>
                </c:pt>
                <c:pt idx="33">
                  <c:v>6800</c:v>
                </c:pt>
                <c:pt idx="34">
                  <c:v>6900</c:v>
                </c:pt>
                <c:pt idx="35">
                  <c:v>7000</c:v>
                </c:pt>
                <c:pt idx="36">
                  <c:v>7100</c:v>
                </c:pt>
                <c:pt idx="37">
                  <c:v>7200</c:v>
                </c:pt>
                <c:pt idx="38">
                  <c:v>7300</c:v>
                </c:pt>
                <c:pt idx="39">
                  <c:v>7400</c:v>
                </c:pt>
                <c:pt idx="40">
                  <c:v>7500</c:v>
                </c:pt>
                <c:pt idx="41">
                  <c:v>7600</c:v>
                </c:pt>
                <c:pt idx="42">
                  <c:v>7700</c:v>
                </c:pt>
                <c:pt idx="43">
                  <c:v>7800</c:v>
                </c:pt>
                <c:pt idx="44">
                  <c:v>7900</c:v>
                </c:pt>
                <c:pt idx="45">
                  <c:v>8000</c:v>
                </c:pt>
                <c:pt idx="46">
                  <c:v>8100</c:v>
                </c:pt>
                <c:pt idx="47">
                  <c:v>8200</c:v>
                </c:pt>
                <c:pt idx="48">
                  <c:v>8300</c:v>
                </c:pt>
                <c:pt idx="49">
                  <c:v>8400</c:v>
                </c:pt>
                <c:pt idx="50">
                  <c:v>8500</c:v>
                </c:pt>
                <c:pt idx="51">
                  <c:v>8600</c:v>
                </c:pt>
                <c:pt idx="52">
                  <c:v>8700</c:v>
                </c:pt>
              </c:numCache>
            </c:numRef>
          </c:xVal>
          <c:yVal>
            <c:numRef>
              <c:f>A!$W$2:$W$113</c:f>
              <c:numCache>
                <c:formatCode>General</c:formatCode>
                <c:ptCount val="112"/>
                <c:pt idx="0">
                  <c:v>1.2525358034761488E-3</c:v>
                </c:pt>
                <c:pt idx="1">
                  <c:v>-1.5030467767311356E-4</c:v>
                </c:pt>
                <c:pt idx="2">
                  <c:v>-9.2331946795952955E-4</c:v>
                </c:pt>
                <c:pt idx="3">
                  <c:v>-8.3453302581000771E-4</c:v>
                </c:pt>
                <c:pt idx="4">
                  <c:v>9.3841076151580157E-5</c:v>
                </c:pt>
                <c:pt idx="5">
                  <c:v>1.5919520660192255E-3</c:v>
                </c:pt>
                <c:pt idx="6">
                  <c:v>3.2219047210187883E-3</c:v>
                </c:pt>
                <c:pt idx="7">
                  <c:v>4.5069169906334786E-3</c:v>
                </c:pt>
                <c:pt idx="8">
                  <c:v>5.0719473275062958E-3</c:v>
                </c:pt>
                <c:pt idx="9">
                  <c:v>4.7543135576872128E-3</c:v>
                </c:pt>
                <c:pt idx="10">
                  <c:v>3.651676146536771E-3</c:v>
                </c:pt>
                <c:pt idx="11">
                  <c:v>2.0932331491998772E-3</c:v>
                </c:pt>
                <c:pt idx="12">
                  <c:v>5.426229231070013E-4</c:v>
                </c:pt>
                <c:pt idx="13">
                  <c:v>-5.3882645783070115E-4</c:v>
                </c:pt>
                <c:pt idx="14">
                  <c:v>-8.2816636864856932E-4</c:v>
                </c:pt>
                <c:pt idx="15">
                  <c:v>-2.3608164529922006E-4</c:v>
                </c:pt>
                <c:pt idx="16">
                  <c:v>1.0667658205844293E-3</c:v>
                </c:pt>
                <c:pt idx="17">
                  <c:v>2.7000739731075397E-3</c:v>
                </c:pt>
                <c:pt idx="18">
                  <c:v>4.1860710544854582E-3</c:v>
                </c:pt>
                <c:pt idx="19">
                  <c:v>5.0904348510702477E-3</c:v>
                </c:pt>
                <c:pt idx="20">
                  <c:v>5.1503964539489199E-3</c:v>
                </c:pt>
                <c:pt idx="21">
                  <c:v>4.3522442049592743E-3</c:v>
                </c:pt>
                <c:pt idx="22">
                  <c:v>2.9353679636405844E-3</c:v>
                </c:pt>
                <c:pt idx="23">
                  <c:v>1.3216508346369127E-3</c:v>
                </c:pt>
                <c:pt idx="24">
                  <c:v>-8.9656655660539774E-6</c:v>
                </c:pt>
                <c:pt idx="25">
                  <c:v>-6.600408271130048E-4</c:v>
                </c:pt>
                <c:pt idx="26">
                  <c:v>-4.3556532088006921E-4</c:v>
                </c:pt>
                <c:pt idx="27">
                  <c:v>6.0222565869234282E-4</c:v>
                </c:pt>
                <c:pt idx="28">
                  <c:v>2.1512087249103795E-3</c:v>
                </c:pt>
                <c:pt idx="29">
                  <c:v>3.7584838864544732E-3</c:v>
                </c:pt>
                <c:pt idx="30">
                  <c:v>4.9539578416245011E-3</c:v>
                </c:pt>
                <c:pt idx="31">
                  <c:v>5.3889984562538254E-3</c:v>
                </c:pt>
                <c:pt idx="32">
                  <c:v>4.9392641517735543E-3</c:v>
                </c:pt>
                <c:pt idx="33">
                  <c:v>3.741378575107061E-3</c:v>
                </c:pt>
                <c:pt idx="34">
                  <c:v>2.1526333207331151E-3</c:v>
                </c:pt>
                <c:pt idx="35">
                  <c:v>6.456044263552182E-4</c:v>
                </c:pt>
                <c:pt idx="36">
                  <c:v>-3.3123439041854268E-4</c:v>
                </c:pt>
                <c:pt idx="37">
                  <c:v>-4.8578949257161472E-4</c:v>
                </c:pt>
                <c:pt idx="38">
                  <c:v>2.3149937314467036E-4</c:v>
                </c:pt>
                <c:pt idx="39">
                  <c:v>1.6130412311692096E-3</c:v>
                </c:pt>
                <c:pt idx="40">
                  <c:v>3.2553230378785649E-3</c:v>
                </c:pt>
                <c:pt idx="41">
                  <c:v>4.67792624743202E-3</c:v>
                </c:pt>
                <c:pt idx="42">
                  <c:v>5.4652267305171998E-3</c:v>
                </c:pt>
                <c:pt idx="43">
                  <c:v>5.3889835167334841E-3</c:v>
                </c:pt>
                <c:pt idx="44">
                  <c:v>4.4756586914614883E-3</c:v>
                </c:pt>
                <c:pt idx="45">
                  <c:v>2.9986123779662047E-3</c:v>
                </c:pt>
                <c:pt idx="46">
                  <c:v>1.3974749023762849E-3</c:v>
                </c:pt>
                <c:pt idx="47">
                  <c:v>1.4847740013153635E-4</c:v>
                </c:pt>
                <c:pt idx="48">
                  <c:v>-3.7601302198011187E-4</c:v>
                </c:pt>
                <c:pt idx="49">
                  <c:v>-1.732332721506892E-5</c:v>
                </c:pt>
                <c:pt idx="50">
                  <c:v>1.1227246841523212E-3</c:v>
                </c:pt>
                <c:pt idx="51">
                  <c:v>2.7118468141482019E-3</c:v>
                </c:pt>
                <c:pt idx="52">
                  <c:v>4.2853040154359383E-3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4F-47AB-9744-A8B0036ECD7E}"/>
            </c:ext>
          </c:extLst>
        </c:ser>
        <c:ser>
          <c:idx val="9"/>
          <c:order val="9"/>
          <c:tx>
            <c:strRef>
              <c:f>A!$T$20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A!$T$21:$T$996</c:f>
              <c:numCache>
                <c:formatCode>General</c:formatCode>
                <c:ptCount val="976"/>
                <c:pt idx="16">
                  <c:v>-0.10465775000920985</c:v>
                </c:pt>
                <c:pt idx="17">
                  <c:v>-0.4125690000000759</c:v>
                </c:pt>
                <c:pt idx="18">
                  <c:v>-0.40656899999885354</c:v>
                </c:pt>
                <c:pt idx="29">
                  <c:v>4.7520000080112368E-3</c:v>
                </c:pt>
                <c:pt idx="44">
                  <c:v>7.3160000029020011E-3</c:v>
                </c:pt>
                <c:pt idx="47">
                  <c:v>-0.10229319999780273</c:v>
                </c:pt>
                <c:pt idx="51">
                  <c:v>-2.9936999999335967E-2</c:v>
                </c:pt>
                <c:pt idx="52">
                  <c:v>-2.593699999852106E-2</c:v>
                </c:pt>
                <c:pt idx="55">
                  <c:v>-8.4334400002262555E-2</c:v>
                </c:pt>
                <c:pt idx="61">
                  <c:v>8.267199998954311E-3</c:v>
                </c:pt>
                <c:pt idx="77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F4F-47AB-9744-A8B0036EC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0640"/>
        <c:axId val="1"/>
      </c:scatterChart>
      <c:valAx>
        <c:axId val="466580640"/>
        <c:scaling>
          <c:orientation val="minMax"/>
          <c:min val="3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97275204359673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0999999999999999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3923705722074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0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63487738419619"/>
          <c:y val="0.92464041994750656"/>
          <c:w val="0.73978201634877383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Aur - O-C Diagr.</a:t>
            </a:r>
          </a:p>
        </c:rich>
      </c:tx>
      <c:layout>
        <c:manualLayout>
          <c:xMode val="edge"/>
          <c:yMode val="edge"/>
          <c:x val="0.38738801793919903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872851947553438"/>
          <c:w val="0.81982102193163175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5B-4D94-B91F-4AB4D5957364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  <c:pt idx="3">
                  <c:v>-3.640900002210401E-3</c:v>
                </c:pt>
                <c:pt idx="4">
                  <c:v>-4.2791000014403835E-3</c:v>
                </c:pt>
                <c:pt idx="5">
                  <c:v>-6.8419999952311628E-3</c:v>
                </c:pt>
                <c:pt idx="6">
                  <c:v>5.4233999981079251E-3</c:v>
                </c:pt>
                <c:pt idx="7">
                  <c:v>-1.0742999947979115E-3</c:v>
                </c:pt>
                <c:pt idx="8">
                  <c:v>1.1050600005546585E-2</c:v>
                </c:pt>
                <c:pt idx="9">
                  <c:v>1.0256300003675278E-2</c:v>
                </c:pt>
                <c:pt idx="10">
                  <c:v>5.4270999971777201E-3</c:v>
                </c:pt>
                <c:pt idx="11">
                  <c:v>-1.1306599990348332E-2</c:v>
                </c:pt>
                <c:pt idx="12">
                  <c:v>1.8693400008487515E-2</c:v>
                </c:pt>
                <c:pt idx="13">
                  <c:v>1.0259100003167987E-2</c:v>
                </c:pt>
                <c:pt idx="14">
                  <c:v>1.4962500004912727E-2</c:v>
                </c:pt>
                <c:pt idx="15">
                  <c:v>1.1197600004379638E-2</c:v>
                </c:pt>
                <c:pt idx="22">
                  <c:v>-8.1879999925149605E-3</c:v>
                </c:pt>
                <c:pt idx="23">
                  <c:v>6.8763000017497689E-3</c:v>
                </c:pt>
                <c:pt idx="24">
                  <c:v>7.4089000045205466E-3</c:v>
                </c:pt>
                <c:pt idx="25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5B-4D94-B91F-4AB4D5957364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0">
                  <c:v>-1.8151999975088984E-3</c:v>
                </c:pt>
                <c:pt idx="54">
                  <c:v>-1.5303999971365556E-3</c:v>
                </c:pt>
                <c:pt idx="56">
                  <c:v>-9.3994999770075083E-4</c:v>
                </c:pt>
                <c:pt idx="57">
                  <c:v>-7.3600000177975744E-4</c:v>
                </c:pt>
                <c:pt idx="63">
                  <c:v>5.209500013734214E-4</c:v>
                </c:pt>
                <c:pt idx="87">
                  <c:v>5.2010500003234483E-3</c:v>
                </c:pt>
                <c:pt idx="91">
                  <c:v>3.3999500010395423E-3</c:v>
                </c:pt>
                <c:pt idx="97">
                  <c:v>2.3359500046353787E-3</c:v>
                </c:pt>
                <c:pt idx="113">
                  <c:v>4.3930000538239256E-4</c:v>
                </c:pt>
                <c:pt idx="150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5B-4D94-B91F-4AB4D5957364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1">
                  <c:v>-4.999999946448952E-4</c:v>
                </c:pt>
                <c:pt idx="2">
                  <c:v>-8.2864999421872199E-4</c:v>
                </c:pt>
                <c:pt idx="19">
                  <c:v>-1.1965499943471514E-3</c:v>
                </c:pt>
                <c:pt idx="20">
                  <c:v>-2.3474999761674553E-4</c:v>
                </c:pt>
                <c:pt idx="21">
                  <c:v>-1.1902999976882711E-3</c:v>
                </c:pt>
                <c:pt idx="26">
                  <c:v>5.9402500046417117E-3</c:v>
                </c:pt>
                <c:pt idx="27">
                  <c:v>2.448150007694494E-3</c:v>
                </c:pt>
                <c:pt idx="28">
                  <c:v>1.7836000042734668E-3</c:v>
                </c:pt>
                <c:pt idx="30">
                  <c:v>5.6115000188583508E-4</c:v>
                </c:pt>
                <c:pt idx="31">
                  <c:v>2.7018500040867366E-3</c:v>
                </c:pt>
                <c:pt idx="32">
                  <c:v>2.4686000033398159E-3</c:v>
                </c:pt>
                <c:pt idx="33">
                  <c:v>2.8713000065181404E-3</c:v>
                </c:pt>
                <c:pt idx="34">
                  <c:v>2.6631000073393807E-3</c:v>
                </c:pt>
                <c:pt idx="35">
                  <c:v>2.3339000035775825E-3</c:v>
                </c:pt>
                <c:pt idx="36">
                  <c:v>4.633349999494385E-3</c:v>
                </c:pt>
                <c:pt idx="37">
                  <c:v>2.7328000069246627E-3</c:v>
                </c:pt>
                <c:pt idx="38">
                  <c:v>3.1322500071837567E-3</c:v>
                </c:pt>
                <c:pt idx="39">
                  <c:v>3.4385000035399571E-3</c:v>
                </c:pt>
                <c:pt idx="40">
                  <c:v>2.855500002624467E-3</c:v>
                </c:pt>
                <c:pt idx="41">
                  <c:v>3.2363999998779036E-3</c:v>
                </c:pt>
                <c:pt idx="42">
                  <c:v>3.6313500022515655E-3</c:v>
                </c:pt>
                <c:pt idx="43">
                  <c:v>3.0308000059449114E-3</c:v>
                </c:pt>
                <c:pt idx="45">
                  <c:v>3.4933499991893768E-3</c:v>
                </c:pt>
                <c:pt idx="46">
                  <c:v>2.3538500026916154E-3</c:v>
                </c:pt>
                <c:pt idx="48">
                  <c:v>2.865349997591693E-3</c:v>
                </c:pt>
                <c:pt idx="49">
                  <c:v>1.6216000003623776E-3</c:v>
                </c:pt>
                <c:pt idx="50">
                  <c:v>1.3547500057029538E-3</c:v>
                </c:pt>
                <c:pt idx="53">
                  <c:v>-3.7110000266693532E-4</c:v>
                </c:pt>
                <c:pt idx="58">
                  <c:v>-1.5906999979051761E-3</c:v>
                </c:pt>
                <c:pt idx="59">
                  <c:v>-1.0497999974177219E-3</c:v>
                </c:pt>
                <c:pt idx="60">
                  <c:v>1.2668499985011294E-3</c:v>
                </c:pt>
                <c:pt idx="62">
                  <c:v>9.9000000045634806E-4</c:v>
                </c:pt>
                <c:pt idx="64">
                  <c:v>2.3603000008733943E-3</c:v>
                </c:pt>
                <c:pt idx="65">
                  <c:v>2.4002999998629093E-3</c:v>
                </c:pt>
                <c:pt idx="66">
                  <c:v>2.590300005977042E-3</c:v>
                </c:pt>
                <c:pt idx="67">
                  <c:v>9.4345000252360478E-4</c:v>
                </c:pt>
                <c:pt idx="68">
                  <c:v>2.2338999988278374E-3</c:v>
                </c:pt>
                <c:pt idx="69">
                  <c:v>2.0666000054916367E-3</c:v>
                </c:pt>
                <c:pt idx="70">
                  <c:v>2.1266000039759092E-3</c:v>
                </c:pt>
                <c:pt idx="71">
                  <c:v>2.0996500097680837E-3</c:v>
                </c:pt>
                <c:pt idx="72">
                  <c:v>1.6080999994301237E-3</c:v>
                </c:pt>
                <c:pt idx="73">
                  <c:v>1.3125999976182356E-3</c:v>
                </c:pt>
                <c:pt idx="74">
                  <c:v>2.34574999922188E-3</c:v>
                </c:pt>
                <c:pt idx="75">
                  <c:v>2.2075500019127503E-3</c:v>
                </c:pt>
                <c:pt idx="76">
                  <c:v>2.4789000017335638E-3</c:v>
                </c:pt>
                <c:pt idx="78">
                  <c:v>3.1778000047779642E-3</c:v>
                </c:pt>
                <c:pt idx="79">
                  <c:v>4.3043500045314431E-3</c:v>
                </c:pt>
                <c:pt idx="80">
                  <c:v>3.1987500042305328E-3</c:v>
                </c:pt>
                <c:pt idx="81">
                  <c:v>4.2414500057930127E-3</c:v>
                </c:pt>
                <c:pt idx="82">
                  <c:v>3.8077499993960373E-3</c:v>
                </c:pt>
                <c:pt idx="83">
                  <c:v>3.8785500073572621E-3</c:v>
                </c:pt>
                <c:pt idx="84">
                  <c:v>4.4448500048019923E-3</c:v>
                </c:pt>
                <c:pt idx="85">
                  <c:v>4.4111500028520823E-3</c:v>
                </c:pt>
                <c:pt idx="86">
                  <c:v>5.3060999998706393E-3</c:v>
                </c:pt>
                <c:pt idx="88">
                  <c:v>4.5151000012992881E-3</c:v>
                </c:pt>
                <c:pt idx="89">
                  <c:v>4.6769000036874786E-3</c:v>
                </c:pt>
                <c:pt idx="90">
                  <c:v>4.0763500073808245E-3</c:v>
                </c:pt>
                <c:pt idx="92">
                  <c:v>5.0803000049199909E-3</c:v>
                </c:pt>
                <c:pt idx="93">
                  <c:v>3.9421000037691556E-3</c:v>
                </c:pt>
                <c:pt idx="94">
                  <c:v>4.1420999987167306E-3</c:v>
                </c:pt>
                <c:pt idx="95">
                  <c:v>4.3134500010637566E-3</c:v>
                </c:pt>
                <c:pt idx="96">
                  <c:v>3.7028000078862533E-3</c:v>
                </c:pt>
                <c:pt idx="98">
                  <c:v>3.5359500034246594E-3</c:v>
                </c:pt>
                <c:pt idx="99">
                  <c:v>5.3359500016085804E-3</c:v>
                </c:pt>
                <c:pt idx="100">
                  <c:v>4.4662000000244007E-3</c:v>
                </c:pt>
                <c:pt idx="101">
                  <c:v>5.1661999968928285E-3</c:v>
                </c:pt>
                <c:pt idx="102">
                  <c:v>5.4661999965901487E-3</c:v>
                </c:pt>
                <c:pt idx="103">
                  <c:v>2.6378000038675964E-3</c:v>
                </c:pt>
                <c:pt idx="104">
                  <c:v>3.0979500079411082E-3</c:v>
                </c:pt>
                <c:pt idx="105">
                  <c:v>4.1401000053156167E-3</c:v>
                </c:pt>
                <c:pt idx="106">
                  <c:v>2.4053000015555881E-3</c:v>
                </c:pt>
                <c:pt idx="107">
                  <c:v>3.0934000023989938E-3</c:v>
                </c:pt>
                <c:pt idx="108">
                  <c:v>3.1933999998727813E-3</c:v>
                </c:pt>
                <c:pt idx="109">
                  <c:v>3.7474499986274168E-3</c:v>
                </c:pt>
                <c:pt idx="110">
                  <c:v>4.0373500087298453E-3</c:v>
                </c:pt>
                <c:pt idx="111">
                  <c:v>2.449000021442771E-4</c:v>
                </c:pt>
                <c:pt idx="112">
                  <c:v>-4.8879999667406082E-4</c:v>
                </c:pt>
                <c:pt idx="114">
                  <c:v>1.619100003154017E-3</c:v>
                </c:pt>
                <c:pt idx="115">
                  <c:v>1.8479499995009974E-3</c:v>
                </c:pt>
                <c:pt idx="116">
                  <c:v>2.0428999996511266E-3</c:v>
                </c:pt>
                <c:pt idx="117">
                  <c:v>1.1378500057617202E-3</c:v>
                </c:pt>
                <c:pt idx="118">
                  <c:v>4.845000003115274E-4</c:v>
                </c:pt>
                <c:pt idx="119">
                  <c:v>4.4630000047618523E-4</c:v>
                </c:pt>
                <c:pt idx="120">
                  <c:v>1.7502500049886294E-3</c:v>
                </c:pt>
                <c:pt idx="121">
                  <c:v>1.5822999994270504E-3</c:v>
                </c:pt>
                <c:pt idx="122">
                  <c:v>2.9154500007280149E-3</c:v>
                </c:pt>
                <c:pt idx="123">
                  <c:v>2.1485999968717806E-3</c:v>
                </c:pt>
                <c:pt idx="124">
                  <c:v>1.9530999998096377E-3</c:v>
                </c:pt>
                <c:pt idx="125">
                  <c:v>3.6122500023338944E-3</c:v>
                </c:pt>
                <c:pt idx="126">
                  <c:v>5.252750008367002E-3</c:v>
                </c:pt>
                <c:pt idx="127">
                  <c:v>4.9168500045198016E-3</c:v>
                </c:pt>
                <c:pt idx="128">
                  <c:v>4.0415000039502047E-3</c:v>
                </c:pt>
                <c:pt idx="129">
                  <c:v>4.1415000014239922E-3</c:v>
                </c:pt>
                <c:pt idx="130">
                  <c:v>4.914200006169267E-3</c:v>
                </c:pt>
                <c:pt idx="131">
                  <c:v>4.914200006169267E-3</c:v>
                </c:pt>
                <c:pt idx="132">
                  <c:v>5.5378000033670105E-3</c:v>
                </c:pt>
                <c:pt idx="133">
                  <c:v>4.3041000026278198E-3</c:v>
                </c:pt>
                <c:pt idx="134">
                  <c:v>4.4230000057723373E-3</c:v>
                </c:pt>
                <c:pt idx="135">
                  <c:v>4.2506500030867755E-3</c:v>
                </c:pt>
                <c:pt idx="136">
                  <c:v>4.6406500041484833E-3</c:v>
                </c:pt>
                <c:pt idx="137">
                  <c:v>3.6822500042035244E-3</c:v>
                </c:pt>
                <c:pt idx="138">
                  <c:v>3.6822500042035244E-3</c:v>
                </c:pt>
                <c:pt idx="139">
                  <c:v>6.0182500092196278E-3</c:v>
                </c:pt>
                <c:pt idx="140">
                  <c:v>3.9950000063981861E-3</c:v>
                </c:pt>
                <c:pt idx="141">
                  <c:v>2.6853000017581508E-3</c:v>
                </c:pt>
                <c:pt idx="142">
                  <c:v>4.2215000066789798E-3</c:v>
                </c:pt>
                <c:pt idx="143">
                  <c:v>1.3555500045185909E-3</c:v>
                </c:pt>
                <c:pt idx="144">
                  <c:v>2.4182999986805953E-3</c:v>
                </c:pt>
                <c:pt idx="145">
                  <c:v>-4.0954999712994322E-4</c:v>
                </c:pt>
                <c:pt idx="146">
                  <c:v>1.9567500057746656E-3</c:v>
                </c:pt>
                <c:pt idx="147">
                  <c:v>7.1274500078288838E-3</c:v>
                </c:pt>
                <c:pt idx="148">
                  <c:v>2.7198500029044226E-3</c:v>
                </c:pt>
                <c:pt idx="149">
                  <c:v>1.4861500094411895E-3</c:v>
                </c:pt>
                <c:pt idx="151">
                  <c:v>4.2669000031310134E-3</c:v>
                </c:pt>
                <c:pt idx="152">
                  <c:v>3.8572500052396208E-3</c:v>
                </c:pt>
                <c:pt idx="153">
                  <c:v>3.8572500052396208E-3</c:v>
                </c:pt>
                <c:pt idx="154">
                  <c:v>5.2581000054487959E-3</c:v>
                </c:pt>
                <c:pt idx="155">
                  <c:v>5.8550500034471042E-3</c:v>
                </c:pt>
                <c:pt idx="156">
                  <c:v>5.8750500029418617E-3</c:v>
                </c:pt>
                <c:pt idx="157">
                  <c:v>4.0949500034912489E-3</c:v>
                </c:pt>
                <c:pt idx="158">
                  <c:v>2.801200003887061E-3</c:v>
                </c:pt>
                <c:pt idx="159">
                  <c:v>1.6648500095470808E-3</c:v>
                </c:pt>
                <c:pt idx="160">
                  <c:v>3.0255500023486093E-3</c:v>
                </c:pt>
                <c:pt idx="161">
                  <c:v>1.7396000039298087E-3</c:v>
                </c:pt>
                <c:pt idx="162">
                  <c:v>1.8711000011535361E-3</c:v>
                </c:pt>
                <c:pt idx="163">
                  <c:v>3.6438000024645589E-3</c:v>
                </c:pt>
                <c:pt idx="164">
                  <c:v>4.6331000048667192E-3</c:v>
                </c:pt>
                <c:pt idx="165">
                  <c:v>2.9365000009420328E-3</c:v>
                </c:pt>
                <c:pt idx="166">
                  <c:v>4.0348500042455271E-3</c:v>
                </c:pt>
                <c:pt idx="167">
                  <c:v>4.7286999979405664E-3</c:v>
                </c:pt>
                <c:pt idx="168">
                  <c:v>6.103100000473205E-3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5B-4D94-B91F-4AB4D5957364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5B-4D94-B91F-4AB4D5957364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5B-4D94-B91F-4AB4D5957364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5B-4D94-B91F-4AB4D5957364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0">
                  <c:v>-2.3256098201257999E-3</c:v>
                </c:pt>
                <c:pt idx="1">
                  <c:v>-8.8373841420549522E-4</c:v>
                </c:pt>
                <c:pt idx="2">
                  <c:v>-8.8288287341875451E-4</c:v>
                </c:pt>
                <c:pt idx="3">
                  <c:v>-5.4209246003371423E-4</c:v>
                </c:pt>
                <c:pt idx="4">
                  <c:v>-5.4095173898472662E-4</c:v>
                </c:pt>
                <c:pt idx="5">
                  <c:v>-5.3011488901934462E-4</c:v>
                </c:pt>
                <c:pt idx="6">
                  <c:v>-4.1262062097362359E-4</c:v>
                </c:pt>
                <c:pt idx="7">
                  <c:v>-3.8581367632241543E-4</c:v>
                </c:pt>
                <c:pt idx="8">
                  <c:v>-2.9398563187891494E-4</c:v>
                </c:pt>
                <c:pt idx="9">
                  <c:v>-2.5234931359086824E-4</c:v>
                </c:pt>
                <c:pt idx="10">
                  <c:v>-2.4550498729694267E-4</c:v>
                </c:pt>
                <c:pt idx="11">
                  <c:v>-2.4151246362548613E-4</c:v>
                </c:pt>
                <c:pt idx="12">
                  <c:v>-2.4151246362548613E-4</c:v>
                </c:pt>
                <c:pt idx="13">
                  <c:v>2.8268064460077163E-5</c:v>
                </c:pt>
                <c:pt idx="14">
                  <c:v>4.3097438096915703E-5</c:v>
                </c:pt>
                <c:pt idx="15">
                  <c:v>1.7941360345093181E-4</c:v>
                </c:pt>
                <c:pt idx="16">
                  <c:v>3.5337356342153808E-4</c:v>
                </c:pt>
                <c:pt idx="17">
                  <c:v>4.9368225244701084E-4</c:v>
                </c:pt>
                <c:pt idx="18">
                  <c:v>5.8151777321905468E-4</c:v>
                </c:pt>
                <c:pt idx="19">
                  <c:v>5.823733140057955E-4</c:v>
                </c:pt>
                <c:pt idx="20">
                  <c:v>5.835140350547829E-4</c:v>
                </c:pt>
                <c:pt idx="21">
                  <c:v>6.1802084678665744E-4</c:v>
                </c:pt>
                <c:pt idx="22">
                  <c:v>6.4482779143786549E-4</c:v>
                </c:pt>
                <c:pt idx="23">
                  <c:v>7.7429963049795614E-4</c:v>
                </c:pt>
                <c:pt idx="24">
                  <c:v>7.8228467784086922E-4</c:v>
                </c:pt>
                <c:pt idx="25">
                  <c:v>9.0377146955804679E-4</c:v>
                </c:pt>
                <c:pt idx="26">
                  <c:v>1.0112844284251264E-3</c:v>
                </c:pt>
                <c:pt idx="27">
                  <c:v>1.028965604684434E-3</c:v>
                </c:pt>
                <c:pt idx="28">
                  <c:v>1.0577688111713705E-3</c:v>
                </c:pt>
                <c:pt idx="29">
                  <c:v>1.1495968556148707E-3</c:v>
                </c:pt>
                <c:pt idx="30">
                  <c:v>1.3540711036458949E-3</c:v>
                </c:pt>
                <c:pt idx="31">
                  <c:v>1.4812615006080105E-3</c:v>
                </c:pt>
                <c:pt idx="32">
                  <c:v>1.485539204541714E-3</c:v>
                </c:pt>
                <c:pt idx="33">
                  <c:v>1.4872502861151952E-3</c:v>
                </c:pt>
                <c:pt idx="34">
                  <c:v>1.4883910071641828E-3</c:v>
                </c:pt>
                <c:pt idx="35">
                  <c:v>1.4952353334581085E-3</c:v>
                </c:pt>
                <c:pt idx="36">
                  <c:v>1.5012241189652931E-3</c:v>
                </c:pt>
                <c:pt idx="37">
                  <c:v>1.5072129044724782E-3</c:v>
                </c:pt>
                <c:pt idx="38">
                  <c:v>1.5132016899796629E-3</c:v>
                </c:pt>
                <c:pt idx="39">
                  <c:v>1.6058852752099039E-3</c:v>
                </c:pt>
                <c:pt idx="40">
                  <c:v>1.6229960909447177E-3</c:v>
                </c:pt>
                <c:pt idx="41">
                  <c:v>1.6235664514692113E-3</c:v>
                </c:pt>
                <c:pt idx="42">
                  <c:v>1.6267034343539271E-3</c:v>
                </c:pt>
                <c:pt idx="43">
                  <c:v>1.6326922198611122E-3</c:v>
                </c:pt>
                <c:pt idx="44">
                  <c:v>1.6586436237255794E-3</c:v>
                </c:pt>
                <c:pt idx="45">
                  <c:v>1.6723322763134308E-3</c:v>
                </c:pt>
                <c:pt idx="46">
                  <c:v>1.7550345523650304E-3</c:v>
                </c:pt>
                <c:pt idx="47">
                  <c:v>1.7732860891488318E-3</c:v>
                </c:pt>
                <c:pt idx="48">
                  <c:v>1.774997170722313E-3</c:v>
                </c:pt>
                <c:pt idx="49">
                  <c:v>1.8106447035031751E-3</c:v>
                </c:pt>
                <c:pt idx="50">
                  <c:v>1.8126409653389033E-3</c:v>
                </c:pt>
                <c:pt idx="51">
                  <c:v>1.9073208124048727E-3</c:v>
                </c:pt>
                <c:pt idx="52">
                  <c:v>1.9081763531916133E-3</c:v>
                </c:pt>
                <c:pt idx="53">
                  <c:v>1.9230057268284518E-3</c:v>
                </c:pt>
                <c:pt idx="54">
                  <c:v>1.9361240188918091E-3</c:v>
                </c:pt>
                <c:pt idx="55">
                  <c:v>1.9364091991540561E-3</c:v>
                </c:pt>
                <c:pt idx="56">
                  <c:v>1.9364091991540561E-3</c:v>
                </c:pt>
                <c:pt idx="57">
                  <c:v>1.9452497872837096E-3</c:v>
                </c:pt>
                <c:pt idx="58">
                  <c:v>1.9549459162001041E-3</c:v>
                </c:pt>
                <c:pt idx="59">
                  <c:v>1.9555162767245981E-3</c:v>
                </c:pt>
                <c:pt idx="60">
                  <c:v>1.9660679464277332E-3</c:v>
                </c:pt>
                <c:pt idx="61">
                  <c:v>1.9660679464277332E-3</c:v>
                </c:pt>
                <c:pt idx="62">
                  <c:v>2.0251002607128404E-3</c:v>
                </c:pt>
                <c:pt idx="63">
                  <c:v>2.051051664577308E-3</c:v>
                </c:pt>
                <c:pt idx="64">
                  <c:v>2.0633144158539248E-3</c:v>
                </c:pt>
                <c:pt idx="65">
                  <c:v>2.0633144158539248E-3</c:v>
                </c:pt>
                <c:pt idx="66">
                  <c:v>2.0633144158539248E-3</c:v>
                </c:pt>
                <c:pt idx="67">
                  <c:v>2.065310677689653E-3</c:v>
                </c:pt>
                <c:pt idx="68">
                  <c:v>2.0655958579518996E-3</c:v>
                </c:pt>
                <c:pt idx="69">
                  <c:v>2.0673069395253812E-3</c:v>
                </c:pt>
                <c:pt idx="70">
                  <c:v>2.0673069395253812E-3</c:v>
                </c:pt>
                <c:pt idx="71">
                  <c:v>2.0755771671305411E-3</c:v>
                </c:pt>
                <c:pt idx="72">
                  <c:v>2.0872695578826638E-3</c:v>
                </c:pt>
                <c:pt idx="73">
                  <c:v>2.0901213605051326E-3</c:v>
                </c:pt>
                <c:pt idx="74">
                  <c:v>2.0921176223408612E-3</c:v>
                </c:pt>
                <c:pt idx="75">
                  <c:v>2.0932583433898484E-3</c:v>
                </c:pt>
                <c:pt idx="76">
                  <c:v>2.0941138841765895E-3</c:v>
                </c:pt>
                <c:pt idx="77">
                  <c:v>2.0961101460123177E-3</c:v>
                </c:pt>
                <c:pt idx="78">
                  <c:v>2.1060914551909587E-3</c:v>
                </c:pt>
                <c:pt idx="79">
                  <c:v>2.1799531431129049E-3</c:v>
                </c:pt>
                <c:pt idx="80">
                  <c:v>2.1890789115048058E-3</c:v>
                </c:pt>
                <c:pt idx="81">
                  <c:v>2.190789993078287E-3</c:v>
                </c:pt>
                <c:pt idx="82">
                  <c:v>2.1947825167497434E-3</c:v>
                </c:pt>
                <c:pt idx="83">
                  <c:v>2.2016268430436691E-3</c:v>
                </c:pt>
                <c:pt idx="84">
                  <c:v>2.2056193667151255E-3</c:v>
                </c:pt>
                <c:pt idx="85">
                  <c:v>2.209611890386582E-3</c:v>
                </c:pt>
                <c:pt idx="86">
                  <c:v>2.2127488732712978E-3</c:v>
                </c:pt>
                <c:pt idx="87">
                  <c:v>2.2158858561560136E-3</c:v>
                </c:pt>
                <c:pt idx="88">
                  <c:v>2.2184524785162358E-3</c:v>
                </c:pt>
                <c:pt idx="89">
                  <c:v>2.2195931995652235E-3</c:v>
                </c:pt>
                <c:pt idx="90">
                  <c:v>2.2255819850724081E-3</c:v>
                </c:pt>
                <c:pt idx="91">
                  <c:v>2.2278634271703833E-3</c:v>
                </c:pt>
                <c:pt idx="92">
                  <c:v>2.234422573202062E-3</c:v>
                </c:pt>
                <c:pt idx="93">
                  <c:v>2.2355632942510496E-3</c:v>
                </c:pt>
                <c:pt idx="94">
                  <c:v>2.2355632942510496E-3</c:v>
                </c:pt>
                <c:pt idx="95">
                  <c:v>2.2364188350377902E-3</c:v>
                </c:pt>
                <c:pt idx="96">
                  <c:v>2.248681586314407E-3</c:v>
                </c:pt>
                <c:pt idx="97">
                  <c:v>2.2506778481501352E-3</c:v>
                </c:pt>
                <c:pt idx="98">
                  <c:v>2.2506778481501352E-3</c:v>
                </c:pt>
                <c:pt idx="99">
                  <c:v>2.2506778481501352E-3</c:v>
                </c:pt>
                <c:pt idx="100">
                  <c:v>2.2635109599512455E-3</c:v>
                </c:pt>
                <c:pt idx="101">
                  <c:v>2.2635109599512455E-3</c:v>
                </c:pt>
                <c:pt idx="102">
                  <c:v>2.2635109599512455E-3</c:v>
                </c:pt>
                <c:pt idx="103">
                  <c:v>2.3342356649884754E-3</c:v>
                </c:pt>
                <c:pt idx="104">
                  <c:v>2.3533427425590173E-3</c:v>
                </c:pt>
                <c:pt idx="105">
                  <c:v>2.3610426096396836E-3</c:v>
                </c:pt>
                <c:pt idx="106">
                  <c:v>2.3770127043255098E-3</c:v>
                </c:pt>
                <c:pt idx="107">
                  <c:v>2.3821459490459538E-3</c:v>
                </c:pt>
                <c:pt idx="108">
                  <c:v>2.3821459490459538E-3</c:v>
                </c:pt>
                <c:pt idx="109">
                  <c:v>2.3847125714061761E-3</c:v>
                </c:pt>
                <c:pt idx="110">
                  <c:v>2.3909865371756077E-3</c:v>
                </c:pt>
                <c:pt idx="111">
                  <c:v>2.5161806723019947E-3</c:v>
                </c:pt>
                <c:pt idx="112">
                  <c:v>2.5201731959734516E-3</c:v>
                </c:pt>
                <c:pt idx="113">
                  <c:v>2.5253064406938956E-3</c:v>
                </c:pt>
                <c:pt idx="114">
                  <c:v>2.5378543722327589E-3</c:v>
                </c:pt>
                <c:pt idx="115">
                  <c:v>2.6385230048059133E-3</c:v>
                </c:pt>
                <c:pt idx="116">
                  <c:v>2.6416599876906291E-3</c:v>
                </c:pt>
                <c:pt idx="117">
                  <c:v>2.644796970575345E-3</c:v>
                </c:pt>
                <c:pt idx="118">
                  <c:v>2.6553486402784801E-3</c:v>
                </c:pt>
                <c:pt idx="119">
                  <c:v>2.6564893613274677E-3</c:v>
                </c:pt>
                <c:pt idx="120">
                  <c:v>2.6653299494571211E-3</c:v>
                </c:pt>
                <c:pt idx="121">
                  <c:v>2.6793037823072191E-3</c:v>
                </c:pt>
                <c:pt idx="122">
                  <c:v>2.6813000441429473E-3</c:v>
                </c:pt>
                <c:pt idx="123">
                  <c:v>2.6832963059786759E-3</c:v>
                </c:pt>
                <c:pt idx="124">
                  <c:v>2.6861481086011448E-3</c:v>
                </c:pt>
                <c:pt idx="125">
                  <c:v>2.7679948438660037E-3</c:v>
                </c:pt>
                <c:pt idx="126">
                  <c:v>2.7936610674682244E-3</c:v>
                </c:pt>
                <c:pt idx="127">
                  <c:v>2.8216087331684203E-3</c:v>
                </c:pt>
                <c:pt idx="128">
                  <c:v>2.8435676133614311E-3</c:v>
                </c:pt>
                <c:pt idx="129">
                  <c:v>2.8435676133614311E-3</c:v>
                </c:pt>
                <c:pt idx="130">
                  <c:v>2.9023147473842916E-3</c:v>
                </c:pt>
                <c:pt idx="131">
                  <c:v>2.9023147473842916E-3</c:v>
                </c:pt>
                <c:pt idx="132">
                  <c:v>2.9045961894822669E-3</c:v>
                </c:pt>
                <c:pt idx="133">
                  <c:v>2.9085887131537233E-3</c:v>
                </c:pt>
                <c:pt idx="134">
                  <c:v>2.920566284168093E-3</c:v>
                </c:pt>
                <c:pt idx="135">
                  <c:v>2.92541434862629E-3</c:v>
                </c:pt>
                <c:pt idx="136">
                  <c:v>2.92541434862629E-3</c:v>
                </c:pt>
                <c:pt idx="137">
                  <c:v>2.939103001214141E-3</c:v>
                </c:pt>
                <c:pt idx="138">
                  <c:v>2.939103001214141E-3</c:v>
                </c:pt>
                <c:pt idx="139">
                  <c:v>2.9619174221938928E-3</c:v>
                </c:pt>
                <c:pt idx="140">
                  <c:v>2.9661951261275962E-3</c:v>
                </c:pt>
                <c:pt idx="141">
                  <c:v>3.0614453337180591E-3</c:v>
                </c:pt>
                <c:pt idx="142">
                  <c:v>3.0717118231589472E-3</c:v>
                </c:pt>
                <c:pt idx="143">
                  <c:v>3.0742784455191695E-3</c:v>
                </c:pt>
                <c:pt idx="144">
                  <c:v>3.1013705704326252E-3</c:v>
                </c:pt>
                <c:pt idx="145">
                  <c:v>3.109070437513291E-3</c:v>
                </c:pt>
                <c:pt idx="146">
                  <c:v>3.1130629611847475E-3</c:v>
                </c:pt>
                <c:pt idx="147">
                  <c:v>3.1261812532481048E-3</c:v>
                </c:pt>
                <c:pt idx="148">
                  <c:v>3.2037502845792608E-3</c:v>
                </c:pt>
                <c:pt idx="149">
                  <c:v>3.2077428082507172E-3</c:v>
                </c:pt>
                <c:pt idx="150">
                  <c:v>3.2644936804378491E-3</c:v>
                </c:pt>
                <c:pt idx="151">
                  <c:v>3.360314248552806E-3</c:v>
                </c:pt>
                <c:pt idx="152">
                  <c:v>3.3668733945844847E-3</c:v>
                </c:pt>
                <c:pt idx="153">
                  <c:v>3.3668733945844847E-3</c:v>
                </c:pt>
                <c:pt idx="154">
                  <c:v>3.5131708691171419E-3</c:v>
                </c:pt>
                <c:pt idx="155">
                  <c:v>3.561936693961361E-3</c:v>
                </c:pt>
                <c:pt idx="156">
                  <c:v>3.561936693961361E-3</c:v>
                </c:pt>
                <c:pt idx="157">
                  <c:v>3.6822827646295513E-3</c:v>
                </c:pt>
                <c:pt idx="158">
                  <c:v>3.7179302974104131E-3</c:v>
                </c:pt>
                <c:pt idx="159">
                  <c:v>3.8026288352977409E-3</c:v>
                </c:pt>
                <c:pt idx="160">
                  <c:v>3.8157471273610982E-3</c:v>
                </c:pt>
                <c:pt idx="161">
                  <c:v>3.8183137497213204E-3</c:v>
                </c:pt>
                <c:pt idx="162">
                  <c:v>3.8382763680786035E-3</c:v>
                </c:pt>
                <c:pt idx="163">
                  <c:v>3.668879292303947E-3</c:v>
                </c:pt>
                <c:pt idx="164">
                  <c:v>3.9409412624874865E-3</c:v>
                </c:pt>
                <c:pt idx="165">
                  <c:v>3.9557706361243242E-3</c:v>
                </c:pt>
                <c:pt idx="166">
                  <c:v>3.973736992645879E-3</c:v>
                </c:pt>
                <c:pt idx="167">
                  <c:v>3.9888515465449637E-3</c:v>
                </c:pt>
                <c:pt idx="168">
                  <c:v>4.1120494198356224E-3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5B-4D94-B91F-4AB4D5957364}"/>
            </c:ext>
          </c:extLst>
        </c:ser>
        <c:ser>
          <c:idx val="8"/>
          <c:order val="8"/>
          <c:tx>
            <c:strRef>
              <c:f>A!$W$1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strRef>
              <c:f>A!$T$2:$T$20</c:f>
              <c:strCache>
                <c:ptCount val="19"/>
                <c:pt idx="18">
                  <c:v>BAD</c:v>
                </c:pt>
              </c:strCache>
            </c:strRef>
          </c:xVal>
          <c:yVal>
            <c:numRef>
              <c:f>A!$U$2:$U$20</c:f>
              <c:numCache>
                <c:formatCode>General</c:formatCode>
                <c:ptCount val="19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5B-4D94-B91F-4AB4D5957364}"/>
            </c:ext>
          </c:extLst>
        </c:ser>
        <c:ser>
          <c:idx val="9"/>
          <c:order val="9"/>
          <c:tx>
            <c:strRef>
              <c:f>A!$T$20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A!$T$21:$T$996</c:f>
              <c:numCache>
                <c:formatCode>General</c:formatCode>
                <c:ptCount val="976"/>
                <c:pt idx="16">
                  <c:v>-0.10465775000920985</c:v>
                </c:pt>
                <c:pt idx="17">
                  <c:v>-0.4125690000000759</c:v>
                </c:pt>
                <c:pt idx="18">
                  <c:v>-0.40656899999885354</c:v>
                </c:pt>
                <c:pt idx="29">
                  <c:v>4.7520000080112368E-3</c:v>
                </c:pt>
                <c:pt idx="44">
                  <c:v>7.3160000029020011E-3</c:v>
                </c:pt>
                <c:pt idx="47">
                  <c:v>-0.10229319999780273</c:v>
                </c:pt>
                <c:pt idx="51">
                  <c:v>-2.9936999999335967E-2</c:v>
                </c:pt>
                <c:pt idx="52">
                  <c:v>-2.593699999852106E-2</c:v>
                </c:pt>
                <c:pt idx="55">
                  <c:v>-8.4334400002262555E-2</c:v>
                </c:pt>
                <c:pt idx="61">
                  <c:v>8.267199998954311E-3</c:v>
                </c:pt>
                <c:pt idx="77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D5B-4D94-B91F-4AB4D5957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4248"/>
        <c:axId val="1"/>
      </c:scatterChart>
      <c:valAx>
        <c:axId val="466584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4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66081829861356"/>
          <c:y val="0.92485670505059692"/>
          <c:w val="0.81531657641893862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Aur - O-C Diagr.</a:t>
            </a:r>
          </a:p>
        </c:rich>
      </c:tx>
      <c:layout>
        <c:manualLayout>
          <c:xMode val="edge"/>
          <c:yMode val="edge"/>
          <c:x val="0.38830616187969008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3787220491723"/>
          <c:y val="0.14121037463976946"/>
          <c:w val="0.82908606420866537"/>
          <c:h val="0.64841498559077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A!$D$21:$D$236</c:f>
                <c:numCache>
                  <c:formatCode>General</c:formatCode>
                  <c:ptCount val="21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AB-4C60-8BA4-A76134472E83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  <c:pt idx="3">
                  <c:v>-3.640900002210401E-3</c:v>
                </c:pt>
                <c:pt idx="4">
                  <c:v>-4.2791000014403835E-3</c:v>
                </c:pt>
                <c:pt idx="5">
                  <c:v>-6.8419999952311628E-3</c:v>
                </c:pt>
                <c:pt idx="6">
                  <c:v>5.4233999981079251E-3</c:v>
                </c:pt>
                <c:pt idx="7">
                  <c:v>-1.0742999947979115E-3</c:v>
                </c:pt>
                <c:pt idx="8">
                  <c:v>1.1050600005546585E-2</c:v>
                </c:pt>
                <c:pt idx="9">
                  <c:v>1.0256300003675278E-2</c:v>
                </c:pt>
                <c:pt idx="10">
                  <c:v>5.4270999971777201E-3</c:v>
                </c:pt>
                <c:pt idx="11">
                  <c:v>-1.1306599990348332E-2</c:v>
                </c:pt>
                <c:pt idx="12">
                  <c:v>1.8693400008487515E-2</c:v>
                </c:pt>
                <c:pt idx="13">
                  <c:v>1.0259100003167987E-2</c:v>
                </c:pt>
                <c:pt idx="14">
                  <c:v>1.4962500004912727E-2</c:v>
                </c:pt>
                <c:pt idx="15">
                  <c:v>1.1197600004379638E-2</c:v>
                </c:pt>
                <c:pt idx="22">
                  <c:v>-8.1879999925149605E-3</c:v>
                </c:pt>
                <c:pt idx="23">
                  <c:v>6.8763000017497689E-3</c:v>
                </c:pt>
                <c:pt idx="24">
                  <c:v>7.4089000045205466E-3</c:v>
                </c:pt>
                <c:pt idx="25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AB-4C60-8BA4-A76134472E83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0">
                  <c:v>-1.8151999975088984E-3</c:v>
                </c:pt>
                <c:pt idx="54">
                  <c:v>-1.5303999971365556E-3</c:v>
                </c:pt>
                <c:pt idx="56">
                  <c:v>-9.3994999770075083E-4</c:v>
                </c:pt>
                <c:pt idx="57">
                  <c:v>-7.3600000177975744E-4</c:v>
                </c:pt>
                <c:pt idx="63">
                  <c:v>5.209500013734214E-4</c:v>
                </c:pt>
                <c:pt idx="87">
                  <c:v>5.2010500003234483E-3</c:v>
                </c:pt>
                <c:pt idx="91">
                  <c:v>3.3999500010395423E-3</c:v>
                </c:pt>
                <c:pt idx="97">
                  <c:v>2.3359500046353787E-3</c:v>
                </c:pt>
                <c:pt idx="113">
                  <c:v>4.3930000538239256E-4</c:v>
                </c:pt>
                <c:pt idx="150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AB-4C60-8BA4-A76134472E83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1">
                  <c:v>-4.999999946448952E-4</c:v>
                </c:pt>
                <c:pt idx="2">
                  <c:v>-8.2864999421872199E-4</c:v>
                </c:pt>
                <c:pt idx="19">
                  <c:v>-1.1965499943471514E-3</c:v>
                </c:pt>
                <c:pt idx="20">
                  <c:v>-2.3474999761674553E-4</c:v>
                </c:pt>
                <c:pt idx="21">
                  <c:v>-1.1902999976882711E-3</c:v>
                </c:pt>
                <c:pt idx="26">
                  <c:v>5.9402500046417117E-3</c:v>
                </c:pt>
                <c:pt idx="27">
                  <c:v>2.448150007694494E-3</c:v>
                </c:pt>
                <c:pt idx="28">
                  <c:v>1.7836000042734668E-3</c:v>
                </c:pt>
                <c:pt idx="30">
                  <c:v>5.6115000188583508E-4</c:v>
                </c:pt>
                <c:pt idx="31">
                  <c:v>2.7018500040867366E-3</c:v>
                </c:pt>
                <c:pt idx="32">
                  <c:v>2.4686000033398159E-3</c:v>
                </c:pt>
                <c:pt idx="33">
                  <c:v>2.8713000065181404E-3</c:v>
                </c:pt>
                <c:pt idx="34">
                  <c:v>2.6631000073393807E-3</c:v>
                </c:pt>
                <c:pt idx="35">
                  <c:v>2.3339000035775825E-3</c:v>
                </c:pt>
                <c:pt idx="36">
                  <c:v>4.633349999494385E-3</c:v>
                </c:pt>
                <c:pt idx="37">
                  <c:v>2.7328000069246627E-3</c:v>
                </c:pt>
                <c:pt idx="38">
                  <c:v>3.1322500071837567E-3</c:v>
                </c:pt>
                <c:pt idx="39">
                  <c:v>3.4385000035399571E-3</c:v>
                </c:pt>
                <c:pt idx="40">
                  <c:v>2.855500002624467E-3</c:v>
                </c:pt>
                <c:pt idx="41">
                  <c:v>3.2363999998779036E-3</c:v>
                </c:pt>
                <c:pt idx="42">
                  <c:v>3.6313500022515655E-3</c:v>
                </c:pt>
                <c:pt idx="43">
                  <c:v>3.0308000059449114E-3</c:v>
                </c:pt>
                <c:pt idx="45">
                  <c:v>3.4933499991893768E-3</c:v>
                </c:pt>
                <c:pt idx="46">
                  <c:v>2.3538500026916154E-3</c:v>
                </c:pt>
                <c:pt idx="48">
                  <c:v>2.865349997591693E-3</c:v>
                </c:pt>
                <c:pt idx="49">
                  <c:v>1.6216000003623776E-3</c:v>
                </c:pt>
                <c:pt idx="50">
                  <c:v>1.3547500057029538E-3</c:v>
                </c:pt>
                <c:pt idx="53">
                  <c:v>-3.7110000266693532E-4</c:v>
                </c:pt>
                <c:pt idx="58">
                  <c:v>-1.5906999979051761E-3</c:v>
                </c:pt>
                <c:pt idx="59">
                  <c:v>-1.0497999974177219E-3</c:v>
                </c:pt>
                <c:pt idx="60">
                  <c:v>1.2668499985011294E-3</c:v>
                </c:pt>
                <c:pt idx="62">
                  <c:v>9.9000000045634806E-4</c:v>
                </c:pt>
                <c:pt idx="64">
                  <c:v>2.3603000008733943E-3</c:v>
                </c:pt>
                <c:pt idx="65">
                  <c:v>2.4002999998629093E-3</c:v>
                </c:pt>
                <c:pt idx="66">
                  <c:v>2.590300005977042E-3</c:v>
                </c:pt>
                <c:pt idx="67">
                  <c:v>9.4345000252360478E-4</c:v>
                </c:pt>
                <c:pt idx="68">
                  <c:v>2.2338999988278374E-3</c:v>
                </c:pt>
                <c:pt idx="69">
                  <c:v>2.0666000054916367E-3</c:v>
                </c:pt>
                <c:pt idx="70">
                  <c:v>2.1266000039759092E-3</c:v>
                </c:pt>
                <c:pt idx="71">
                  <c:v>2.0996500097680837E-3</c:v>
                </c:pt>
                <c:pt idx="72">
                  <c:v>1.6080999994301237E-3</c:v>
                </c:pt>
                <c:pt idx="73">
                  <c:v>1.3125999976182356E-3</c:v>
                </c:pt>
                <c:pt idx="74">
                  <c:v>2.34574999922188E-3</c:v>
                </c:pt>
                <c:pt idx="75">
                  <c:v>2.2075500019127503E-3</c:v>
                </c:pt>
                <c:pt idx="76">
                  <c:v>2.4789000017335638E-3</c:v>
                </c:pt>
                <c:pt idx="78">
                  <c:v>3.1778000047779642E-3</c:v>
                </c:pt>
                <c:pt idx="79">
                  <c:v>4.3043500045314431E-3</c:v>
                </c:pt>
                <c:pt idx="80">
                  <c:v>3.1987500042305328E-3</c:v>
                </c:pt>
                <c:pt idx="81">
                  <c:v>4.2414500057930127E-3</c:v>
                </c:pt>
                <c:pt idx="82">
                  <c:v>3.8077499993960373E-3</c:v>
                </c:pt>
                <c:pt idx="83">
                  <c:v>3.8785500073572621E-3</c:v>
                </c:pt>
                <c:pt idx="84">
                  <c:v>4.4448500048019923E-3</c:v>
                </c:pt>
                <c:pt idx="85">
                  <c:v>4.4111500028520823E-3</c:v>
                </c:pt>
                <c:pt idx="86">
                  <c:v>5.3060999998706393E-3</c:v>
                </c:pt>
                <c:pt idx="88">
                  <c:v>4.5151000012992881E-3</c:v>
                </c:pt>
                <c:pt idx="89">
                  <c:v>4.6769000036874786E-3</c:v>
                </c:pt>
                <c:pt idx="90">
                  <c:v>4.0763500073808245E-3</c:v>
                </c:pt>
                <c:pt idx="92">
                  <c:v>5.0803000049199909E-3</c:v>
                </c:pt>
                <c:pt idx="93">
                  <c:v>3.9421000037691556E-3</c:v>
                </c:pt>
                <c:pt idx="94">
                  <c:v>4.1420999987167306E-3</c:v>
                </c:pt>
                <c:pt idx="95">
                  <c:v>4.3134500010637566E-3</c:v>
                </c:pt>
                <c:pt idx="96">
                  <c:v>3.7028000078862533E-3</c:v>
                </c:pt>
                <c:pt idx="98">
                  <c:v>3.5359500034246594E-3</c:v>
                </c:pt>
                <c:pt idx="99">
                  <c:v>5.3359500016085804E-3</c:v>
                </c:pt>
                <c:pt idx="100">
                  <c:v>4.4662000000244007E-3</c:v>
                </c:pt>
                <c:pt idx="101">
                  <c:v>5.1661999968928285E-3</c:v>
                </c:pt>
                <c:pt idx="102">
                  <c:v>5.4661999965901487E-3</c:v>
                </c:pt>
                <c:pt idx="103">
                  <c:v>2.6378000038675964E-3</c:v>
                </c:pt>
                <c:pt idx="104">
                  <c:v>3.0979500079411082E-3</c:v>
                </c:pt>
                <c:pt idx="105">
                  <c:v>4.1401000053156167E-3</c:v>
                </c:pt>
                <c:pt idx="106">
                  <c:v>2.4053000015555881E-3</c:v>
                </c:pt>
                <c:pt idx="107">
                  <c:v>3.0934000023989938E-3</c:v>
                </c:pt>
                <c:pt idx="108">
                  <c:v>3.1933999998727813E-3</c:v>
                </c:pt>
                <c:pt idx="109">
                  <c:v>3.7474499986274168E-3</c:v>
                </c:pt>
                <c:pt idx="110">
                  <c:v>4.0373500087298453E-3</c:v>
                </c:pt>
                <c:pt idx="111">
                  <c:v>2.449000021442771E-4</c:v>
                </c:pt>
                <c:pt idx="112">
                  <c:v>-4.8879999667406082E-4</c:v>
                </c:pt>
                <c:pt idx="114">
                  <c:v>1.619100003154017E-3</c:v>
                </c:pt>
                <c:pt idx="115">
                  <c:v>1.8479499995009974E-3</c:v>
                </c:pt>
                <c:pt idx="116">
                  <c:v>2.0428999996511266E-3</c:v>
                </c:pt>
                <c:pt idx="117">
                  <c:v>1.1378500057617202E-3</c:v>
                </c:pt>
                <c:pt idx="118">
                  <c:v>4.845000003115274E-4</c:v>
                </c:pt>
                <c:pt idx="119">
                  <c:v>4.4630000047618523E-4</c:v>
                </c:pt>
                <c:pt idx="120">
                  <c:v>1.7502500049886294E-3</c:v>
                </c:pt>
                <c:pt idx="121">
                  <c:v>1.5822999994270504E-3</c:v>
                </c:pt>
                <c:pt idx="122">
                  <c:v>2.9154500007280149E-3</c:v>
                </c:pt>
                <c:pt idx="123">
                  <c:v>2.1485999968717806E-3</c:v>
                </c:pt>
                <c:pt idx="124">
                  <c:v>1.9530999998096377E-3</c:v>
                </c:pt>
                <c:pt idx="125">
                  <c:v>3.6122500023338944E-3</c:v>
                </c:pt>
                <c:pt idx="126">
                  <c:v>5.252750008367002E-3</c:v>
                </c:pt>
                <c:pt idx="127">
                  <c:v>4.9168500045198016E-3</c:v>
                </c:pt>
                <c:pt idx="128">
                  <c:v>4.0415000039502047E-3</c:v>
                </c:pt>
                <c:pt idx="129">
                  <c:v>4.1415000014239922E-3</c:v>
                </c:pt>
                <c:pt idx="130">
                  <c:v>4.914200006169267E-3</c:v>
                </c:pt>
                <c:pt idx="131">
                  <c:v>4.914200006169267E-3</c:v>
                </c:pt>
                <c:pt idx="132">
                  <c:v>5.5378000033670105E-3</c:v>
                </c:pt>
                <c:pt idx="133">
                  <c:v>4.3041000026278198E-3</c:v>
                </c:pt>
                <c:pt idx="134">
                  <c:v>4.4230000057723373E-3</c:v>
                </c:pt>
                <c:pt idx="135">
                  <c:v>4.2506500030867755E-3</c:v>
                </c:pt>
                <c:pt idx="136">
                  <c:v>4.6406500041484833E-3</c:v>
                </c:pt>
                <c:pt idx="137">
                  <c:v>3.6822500042035244E-3</c:v>
                </c:pt>
                <c:pt idx="138">
                  <c:v>3.6822500042035244E-3</c:v>
                </c:pt>
                <c:pt idx="139">
                  <c:v>6.0182500092196278E-3</c:v>
                </c:pt>
                <c:pt idx="140">
                  <c:v>3.9950000063981861E-3</c:v>
                </c:pt>
                <c:pt idx="141">
                  <c:v>2.6853000017581508E-3</c:v>
                </c:pt>
                <c:pt idx="142">
                  <c:v>4.2215000066789798E-3</c:v>
                </c:pt>
                <c:pt idx="143">
                  <c:v>1.3555500045185909E-3</c:v>
                </c:pt>
                <c:pt idx="144">
                  <c:v>2.4182999986805953E-3</c:v>
                </c:pt>
                <c:pt idx="145">
                  <c:v>-4.0954999712994322E-4</c:v>
                </c:pt>
                <c:pt idx="146">
                  <c:v>1.9567500057746656E-3</c:v>
                </c:pt>
                <c:pt idx="147">
                  <c:v>7.1274500078288838E-3</c:v>
                </c:pt>
                <c:pt idx="148">
                  <c:v>2.7198500029044226E-3</c:v>
                </c:pt>
                <c:pt idx="149">
                  <c:v>1.4861500094411895E-3</c:v>
                </c:pt>
                <c:pt idx="151">
                  <c:v>4.2669000031310134E-3</c:v>
                </c:pt>
                <c:pt idx="152">
                  <c:v>3.8572500052396208E-3</c:v>
                </c:pt>
                <c:pt idx="153">
                  <c:v>3.8572500052396208E-3</c:v>
                </c:pt>
                <c:pt idx="154">
                  <c:v>5.2581000054487959E-3</c:v>
                </c:pt>
                <c:pt idx="155">
                  <c:v>5.8550500034471042E-3</c:v>
                </c:pt>
                <c:pt idx="156">
                  <c:v>5.8750500029418617E-3</c:v>
                </c:pt>
                <c:pt idx="157">
                  <c:v>4.0949500034912489E-3</c:v>
                </c:pt>
                <c:pt idx="158">
                  <c:v>2.801200003887061E-3</c:v>
                </c:pt>
                <c:pt idx="159">
                  <c:v>1.6648500095470808E-3</c:v>
                </c:pt>
                <c:pt idx="160">
                  <c:v>3.0255500023486093E-3</c:v>
                </c:pt>
                <c:pt idx="161">
                  <c:v>1.7396000039298087E-3</c:v>
                </c:pt>
                <c:pt idx="162">
                  <c:v>1.8711000011535361E-3</c:v>
                </c:pt>
                <c:pt idx="163">
                  <c:v>3.6438000024645589E-3</c:v>
                </c:pt>
                <c:pt idx="164">
                  <c:v>4.6331000048667192E-3</c:v>
                </c:pt>
                <c:pt idx="165">
                  <c:v>2.9365000009420328E-3</c:v>
                </c:pt>
                <c:pt idx="166">
                  <c:v>4.0348500042455271E-3</c:v>
                </c:pt>
                <c:pt idx="167">
                  <c:v>4.7286999979405664E-3</c:v>
                </c:pt>
                <c:pt idx="168">
                  <c:v>6.103100000473205E-3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AB-4C60-8BA4-A76134472E83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AB-4C60-8BA4-A76134472E83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AB-4C60-8BA4-A76134472E83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1">
                    <c:v>4.0000000000000002E-4</c:v>
                  </c:pt>
                  <c:pt idx="13">
                    <c:v>5.0000000000000001E-3</c:v>
                  </c:pt>
                  <c:pt idx="14">
                    <c:v>5.0000000000000001E-3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1">
                    <c:v>1E-4</c:v>
                  </c:pt>
                  <c:pt idx="22">
                    <c:v>5.0000000000000001E-3</c:v>
                  </c:pt>
                  <c:pt idx="23">
                    <c:v>4.0000000000000001E-3</c:v>
                  </c:pt>
                  <c:pt idx="24">
                    <c:v>5.0000000000000001E-3</c:v>
                  </c:pt>
                  <c:pt idx="25">
                    <c:v>6.0000000000000001E-3</c:v>
                  </c:pt>
                  <c:pt idx="26">
                    <c:v>1E-4</c:v>
                  </c:pt>
                  <c:pt idx="27">
                    <c:v>2.9999999999999997E-4</c:v>
                  </c:pt>
                  <c:pt idx="28">
                    <c:v>1E-4</c:v>
                  </c:pt>
                  <c:pt idx="29">
                    <c:v>1E-3</c:v>
                  </c:pt>
                  <c:pt idx="30">
                    <c:v>1E-4</c:v>
                  </c:pt>
                  <c:pt idx="31">
                    <c:v>2.9999999999999997E-4</c:v>
                  </c:pt>
                  <c:pt idx="32">
                    <c:v>6.9999999999999994E-5</c:v>
                  </c:pt>
                  <c:pt idx="33">
                    <c:v>1.2999999999999999E-4</c:v>
                  </c:pt>
                  <c:pt idx="34">
                    <c:v>1.3999999999999999E-4</c:v>
                  </c:pt>
                  <c:pt idx="35">
                    <c:v>2.9999999999999997E-4</c:v>
                  </c:pt>
                  <c:pt idx="36">
                    <c:v>4.0000000000000002E-4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1.6000000000000001E-4</c:v>
                  </c:pt>
                  <c:pt idx="40">
                    <c:v>2.9999999999999997E-4</c:v>
                  </c:pt>
                  <c:pt idx="41">
                    <c:v>1.8000000000000001E-4</c:v>
                  </c:pt>
                  <c:pt idx="42">
                    <c:v>5.9999999999999995E-4</c:v>
                  </c:pt>
                  <c:pt idx="43">
                    <c:v>2.9999999999999997E-4</c:v>
                  </c:pt>
                  <c:pt idx="44">
                    <c:v>1E-3</c:v>
                  </c:pt>
                  <c:pt idx="45">
                    <c:v>2.3000000000000001E-4</c:v>
                  </c:pt>
                  <c:pt idx="46">
                    <c:v>1.4999999999999999E-4</c:v>
                  </c:pt>
                  <c:pt idx="47">
                    <c:v>5.0000000000000002E-5</c:v>
                  </c:pt>
                  <c:pt idx="48">
                    <c:v>1E-3</c:v>
                  </c:pt>
                  <c:pt idx="49">
                    <c:v>1.1E-4</c:v>
                  </c:pt>
                  <c:pt idx="50">
                    <c:v>1.6000000000000001E-4</c:v>
                  </c:pt>
                  <c:pt idx="51">
                    <c:v>1.6000000000000001E-4</c:v>
                  </c:pt>
                  <c:pt idx="52">
                    <c:v>1.2999999999999999E-4</c:v>
                  </c:pt>
                  <c:pt idx="53">
                    <c:v>9.0000000000000006E-5</c:v>
                  </c:pt>
                  <c:pt idx="54">
                    <c:v>1.6000000000000001E-3</c:v>
                  </c:pt>
                  <c:pt idx="55">
                    <c:v>2.9999999999999997E-4</c:v>
                  </c:pt>
                  <c:pt idx="56">
                    <c:v>5.9999999999999995E-4</c:v>
                  </c:pt>
                  <c:pt idx="57">
                    <c:v>2.3E-3</c:v>
                  </c:pt>
                  <c:pt idx="58">
                    <c:v>1.1E-4</c:v>
                  </c:pt>
                  <c:pt idx="59">
                    <c:v>6.0000000000000002E-5</c:v>
                  </c:pt>
                  <c:pt idx="60">
                    <c:v>1.9E-3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1.2999999999999999E-3</c:v>
                  </c:pt>
                  <c:pt idx="64">
                    <c:v>8.0000000000000007E-5</c:v>
                  </c:pt>
                  <c:pt idx="65">
                    <c:v>6.9999999999999994E-5</c:v>
                  </c:pt>
                  <c:pt idx="66">
                    <c:v>1E-4</c:v>
                  </c:pt>
                  <c:pt idx="67">
                    <c:v>2.0000000000000001E-4</c:v>
                  </c:pt>
                  <c:pt idx="68">
                    <c:v>1.2E-4</c:v>
                  </c:pt>
                  <c:pt idx="69">
                    <c:v>1E-4</c:v>
                  </c:pt>
                  <c:pt idx="70">
                    <c:v>1.6000000000000001E-4</c:v>
                  </c:pt>
                  <c:pt idx="71">
                    <c:v>2.9999999999999997E-4</c:v>
                  </c:pt>
                  <c:pt idx="72">
                    <c:v>2.9999999999999997E-4</c:v>
                  </c:pt>
                  <c:pt idx="73">
                    <c:v>2.0000000000000001E-4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2.0000000000000001E-4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2.9999999999999997E-4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2.9999999999999997E-4</c:v>
                  </c:pt>
                  <c:pt idx="86">
                    <c:v>2.9999999999999997E-4</c:v>
                  </c:pt>
                  <c:pt idx="87">
                    <c:v>2.3E-3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4.0000000000000002E-4</c:v>
                  </c:pt>
                  <c:pt idx="91">
                    <c:v>8.0000000000000004E-4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5.0000000000000001E-4</c:v>
                  </c:pt>
                  <c:pt idx="98">
                    <c:v>5.0000000000000001E-4</c:v>
                  </c:pt>
                  <c:pt idx="99">
                    <c:v>5.0000000000000001E-4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6.9999999999999999E-4</c:v>
                  </c:pt>
                  <c:pt idx="124">
                    <c:v>2.0000000000000001E-4</c:v>
                  </c:pt>
                  <c:pt idx="125">
                    <c:v>2.9999999999999997E-4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6.9999999999999999E-4</c:v>
                  </c:pt>
                  <c:pt idx="129">
                    <c:v>2.9999999999999997E-4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3.0000000000000001E-3</c:v>
                  </c:pt>
                  <c:pt idx="133">
                    <c:v>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2.9999999999999997E-4</c:v>
                  </c:pt>
                  <c:pt idx="138">
                    <c:v>2.9999999999999997E-4</c:v>
                  </c:pt>
                  <c:pt idx="139">
                    <c:v>5.0000000000000001E-4</c:v>
                  </c:pt>
                  <c:pt idx="140">
                    <c:v>1E-4</c:v>
                  </c:pt>
                  <c:pt idx="141">
                    <c:v>2.0000000000000001E-4</c:v>
                  </c:pt>
                  <c:pt idx="142">
                    <c:v>1E-4</c:v>
                  </c:pt>
                  <c:pt idx="143">
                    <c:v>3.0999999999999999E-3</c:v>
                  </c:pt>
                  <c:pt idx="144">
                    <c:v>1E-4</c:v>
                  </c:pt>
                  <c:pt idx="145">
                    <c:v>4.0000000000000002E-4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1E-4</c:v>
                  </c:pt>
                  <c:pt idx="150">
                    <c:v>8.0000000000000004E-4</c:v>
                  </c:pt>
                  <c:pt idx="151">
                    <c:v>1E-4</c:v>
                  </c:pt>
                  <c:pt idx="152">
                    <c:v>2.0000000000000001E-4</c:v>
                  </c:pt>
                  <c:pt idx="153">
                    <c:v>2.0000000000000001E-4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1E-4</c:v>
                  </c:pt>
                  <c:pt idx="157">
                    <c:v>2.0000000000000001E-4</c:v>
                  </c:pt>
                  <c:pt idx="158">
                    <c:v>2.0000000000000001E-4</c:v>
                  </c:pt>
                  <c:pt idx="159">
                    <c:v>2.0000000000000001E-4</c:v>
                  </c:pt>
                  <c:pt idx="160">
                    <c:v>1E-4</c:v>
                  </c:pt>
                  <c:pt idx="161">
                    <c:v>0</c:v>
                  </c:pt>
                  <c:pt idx="162">
                    <c:v>2.0000000000000001E-4</c:v>
                  </c:pt>
                  <c:pt idx="163">
                    <c:v>0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2.9999999999999997E-4</c:v>
                  </c:pt>
                  <c:pt idx="167">
                    <c:v>2.0000000000000001E-4</c:v>
                  </c:pt>
                  <c:pt idx="16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AB-4C60-8BA4-A76134472E83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0">
                  <c:v>-2.3256098201257999E-3</c:v>
                </c:pt>
                <c:pt idx="1">
                  <c:v>-8.8373841420549522E-4</c:v>
                </c:pt>
                <c:pt idx="2">
                  <c:v>-8.8288287341875451E-4</c:v>
                </c:pt>
                <c:pt idx="3">
                  <c:v>-5.4209246003371423E-4</c:v>
                </c:pt>
                <c:pt idx="4">
                  <c:v>-5.4095173898472662E-4</c:v>
                </c:pt>
                <c:pt idx="5">
                  <c:v>-5.3011488901934462E-4</c:v>
                </c:pt>
                <c:pt idx="6">
                  <c:v>-4.1262062097362359E-4</c:v>
                </c:pt>
                <c:pt idx="7">
                  <c:v>-3.8581367632241543E-4</c:v>
                </c:pt>
                <c:pt idx="8">
                  <c:v>-2.9398563187891494E-4</c:v>
                </c:pt>
                <c:pt idx="9">
                  <c:v>-2.5234931359086824E-4</c:v>
                </c:pt>
                <c:pt idx="10">
                  <c:v>-2.4550498729694267E-4</c:v>
                </c:pt>
                <c:pt idx="11">
                  <c:v>-2.4151246362548613E-4</c:v>
                </c:pt>
                <c:pt idx="12">
                  <c:v>-2.4151246362548613E-4</c:v>
                </c:pt>
                <c:pt idx="13">
                  <c:v>2.8268064460077163E-5</c:v>
                </c:pt>
                <c:pt idx="14">
                  <c:v>4.3097438096915703E-5</c:v>
                </c:pt>
                <c:pt idx="15">
                  <c:v>1.7941360345093181E-4</c:v>
                </c:pt>
                <c:pt idx="16">
                  <c:v>3.5337356342153808E-4</c:v>
                </c:pt>
                <c:pt idx="17">
                  <c:v>4.9368225244701084E-4</c:v>
                </c:pt>
                <c:pt idx="18">
                  <c:v>5.8151777321905468E-4</c:v>
                </c:pt>
                <c:pt idx="19">
                  <c:v>5.823733140057955E-4</c:v>
                </c:pt>
                <c:pt idx="20">
                  <c:v>5.835140350547829E-4</c:v>
                </c:pt>
                <c:pt idx="21">
                  <c:v>6.1802084678665744E-4</c:v>
                </c:pt>
                <c:pt idx="22">
                  <c:v>6.4482779143786549E-4</c:v>
                </c:pt>
                <c:pt idx="23">
                  <c:v>7.7429963049795614E-4</c:v>
                </c:pt>
                <c:pt idx="24">
                  <c:v>7.8228467784086922E-4</c:v>
                </c:pt>
                <c:pt idx="25">
                  <c:v>9.0377146955804679E-4</c:v>
                </c:pt>
                <c:pt idx="26">
                  <c:v>1.0112844284251264E-3</c:v>
                </c:pt>
                <c:pt idx="27">
                  <c:v>1.028965604684434E-3</c:v>
                </c:pt>
                <c:pt idx="28">
                  <c:v>1.0577688111713705E-3</c:v>
                </c:pt>
                <c:pt idx="29">
                  <c:v>1.1495968556148707E-3</c:v>
                </c:pt>
                <c:pt idx="30">
                  <c:v>1.3540711036458949E-3</c:v>
                </c:pt>
                <c:pt idx="31">
                  <c:v>1.4812615006080105E-3</c:v>
                </c:pt>
                <c:pt idx="32">
                  <c:v>1.485539204541714E-3</c:v>
                </c:pt>
                <c:pt idx="33">
                  <c:v>1.4872502861151952E-3</c:v>
                </c:pt>
                <c:pt idx="34">
                  <c:v>1.4883910071641828E-3</c:v>
                </c:pt>
                <c:pt idx="35">
                  <c:v>1.4952353334581085E-3</c:v>
                </c:pt>
                <c:pt idx="36">
                  <c:v>1.5012241189652931E-3</c:v>
                </c:pt>
                <c:pt idx="37">
                  <c:v>1.5072129044724782E-3</c:v>
                </c:pt>
                <c:pt idx="38">
                  <c:v>1.5132016899796629E-3</c:v>
                </c:pt>
                <c:pt idx="39">
                  <c:v>1.6058852752099039E-3</c:v>
                </c:pt>
                <c:pt idx="40">
                  <c:v>1.6229960909447177E-3</c:v>
                </c:pt>
                <c:pt idx="41">
                  <c:v>1.6235664514692113E-3</c:v>
                </c:pt>
                <c:pt idx="42">
                  <c:v>1.6267034343539271E-3</c:v>
                </c:pt>
                <c:pt idx="43">
                  <c:v>1.6326922198611122E-3</c:v>
                </c:pt>
                <c:pt idx="44">
                  <c:v>1.6586436237255794E-3</c:v>
                </c:pt>
                <c:pt idx="45">
                  <c:v>1.6723322763134308E-3</c:v>
                </c:pt>
                <c:pt idx="46">
                  <c:v>1.7550345523650304E-3</c:v>
                </c:pt>
                <c:pt idx="47">
                  <c:v>1.7732860891488318E-3</c:v>
                </c:pt>
                <c:pt idx="48">
                  <c:v>1.774997170722313E-3</c:v>
                </c:pt>
                <c:pt idx="49">
                  <c:v>1.8106447035031751E-3</c:v>
                </c:pt>
                <c:pt idx="50">
                  <c:v>1.8126409653389033E-3</c:v>
                </c:pt>
                <c:pt idx="51">
                  <c:v>1.9073208124048727E-3</c:v>
                </c:pt>
                <c:pt idx="52">
                  <c:v>1.9081763531916133E-3</c:v>
                </c:pt>
                <c:pt idx="53">
                  <c:v>1.9230057268284518E-3</c:v>
                </c:pt>
                <c:pt idx="54">
                  <c:v>1.9361240188918091E-3</c:v>
                </c:pt>
                <c:pt idx="55">
                  <c:v>1.9364091991540561E-3</c:v>
                </c:pt>
                <c:pt idx="56">
                  <c:v>1.9364091991540561E-3</c:v>
                </c:pt>
                <c:pt idx="57">
                  <c:v>1.9452497872837096E-3</c:v>
                </c:pt>
                <c:pt idx="58">
                  <c:v>1.9549459162001041E-3</c:v>
                </c:pt>
                <c:pt idx="59">
                  <c:v>1.9555162767245981E-3</c:v>
                </c:pt>
                <c:pt idx="60">
                  <c:v>1.9660679464277332E-3</c:v>
                </c:pt>
                <c:pt idx="61">
                  <c:v>1.9660679464277332E-3</c:v>
                </c:pt>
                <c:pt idx="62">
                  <c:v>2.0251002607128404E-3</c:v>
                </c:pt>
                <c:pt idx="63">
                  <c:v>2.051051664577308E-3</c:v>
                </c:pt>
                <c:pt idx="64">
                  <c:v>2.0633144158539248E-3</c:v>
                </c:pt>
                <c:pt idx="65">
                  <c:v>2.0633144158539248E-3</c:v>
                </c:pt>
                <c:pt idx="66">
                  <c:v>2.0633144158539248E-3</c:v>
                </c:pt>
                <c:pt idx="67">
                  <c:v>2.065310677689653E-3</c:v>
                </c:pt>
                <c:pt idx="68">
                  <c:v>2.0655958579518996E-3</c:v>
                </c:pt>
                <c:pt idx="69">
                  <c:v>2.0673069395253812E-3</c:v>
                </c:pt>
                <c:pt idx="70">
                  <c:v>2.0673069395253812E-3</c:v>
                </c:pt>
                <c:pt idx="71">
                  <c:v>2.0755771671305411E-3</c:v>
                </c:pt>
                <c:pt idx="72">
                  <c:v>2.0872695578826638E-3</c:v>
                </c:pt>
                <c:pt idx="73">
                  <c:v>2.0901213605051326E-3</c:v>
                </c:pt>
                <c:pt idx="74">
                  <c:v>2.0921176223408612E-3</c:v>
                </c:pt>
                <c:pt idx="75">
                  <c:v>2.0932583433898484E-3</c:v>
                </c:pt>
                <c:pt idx="76">
                  <c:v>2.0941138841765895E-3</c:v>
                </c:pt>
                <c:pt idx="77">
                  <c:v>2.0961101460123177E-3</c:v>
                </c:pt>
                <c:pt idx="78">
                  <c:v>2.1060914551909587E-3</c:v>
                </c:pt>
                <c:pt idx="79">
                  <c:v>2.1799531431129049E-3</c:v>
                </c:pt>
                <c:pt idx="80">
                  <c:v>2.1890789115048058E-3</c:v>
                </c:pt>
                <c:pt idx="81">
                  <c:v>2.190789993078287E-3</c:v>
                </c:pt>
                <c:pt idx="82">
                  <c:v>2.1947825167497434E-3</c:v>
                </c:pt>
                <c:pt idx="83">
                  <c:v>2.2016268430436691E-3</c:v>
                </c:pt>
                <c:pt idx="84">
                  <c:v>2.2056193667151255E-3</c:v>
                </c:pt>
                <c:pt idx="85">
                  <c:v>2.209611890386582E-3</c:v>
                </c:pt>
                <c:pt idx="86">
                  <c:v>2.2127488732712978E-3</c:v>
                </c:pt>
                <c:pt idx="87">
                  <c:v>2.2158858561560136E-3</c:v>
                </c:pt>
                <c:pt idx="88">
                  <c:v>2.2184524785162358E-3</c:v>
                </c:pt>
                <c:pt idx="89">
                  <c:v>2.2195931995652235E-3</c:v>
                </c:pt>
                <c:pt idx="90">
                  <c:v>2.2255819850724081E-3</c:v>
                </c:pt>
                <c:pt idx="91">
                  <c:v>2.2278634271703833E-3</c:v>
                </c:pt>
                <c:pt idx="92">
                  <c:v>2.234422573202062E-3</c:v>
                </c:pt>
                <c:pt idx="93">
                  <c:v>2.2355632942510496E-3</c:v>
                </c:pt>
                <c:pt idx="94">
                  <c:v>2.2355632942510496E-3</c:v>
                </c:pt>
                <c:pt idx="95">
                  <c:v>2.2364188350377902E-3</c:v>
                </c:pt>
                <c:pt idx="96">
                  <c:v>2.248681586314407E-3</c:v>
                </c:pt>
                <c:pt idx="97">
                  <c:v>2.2506778481501352E-3</c:v>
                </c:pt>
                <c:pt idx="98">
                  <c:v>2.2506778481501352E-3</c:v>
                </c:pt>
                <c:pt idx="99">
                  <c:v>2.2506778481501352E-3</c:v>
                </c:pt>
                <c:pt idx="100">
                  <c:v>2.2635109599512455E-3</c:v>
                </c:pt>
                <c:pt idx="101">
                  <c:v>2.2635109599512455E-3</c:v>
                </c:pt>
                <c:pt idx="102">
                  <c:v>2.2635109599512455E-3</c:v>
                </c:pt>
                <c:pt idx="103">
                  <c:v>2.3342356649884754E-3</c:v>
                </c:pt>
                <c:pt idx="104">
                  <c:v>2.3533427425590173E-3</c:v>
                </c:pt>
                <c:pt idx="105">
                  <c:v>2.3610426096396836E-3</c:v>
                </c:pt>
                <c:pt idx="106">
                  <c:v>2.3770127043255098E-3</c:v>
                </c:pt>
                <c:pt idx="107">
                  <c:v>2.3821459490459538E-3</c:v>
                </c:pt>
                <c:pt idx="108">
                  <c:v>2.3821459490459538E-3</c:v>
                </c:pt>
                <c:pt idx="109">
                  <c:v>2.3847125714061761E-3</c:v>
                </c:pt>
                <c:pt idx="110">
                  <c:v>2.3909865371756077E-3</c:v>
                </c:pt>
                <c:pt idx="111">
                  <c:v>2.5161806723019947E-3</c:v>
                </c:pt>
                <c:pt idx="112">
                  <c:v>2.5201731959734516E-3</c:v>
                </c:pt>
                <c:pt idx="113">
                  <c:v>2.5253064406938956E-3</c:v>
                </c:pt>
                <c:pt idx="114">
                  <c:v>2.5378543722327589E-3</c:v>
                </c:pt>
                <c:pt idx="115">
                  <c:v>2.6385230048059133E-3</c:v>
                </c:pt>
                <c:pt idx="116">
                  <c:v>2.6416599876906291E-3</c:v>
                </c:pt>
                <c:pt idx="117">
                  <c:v>2.644796970575345E-3</c:v>
                </c:pt>
                <c:pt idx="118">
                  <c:v>2.6553486402784801E-3</c:v>
                </c:pt>
                <c:pt idx="119">
                  <c:v>2.6564893613274677E-3</c:v>
                </c:pt>
                <c:pt idx="120">
                  <c:v>2.6653299494571211E-3</c:v>
                </c:pt>
                <c:pt idx="121">
                  <c:v>2.6793037823072191E-3</c:v>
                </c:pt>
                <c:pt idx="122">
                  <c:v>2.6813000441429473E-3</c:v>
                </c:pt>
                <c:pt idx="123">
                  <c:v>2.6832963059786759E-3</c:v>
                </c:pt>
                <c:pt idx="124">
                  <c:v>2.6861481086011448E-3</c:v>
                </c:pt>
                <c:pt idx="125">
                  <c:v>2.7679948438660037E-3</c:v>
                </c:pt>
                <c:pt idx="126">
                  <c:v>2.7936610674682244E-3</c:v>
                </c:pt>
                <c:pt idx="127">
                  <c:v>2.8216087331684203E-3</c:v>
                </c:pt>
                <c:pt idx="128">
                  <c:v>2.8435676133614311E-3</c:v>
                </c:pt>
                <c:pt idx="129">
                  <c:v>2.8435676133614311E-3</c:v>
                </c:pt>
                <c:pt idx="130">
                  <c:v>2.9023147473842916E-3</c:v>
                </c:pt>
                <c:pt idx="131">
                  <c:v>2.9023147473842916E-3</c:v>
                </c:pt>
                <c:pt idx="132">
                  <c:v>2.9045961894822669E-3</c:v>
                </c:pt>
                <c:pt idx="133">
                  <c:v>2.9085887131537233E-3</c:v>
                </c:pt>
                <c:pt idx="134">
                  <c:v>2.920566284168093E-3</c:v>
                </c:pt>
                <c:pt idx="135">
                  <c:v>2.92541434862629E-3</c:v>
                </c:pt>
                <c:pt idx="136">
                  <c:v>2.92541434862629E-3</c:v>
                </c:pt>
                <c:pt idx="137">
                  <c:v>2.939103001214141E-3</c:v>
                </c:pt>
                <c:pt idx="138">
                  <c:v>2.939103001214141E-3</c:v>
                </c:pt>
                <c:pt idx="139">
                  <c:v>2.9619174221938928E-3</c:v>
                </c:pt>
                <c:pt idx="140">
                  <c:v>2.9661951261275962E-3</c:v>
                </c:pt>
                <c:pt idx="141">
                  <c:v>3.0614453337180591E-3</c:v>
                </c:pt>
                <c:pt idx="142">
                  <c:v>3.0717118231589472E-3</c:v>
                </c:pt>
                <c:pt idx="143">
                  <c:v>3.0742784455191695E-3</c:v>
                </c:pt>
                <c:pt idx="144">
                  <c:v>3.1013705704326252E-3</c:v>
                </c:pt>
                <c:pt idx="145">
                  <c:v>3.109070437513291E-3</c:v>
                </c:pt>
                <c:pt idx="146">
                  <c:v>3.1130629611847475E-3</c:v>
                </c:pt>
                <c:pt idx="147">
                  <c:v>3.1261812532481048E-3</c:v>
                </c:pt>
                <c:pt idx="148">
                  <c:v>3.2037502845792608E-3</c:v>
                </c:pt>
                <c:pt idx="149">
                  <c:v>3.2077428082507172E-3</c:v>
                </c:pt>
                <c:pt idx="150">
                  <c:v>3.2644936804378491E-3</c:v>
                </c:pt>
                <c:pt idx="151">
                  <c:v>3.360314248552806E-3</c:v>
                </c:pt>
                <c:pt idx="152">
                  <c:v>3.3668733945844847E-3</c:v>
                </c:pt>
                <c:pt idx="153">
                  <c:v>3.3668733945844847E-3</c:v>
                </c:pt>
                <c:pt idx="154">
                  <c:v>3.5131708691171419E-3</c:v>
                </c:pt>
                <c:pt idx="155">
                  <c:v>3.561936693961361E-3</c:v>
                </c:pt>
                <c:pt idx="156">
                  <c:v>3.561936693961361E-3</c:v>
                </c:pt>
                <c:pt idx="157">
                  <c:v>3.6822827646295513E-3</c:v>
                </c:pt>
                <c:pt idx="158">
                  <c:v>3.7179302974104131E-3</c:v>
                </c:pt>
                <c:pt idx="159">
                  <c:v>3.8026288352977409E-3</c:v>
                </c:pt>
                <c:pt idx="160">
                  <c:v>3.8157471273610982E-3</c:v>
                </c:pt>
                <c:pt idx="161">
                  <c:v>3.8183137497213204E-3</c:v>
                </c:pt>
                <c:pt idx="162">
                  <c:v>3.8382763680786035E-3</c:v>
                </c:pt>
                <c:pt idx="163">
                  <c:v>3.668879292303947E-3</c:v>
                </c:pt>
                <c:pt idx="164">
                  <c:v>3.9409412624874865E-3</c:v>
                </c:pt>
                <c:pt idx="165">
                  <c:v>3.9557706361243242E-3</c:v>
                </c:pt>
                <c:pt idx="166">
                  <c:v>3.973736992645879E-3</c:v>
                </c:pt>
                <c:pt idx="167">
                  <c:v>3.9888515465449637E-3</c:v>
                </c:pt>
                <c:pt idx="168">
                  <c:v>4.1120494198356224E-3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AB-4C60-8BA4-A76134472E83}"/>
            </c:ext>
          </c:extLst>
        </c:ser>
        <c:ser>
          <c:idx val="8"/>
          <c:order val="8"/>
          <c:tx>
            <c:strRef>
              <c:f>A!$W$1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strRef>
              <c:f>A!$T$2:$T$20</c:f>
              <c:strCache>
                <c:ptCount val="19"/>
                <c:pt idx="18">
                  <c:v>BAD</c:v>
                </c:pt>
              </c:strCache>
            </c:strRef>
          </c:xVal>
          <c:yVal>
            <c:numRef>
              <c:f>A!$U$2:$U$20</c:f>
              <c:numCache>
                <c:formatCode>General</c:formatCode>
                <c:ptCount val="19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AB-4C60-8BA4-A76134472E83}"/>
            </c:ext>
          </c:extLst>
        </c:ser>
        <c:ser>
          <c:idx val="9"/>
          <c:order val="9"/>
          <c:tx>
            <c:strRef>
              <c:f>A!$T$20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-2528</c:v>
                </c:pt>
                <c:pt idx="1">
                  <c:v>0</c:v>
                </c:pt>
                <c:pt idx="2">
                  <c:v>1.5</c:v>
                </c:pt>
                <c:pt idx="3">
                  <c:v>599</c:v>
                </c:pt>
                <c:pt idx="4">
                  <c:v>601</c:v>
                </c:pt>
                <c:pt idx="5">
                  <c:v>620</c:v>
                </c:pt>
                <c:pt idx="6">
                  <c:v>826</c:v>
                </c:pt>
                <c:pt idx="7">
                  <c:v>873</c:v>
                </c:pt>
                <c:pt idx="8">
                  <c:v>1034</c:v>
                </c:pt>
                <c:pt idx="9">
                  <c:v>1107</c:v>
                </c:pt>
                <c:pt idx="10">
                  <c:v>1119</c:v>
                </c:pt>
                <c:pt idx="11">
                  <c:v>1126</c:v>
                </c:pt>
                <c:pt idx="12">
                  <c:v>1126</c:v>
                </c:pt>
                <c:pt idx="13">
                  <c:v>1599</c:v>
                </c:pt>
                <c:pt idx="14">
                  <c:v>1625</c:v>
                </c:pt>
                <c:pt idx="15">
                  <c:v>1864</c:v>
                </c:pt>
                <c:pt idx="16">
                  <c:v>2169</c:v>
                </c:pt>
                <c:pt idx="17">
                  <c:v>2415</c:v>
                </c:pt>
                <c:pt idx="18">
                  <c:v>2569</c:v>
                </c:pt>
                <c:pt idx="19">
                  <c:v>2570.5</c:v>
                </c:pt>
                <c:pt idx="20">
                  <c:v>2572.5</c:v>
                </c:pt>
                <c:pt idx="21">
                  <c:v>2633</c:v>
                </c:pt>
                <c:pt idx="22">
                  <c:v>2680</c:v>
                </c:pt>
                <c:pt idx="23">
                  <c:v>2907</c:v>
                </c:pt>
                <c:pt idx="24">
                  <c:v>2921</c:v>
                </c:pt>
                <c:pt idx="25">
                  <c:v>3134</c:v>
                </c:pt>
                <c:pt idx="26">
                  <c:v>3322.5</c:v>
                </c:pt>
                <c:pt idx="27">
                  <c:v>3353.5</c:v>
                </c:pt>
                <c:pt idx="28">
                  <c:v>3404</c:v>
                </c:pt>
                <c:pt idx="29">
                  <c:v>3565</c:v>
                </c:pt>
                <c:pt idx="30">
                  <c:v>3923.5</c:v>
                </c:pt>
                <c:pt idx="31">
                  <c:v>4146.5</c:v>
                </c:pt>
                <c:pt idx="32">
                  <c:v>4154</c:v>
                </c:pt>
                <c:pt idx="33">
                  <c:v>4157</c:v>
                </c:pt>
                <c:pt idx="34">
                  <c:v>4159</c:v>
                </c:pt>
                <c:pt idx="35">
                  <c:v>4171</c:v>
                </c:pt>
                <c:pt idx="36">
                  <c:v>4181.5</c:v>
                </c:pt>
                <c:pt idx="37">
                  <c:v>4192</c:v>
                </c:pt>
                <c:pt idx="38">
                  <c:v>4202.5</c:v>
                </c:pt>
                <c:pt idx="39">
                  <c:v>4365</c:v>
                </c:pt>
                <c:pt idx="40">
                  <c:v>4395</c:v>
                </c:pt>
                <c:pt idx="41">
                  <c:v>4396</c:v>
                </c:pt>
                <c:pt idx="42">
                  <c:v>4401.5</c:v>
                </c:pt>
                <c:pt idx="43">
                  <c:v>4412</c:v>
                </c:pt>
                <c:pt idx="44">
                  <c:v>4457.5</c:v>
                </c:pt>
                <c:pt idx="45">
                  <c:v>4481.5</c:v>
                </c:pt>
                <c:pt idx="46">
                  <c:v>4626.5</c:v>
                </c:pt>
                <c:pt idx="47">
                  <c:v>4658.5</c:v>
                </c:pt>
                <c:pt idx="48">
                  <c:v>4661.5</c:v>
                </c:pt>
                <c:pt idx="49">
                  <c:v>4724</c:v>
                </c:pt>
                <c:pt idx="50">
                  <c:v>4727.5</c:v>
                </c:pt>
                <c:pt idx="51">
                  <c:v>4893.5</c:v>
                </c:pt>
                <c:pt idx="52">
                  <c:v>4895</c:v>
                </c:pt>
                <c:pt idx="53">
                  <c:v>4921</c:v>
                </c:pt>
                <c:pt idx="54">
                  <c:v>4944</c:v>
                </c:pt>
                <c:pt idx="55">
                  <c:v>4944.5</c:v>
                </c:pt>
                <c:pt idx="56">
                  <c:v>4944.5</c:v>
                </c:pt>
                <c:pt idx="57">
                  <c:v>4960</c:v>
                </c:pt>
                <c:pt idx="58">
                  <c:v>4977</c:v>
                </c:pt>
                <c:pt idx="59">
                  <c:v>4978</c:v>
                </c:pt>
                <c:pt idx="60">
                  <c:v>4996.5</c:v>
                </c:pt>
                <c:pt idx="61">
                  <c:v>4996.5</c:v>
                </c:pt>
                <c:pt idx="62">
                  <c:v>5100</c:v>
                </c:pt>
                <c:pt idx="63">
                  <c:v>5145.5</c:v>
                </c:pt>
                <c:pt idx="64">
                  <c:v>5167</c:v>
                </c:pt>
                <c:pt idx="65">
                  <c:v>5167</c:v>
                </c:pt>
                <c:pt idx="66">
                  <c:v>5167</c:v>
                </c:pt>
                <c:pt idx="67">
                  <c:v>5170.5</c:v>
                </c:pt>
                <c:pt idx="68">
                  <c:v>5171</c:v>
                </c:pt>
                <c:pt idx="69">
                  <c:v>5174</c:v>
                </c:pt>
                <c:pt idx="70">
                  <c:v>5174</c:v>
                </c:pt>
                <c:pt idx="71">
                  <c:v>5188.5</c:v>
                </c:pt>
                <c:pt idx="72">
                  <c:v>5209</c:v>
                </c:pt>
                <c:pt idx="73">
                  <c:v>5214</c:v>
                </c:pt>
                <c:pt idx="74">
                  <c:v>5217.5</c:v>
                </c:pt>
                <c:pt idx="75">
                  <c:v>5219.5</c:v>
                </c:pt>
                <c:pt idx="76">
                  <c:v>5221</c:v>
                </c:pt>
                <c:pt idx="77">
                  <c:v>5224.5</c:v>
                </c:pt>
                <c:pt idx="78">
                  <c:v>5242</c:v>
                </c:pt>
                <c:pt idx="79">
                  <c:v>5371.5</c:v>
                </c:pt>
                <c:pt idx="80">
                  <c:v>5387.5</c:v>
                </c:pt>
                <c:pt idx="81">
                  <c:v>5390.5</c:v>
                </c:pt>
                <c:pt idx="82">
                  <c:v>5397.5</c:v>
                </c:pt>
                <c:pt idx="83">
                  <c:v>5409.5</c:v>
                </c:pt>
                <c:pt idx="84">
                  <c:v>5416.5</c:v>
                </c:pt>
                <c:pt idx="85">
                  <c:v>5423.5</c:v>
                </c:pt>
                <c:pt idx="86">
                  <c:v>5429</c:v>
                </c:pt>
                <c:pt idx="87">
                  <c:v>5434.5</c:v>
                </c:pt>
                <c:pt idx="88">
                  <c:v>5439</c:v>
                </c:pt>
                <c:pt idx="89">
                  <c:v>5441</c:v>
                </c:pt>
                <c:pt idx="90">
                  <c:v>5451.5</c:v>
                </c:pt>
                <c:pt idx="91">
                  <c:v>5455.5</c:v>
                </c:pt>
                <c:pt idx="92">
                  <c:v>5467</c:v>
                </c:pt>
                <c:pt idx="93">
                  <c:v>5469</c:v>
                </c:pt>
                <c:pt idx="94">
                  <c:v>5469</c:v>
                </c:pt>
                <c:pt idx="95">
                  <c:v>5470.5</c:v>
                </c:pt>
                <c:pt idx="96">
                  <c:v>5492</c:v>
                </c:pt>
                <c:pt idx="97">
                  <c:v>5495.5</c:v>
                </c:pt>
                <c:pt idx="98">
                  <c:v>5495.5</c:v>
                </c:pt>
                <c:pt idx="99">
                  <c:v>5495.5</c:v>
                </c:pt>
                <c:pt idx="100">
                  <c:v>5518</c:v>
                </c:pt>
                <c:pt idx="101">
                  <c:v>5518</c:v>
                </c:pt>
                <c:pt idx="102">
                  <c:v>5518</c:v>
                </c:pt>
                <c:pt idx="103">
                  <c:v>5642</c:v>
                </c:pt>
                <c:pt idx="104">
                  <c:v>5675.5</c:v>
                </c:pt>
                <c:pt idx="105">
                  <c:v>5689</c:v>
                </c:pt>
                <c:pt idx="106">
                  <c:v>5717</c:v>
                </c:pt>
                <c:pt idx="107">
                  <c:v>5726</c:v>
                </c:pt>
                <c:pt idx="108">
                  <c:v>5726</c:v>
                </c:pt>
                <c:pt idx="109">
                  <c:v>5730.5</c:v>
                </c:pt>
                <c:pt idx="110">
                  <c:v>5741.5</c:v>
                </c:pt>
                <c:pt idx="111">
                  <c:v>5961</c:v>
                </c:pt>
                <c:pt idx="112">
                  <c:v>5968</c:v>
                </c:pt>
                <c:pt idx="113">
                  <c:v>5977</c:v>
                </c:pt>
                <c:pt idx="114">
                  <c:v>5999</c:v>
                </c:pt>
                <c:pt idx="115">
                  <c:v>6175.5</c:v>
                </c:pt>
                <c:pt idx="116">
                  <c:v>6181</c:v>
                </c:pt>
                <c:pt idx="117">
                  <c:v>6186.5</c:v>
                </c:pt>
                <c:pt idx="118">
                  <c:v>6205</c:v>
                </c:pt>
                <c:pt idx="119">
                  <c:v>6207</c:v>
                </c:pt>
                <c:pt idx="120">
                  <c:v>6222.5</c:v>
                </c:pt>
                <c:pt idx="121">
                  <c:v>6247</c:v>
                </c:pt>
                <c:pt idx="122">
                  <c:v>6250.5</c:v>
                </c:pt>
                <c:pt idx="123">
                  <c:v>6254</c:v>
                </c:pt>
                <c:pt idx="124">
                  <c:v>6259</c:v>
                </c:pt>
                <c:pt idx="125">
                  <c:v>6402.5</c:v>
                </c:pt>
                <c:pt idx="126">
                  <c:v>6447.5</c:v>
                </c:pt>
                <c:pt idx="127">
                  <c:v>6496.5</c:v>
                </c:pt>
                <c:pt idx="128">
                  <c:v>6535</c:v>
                </c:pt>
                <c:pt idx="129">
                  <c:v>6535</c:v>
                </c:pt>
                <c:pt idx="130">
                  <c:v>6638</c:v>
                </c:pt>
                <c:pt idx="131">
                  <c:v>6638</c:v>
                </c:pt>
                <c:pt idx="132">
                  <c:v>6642</c:v>
                </c:pt>
                <c:pt idx="133">
                  <c:v>6649</c:v>
                </c:pt>
                <c:pt idx="134">
                  <c:v>6670</c:v>
                </c:pt>
                <c:pt idx="135">
                  <c:v>6678.5</c:v>
                </c:pt>
                <c:pt idx="136">
                  <c:v>6678.5</c:v>
                </c:pt>
                <c:pt idx="137">
                  <c:v>6702.5</c:v>
                </c:pt>
                <c:pt idx="138">
                  <c:v>6702.5</c:v>
                </c:pt>
                <c:pt idx="139">
                  <c:v>6742.5</c:v>
                </c:pt>
                <c:pt idx="140">
                  <c:v>6750</c:v>
                </c:pt>
                <c:pt idx="141">
                  <c:v>6917</c:v>
                </c:pt>
                <c:pt idx="142">
                  <c:v>6935</c:v>
                </c:pt>
                <c:pt idx="143">
                  <c:v>6939.5</c:v>
                </c:pt>
                <c:pt idx="144">
                  <c:v>6987</c:v>
                </c:pt>
                <c:pt idx="145">
                  <c:v>7000.5</c:v>
                </c:pt>
                <c:pt idx="146">
                  <c:v>7007.5</c:v>
                </c:pt>
                <c:pt idx="147">
                  <c:v>7030.5</c:v>
                </c:pt>
                <c:pt idx="148">
                  <c:v>7166.5</c:v>
                </c:pt>
                <c:pt idx="149">
                  <c:v>7173.5</c:v>
                </c:pt>
                <c:pt idx="150">
                  <c:v>7273</c:v>
                </c:pt>
                <c:pt idx="151">
                  <c:v>7441</c:v>
                </c:pt>
                <c:pt idx="152">
                  <c:v>7452.5</c:v>
                </c:pt>
                <c:pt idx="153">
                  <c:v>7452.5</c:v>
                </c:pt>
                <c:pt idx="154">
                  <c:v>7709</c:v>
                </c:pt>
                <c:pt idx="155">
                  <c:v>7794.5</c:v>
                </c:pt>
                <c:pt idx="156">
                  <c:v>7794.5</c:v>
                </c:pt>
                <c:pt idx="157">
                  <c:v>8005.5</c:v>
                </c:pt>
                <c:pt idx="158">
                  <c:v>8068</c:v>
                </c:pt>
                <c:pt idx="159">
                  <c:v>8216.5</c:v>
                </c:pt>
                <c:pt idx="160">
                  <c:v>8239.5</c:v>
                </c:pt>
                <c:pt idx="161">
                  <c:v>8244</c:v>
                </c:pt>
                <c:pt idx="162">
                  <c:v>8279</c:v>
                </c:pt>
                <c:pt idx="163">
                  <c:v>7982</c:v>
                </c:pt>
                <c:pt idx="164">
                  <c:v>8459</c:v>
                </c:pt>
                <c:pt idx="165">
                  <c:v>8485</c:v>
                </c:pt>
                <c:pt idx="166">
                  <c:v>8516.5</c:v>
                </c:pt>
                <c:pt idx="167">
                  <c:v>8543</c:v>
                </c:pt>
                <c:pt idx="168">
                  <c:v>8759</c:v>
                </c:pt>
              </c:numCache>
            </c:numRef>
          </c:xVal>
          <c:yVal>
            <c:numRef>
              <c:f>A!$T$21:$T$996</c:f>
              <c:numCache>
                <c:formatCode>General</c:formatCode>
                <c:ptCount val="976"/>
                <c:pt idx="16">
                  <c:v>-0.10465775000920985</c:v>
                </c:pt>
                <c:pt idx="17">
                  <c:v>-0.4125690000000759</c:v>
                </c:pt>
                <c:pt idx="18">
                  <c:v>-0.40656899999885354</c:v>
                </c:pt>
                <c:pt idx="29">
                  <c:v>4.7520000080112368E-3</c:v>
                </c:pt>
                <c:pt idx="44">
                  <c:v>7.3160000029020011E-3</c:v>
                </c:pt>
                <c:pt idx="47">
                  <c:v>-0.10229319999780273</c:v>
                </c:pt>
                <c:pt idx="51">
                  <c:v>-2.9936999999335967E-2</c:v>
                </c:pt>
                <c:pt idx="52">
                  <c:v>-2.593699999852106E-2</c:v>
                </c:pt>
                <c:pt idx="55">
                  <c:v>-8.4334400002262555E-2</c:v>
                </c:pt>
                <c:pt idx="61">
                  <c:v>8.267199998954311E-3</c:v>
                </c:pt>
                <c:pt idx="77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CAB-4C60-8BA4-A76134472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9168"/>
        <c:axId val="1"/>
      </c:scatterChart>
      <c:valAx>
        <c:axId val="466589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4019486319828"/>
              <c:y val="0.844380403458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77521613832853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42144675693648"/>
          <c:y val="0.9250720461095101"/>
          <c:w val="0.81409358312969493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Dra - O-C Diagr.</a:t>
            </a:r>
          </a:p>
        </c:rich>
      </c:tx>
      <c:layout>
        <c:manualLayout>
          <c:xMode val="edge"/>
          <c:yMode val="edge"/>
          <c:x val="0.39645776566757496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5258855585832"/>
          <c:y val="0.13913082860855019"/>
          <c:w val="0.82970027247956402"/>
          <c:h val="0.6492772001732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(original)'!$H$20:$H$20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(original)'!$D$21:$D$238</c:f>
                <c:numCache>
                  <c:formatCode>General</c:formatCode>
                  <c:ptCount val="21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(original)'!$D$21:$D$238</c:f>
                <c:numCache>
                  <c:formatCode>General</c:formatCode>
                  <c:ptCount val="21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DC-4673-934E-170989C77045}"/>
            </c:ext>
          </c:extLst>
        </c:ser>
        <c:ser>
          <c:idx val="1"/>
          <c:order val="1"/>
          <c:tx>
            <c:strRef>
              <c:f>'A (original)'!$I$20:$I$20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(original)'!$I$21:$I$998</c:f>
              <c:numCache>
                <c:formatCode>General</c:formatCode>
                <c:ptCount val="978"/>
                <c:pt idx="5">
                  <c:v>-3.640900002210401E-3</c:v>
                </c:pt>
                <c:pt idx="6">
                  <c:v>-4.2791000014403835E-3</c:v>
                </c:pt>
                <c:pt idx="7">
                  <c:v>-6.8419999952311628E-3</c:v>
                </c:pt>
                <c:pt idx="8">
                  <c:v>5.4233999981079251E-3</c:v>
                </c:pt>
                <c:pt idx="9">
                  <c:v>-1.0742999947979115E-3</c:v>
                </c:pt>
                <c:pt idx="10">
                  <c:v>1.1050600005546585E-2</c:v>
                </c:pt>
                <c:pt idx="11">
                  <c:v>1.0256300003675278E-2</c:v>
                </c:pt>
                <c:pt idx="12">
                  <c:v>5.4270999971777201E-3</c:v>
                </c:pt>
                <c:pt idx="13">
                  <c:v>-1.1306599990348332E-2</c:v>
                </c:pt>
                <c:pt idx="14">
                  <c:v>1.8693400008487515E-2</c:v>
                </c:pt>
                <c:pt idx="15">
                  <c:v>1.0259100003167987E-2</c:v>
                </c:pt>
                <c:pt idx="16">
                  <c:v>1.4962500004912727E-2</c:v>
                </c:pt>
                <c:pt idx="17">
                  <c:v>1.1197600004379638E-2</c:v>
                </c:pt>
                <c:pt idx="24">
                  <c:v>-8.1879999925149605E-3</c:v>
                </c:pt>
                <c:pt idx="25">
                  <c:v>6.8763000017497689E-3</c:v>
                </c:pt>
                <c:pt idx="26">
                  <c:v>7.4089000045205466E-3</c:v>
                </c:pt>
                <c:pt idx="27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DC-4673-934E-170989C77045}"/>
            </c:ext>
          </c:extLst>
        </c:ser>
        <c:ser>
          <c:idx val="3"/>
          <c:order val="2"/>
          <c:tx>
            <c:strRef>
              <c:f>'A (original)'!$J$20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(original)'!$J$21:$J$998</c:f>
              <c:numCache>
                <c:formatCode>General</c:formatCode>
                <c:ptCount val="978"/>
                <c:pt idx="0">
                  <c:v>-5.5410999993910082E-3</c:v>
                </c:pt>
                <c:pt idx="1">
                  <c:v>-1.8151999975088984E-3</c:v>
                </c:pt>
                <c:pt idx="56">
                  <c:v>-1.5303999971365556E-3</c:v>
                </c:pt>
                <c:pt idx="58">
                  <c:v>-9.3994999770075083E-4</c:v>
                </c:pt>
                <c:pt idx="59">
                  <c:v>-7.3600000177975744E-4</c:v>
                </c:pt>
                <c:pt idx="65">
                  <c:v>5.209500013734214E-4</c:v>
                </c:pt>
                <c:pt idx="89">
                  <c:v>5.2010500003234483E-3</c:v>
                </c:pt>
                <c:pt idx="93">
                  <c:v>3.3999500010395423E-3</c:v>
                </c:pt>
                <c:pt idx="99">
                  <c:v>2.3359500046353787E-3</c:v>
                </c:pt>
                <c:pt idx="115">
                  <c:v>4.3930000538239256E-4</c:v>
                </c:pt>
                <c:pt idx="152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DC-4673-934E-170989C77045}"/>
            </c:ext>
          </c:extLst>
        </c:ser>
        <c:ser>
          <c:idx val="4"/>
          <c:order val="3"/>
          <c:tx>
            <c:strRef>
              <c:f>'A (original)'!$K$20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(original)'!$K$21:$K$998</c:f>
              <c:numCache>
                <c:formatCode>General</c:formatCode>
                <c:ptCount val="978"/>
                <c:pt idx="2">
                  <c:v>-8.9999999909196049E-4</c:v>
                </c:pt>
                <c:pt idx="3">
                  <c:v>-4.999999946448952E-4</c:v>
                </c:pt>
                <c:pt idx="4">
                  <c:v>-8.2864999421872199E-4</c:v>
                </c:pt>
                <c:pt idx="21">
                  <c:v>-1.1965499943471514E-3</c:v>
                </c:pt>
                <c:pt idx="22">
                  <c:v>-2.3474999761674553E-4</c:v>
                </c:pt>
                <c:pt idx="23">
                  <c:v>-1.1902999976882711E-3</c:v>
                </c:pt>
                <c:pt idx="28">
                  <c:v>5.9402500046417117E-3</c:v>
                </c:pt>
                <c:pt idx="29">
                  <c:v>2.448150007694494E-3</c:v>
                </c:pt>
                <c:pt idx="30">
                  <c:v>1.7836000042734668E-3</c:v>
                </c:pt>
                <c:pt idx="32">
                  <c:v>5.6115000188583508E-4</c:v>
                </c:pt>
                <c:pt idx="33">
                  <c:v>2.7018500040867366E-3</c:v>
                </c:pt>
                <c:pt idx="34">
                  <c:v>2.4686000033398159E-3</c:v>
                </c:pt>
                <c:pt idx="35">
                  <c:v>2.8713000065181404E-3</c:v>
                </c:pt>
                <c:pt idx="36">
                  <c:v>2.6631000073393807E-3</c:v>
                </c:pt>
                <c:pt idx="37">
                  <c:v>2.3339000035775825E-3</c:v>
                </c:pt>
                <c:pt idx="38">
                  <c:v>4.633349999494385E-3</c:v>
                </c:pt>
                <c:pt idx="39">
                  <c:v>2.7328000069246627E-3</c:v>
                </c:pt>
                <c:pt idx="40">
                  <c:v>3.1322500071837567E-3</c:v>
                </c:pt>
                <c:pt idx="41">
                  <c:v>3.4385000035399571E-3</c:v>
                </c:pt>
                <c:pt idx="42">
                  <c:v>2.855500002624467E-3</c:v>
                </c:pt>
                <c:pt idx="43">
                  <c:v>3.2363999998779036E-3</c:v>
                </c:pt>
                <c:pt idx="44">
                  <c:v>3.6313500022515655E-3</c:v>
                </c:pt>
                <c:pt idx="45">
                  <c:v>3.0308000059449114E-3</c:v>
                </c:pt>
                <c:pt idx="47">
                  <c:v>3.4933499991893768E-3</c:v>
                </c:pt>
                <c:pt idx="48">
                  <c:v>2.3538500026916154E-3</c:v>
                </c:pt>
                <c:pt idx="50">
                  <c:v>2.865349997591693E-3</c:v>
                </c:pt>
                <c:pt idx="51">
                  <c:v>1.6216000003623776E-3</c:v>
                </c:pt>
                <c:pt idx="52">
                  <c:v>1.3547500057029538E-3</c:v>
                </c:pt>
                <c:pt idx="55">
                  <c:v>-3.7110000266693532E-4</c:v>
                </c:pt>
                <c:pt idx="60">
                  <c:v>-1.5906999979051761E-3</c:v>
                </c:pt>
                <c:pt idx="61">
                  <c:v>-1.0497999974177219E-3</c:v>
                </c:pt>
                <c:pt idx="62">
                  <c:v>1.2668499985011294E-3</c:v>
                </c:pt>
                <c:pt idx="64">
                  <c:v>9.9000000045634806E-4</c:v>
                </c:pt>
                <c:pt idx="66">
                  <c:v>2.3603000008733943E-3</c:v>
                </c:pt>
                <c:pt idx="67">
                  <c:v>2.4002999998629093E-3</c:v>
                </c:pt>
                <c:pt idx="68">
                  <c:v>2.590300005977042E-3</c:v>
                </c:pt>
                <c:pt idx="69">
                  <c:v>9.4345000252360478E-4</c:v>
                </c:pt>
                <c:pt idx="70">
                  <c:v>2.2338999988278374E-3</c:v>
                </c:pt>
                <c:pt idx="71">
                  <c:v>2.0666000054916367E-3</c:v>
                </c:pt>
                <c:pt idx="72">
                  <c:v>2.1266000039759092E-3</c:v>
                </c:pt>
                <c:pt idx="73">
                  <c:v>2.0996500097680837E-3</c:v>
                </c:pt>
                <c:pt idx="74">
                  <c:v>1.6080999994301237E-3</c:v>
                </c:pt>
                <c:pt idx="75">
                  <c:v>1.3125999976182356E-3</c:v>
                </c:pt>
                <c:pt idx="76">
                  <c:v>2.34574999922188E-3</c:v>
                </c:pt>
                <c:pt idx="77">
                  <c:v>2.2075500019127503E-3</c:v>
                </c:pt>
                <c:pt idx="78">
                  <c:v>2.4789000017335638E-3</c:v>
                </c:pt>
                <c:pt idx="80">
                  <c:v>3.1778000047779642E-3</c:v>
                </c:pt>
                <c:pt idx="81">
                  <c:v>4.3043500045314431E-3</c:v>
                </c:pt>
                <c:pt idx="82">
                  <c:v>3.1987500042305328E-3</c:v>
                </c:pt>
                <c:pt idx="83">
                  <c:v>4.2414500057930127E-3</c:v>
                </c:pt>
                <c:pt idx="84">
                  <c:v>3.8077499993960373E-3</c:v>
                </c:pt>
                <c:pt idx="85">
                  <c:v>3.8785500073572621E-3</c:v>
                </c:pt>
                <c:pt idx="86">
                  <c:v>4.4448500048019923E-3</c:v>
                </c:pt>
                <c:pt idx="87">
                  <c:v>4.4111500028520823E-3</c:v>
                </c:pt>
                <c:pt idx="88">
                  <c:v>5.3060999998706393E-3</c:v>
                </c:pt>
                <c:pt idx="90">
                  <c:v>4.5151000012992881E-3</c:v>
                </c:pt>
                <c:pt idx="91">
                  <c:v>4.6769000036874786E-3</c:v>
                </c:pt>
                <c:pt idx="92">
                  <c:v>4.0763500073808245E-3</c:v>
                </c:pt>
                <c:pt idx="94">
                  <c:v>5.0803000049199909E-3</c:v>
                </c:pt>
                <c:pt idx="95">
                  <c:v>3.9421000037691556E-3</c:v>
                </c:pt>
                <c:pt idx="96">
                  <c:v>4.1420999987167306E-3</c:v>
                </c:pt>
                <c:pt idx="97">
                  <c:v>4.3134500010637566E-3</c:v>
                </c:pt>
                <c:pt idx="98">
                  <c:v>3.7028000078862533E-3</c:v>
                </c:pt>
                <c:pt idx="100">
                  <c:v>3.5359500034246594E-3</c:v>
                </c:pt>
                <c:pt idx="101">
                  <c:v>5.3359500016085804E-3</c:v>
                </c:pt>
                <c:pt idx="102">
                  <c:v>4.4662000000244007E-3</c:v>
                </c:pt>
                <c:pt idx="103">
                  <c:v>5.1661999968928285E-3</c:v>
                </c:pt>
                <c:pt idx="104">
                  <c:v>5.4661999965901487E-3</c:v>
                </c:pt>
                <c:pt idx="105">
                  <c:v>2.6378000038675964E-3</c:v>
                </c:pt>
                <c:pt idx="106">
                  <c:v>3.0979500079411082E-3</c:v>
                </c:pt>
                <c:pt idx="107">
                  <c:v>4.1401000053156167E-3</c:v>
                </c:pt>
                <c:pt idx="108">
                  <c:v>2.4053000015555881E-3</c:v>
                </c:pt>
                <c:pt idx="109">
                  <c:v>3.0934000023989938E-3</c:v>
                </c:pt>
                <c:pt idx="110">
                  <c:v>3.1933999998727813E-3</c:v>
                </c:pt>
                <c:pt idx="111">
                  <c:v>3.7474499986274168E-3</c:v>
                </c:pt>
                <c:pt idx="112">
                  <c:v>4.0373500087298453E-3</c:v>
                </c:pt>
                <c:pt idx="113">
                  <c:v>2.449000021442771E-4</c:v>
                </c:pt>
                <c:pt idx="114">
                  <c:v>-4.8879999667406082E-4</c:v>
                </c:pt>
                <c:pt idx="116">
                  <c:v>1.619100003154017E-3</c:v>
                </c:pt>
                <c:pt idx="117">
                  <c:v>1.8479499995009974E-3</c:v>
                </c:pt>
                <c:pt idx="118">
                  <c:v>2.0428999996511266E-3</c:v>
                </c:pt>
                <c:pt idx="119">
                  <c:v>1.1378500057617202E-3</c:v>
                </c:pt>
                <c:pt idx="120">
                  <c:v>4.845000003115274E-4</c:v>
                </c:pt>
                <c:pt idx="121">
                  <c:v>4.4630000047618523E-4</c:v>
                </c:pt>
                <c:pt idx="122">
                  <c:v>1.7502500049886294E-3</c:v>
                </c:pt>
                <c:pt idx="123">
                  <c:v>1.5822999994270504E-3</c:v>
                </c:pt>
                <c:pt idx="124">
                  <c:v>2.9154500007280149E-3</c:v>
                </c:pt>
                <c:pt idx="125">
                  <c:v>2.1485999968717806E-3</c:v>
                </c:pt>
                <c:pt idx="126">
                  <c:v>1.9530999998096377E-3</c:v>
                </c:pt>
                <c:pt idx="127">
                  <c:v>3.6122500023338944E-3</c:v>
                </c:pt>
                <c:pt idx="128">
                  <c:v>5.252750008367002E-3</c:v>
                </c:pt>
                <c:pt idx="129">
                  <c:v>4.9168500045198016E-3</c:v>
                </c:pt>
                <c:pt idx="130">
                  <c:v>4.0415000039502047E-3</c:v>
                </c:pt>
                <c:pt idx="131">
                  <c:v>4.1415000014239922E-3</c:v>
                </c:pt>
                <c:pt idx="132">
                  <c:v>4.914200006169267E-3</c:v>
                </c:pt>
                <c:pt idx="133">
                  <c:v>4.914200006169267E-3</c:v>
                </c:pt>
                <c:pt idx="134">
                  <c:v>5.5378000033670105E-3</c:v>
                </c:pt>
                <c:pt idx="135">
                  <c:v>4.3041000026278198E-3</c:v>
                </c:pt>
                <c:pt idx="136">
                  <c:v>4.4230000057723373E-3</c:v>
                </c:pt>
                <c:pt idx="137">
                  <c:v>4.2506500030867755E-3</c:v>
                </c:pt>
                <c:pt idx="138">
                  <c:v>4.6406500041484833E-3</c:v>
                </c:pt>
                <c:pt idx="139">
                  <c:v>3.6822500042035244E-3</c:v>
                </c:pt>
                <c:pt idx="140">
                  <c:v>3.6822500042035244E-3</c:v>
                </c:pt>
                <c:pt idx="141">
                  <c:v>6.0182500092196278E-3</c:v>
                </c:pt>
                <c:pt idx="142">
                  <c:v>3.9950000063981861E-3</c:v>
                </c:pt>
                <c:pt idx="143">
                  <c:v>2.6853000017581508E-3</c:v>
                </c:pt>
                <c:pt idx="144">
                  <c:v>4.2215000066789798E-3</c:v>
                </c:pt>
                <c:pt idx="145">
                  <c:v>1.3555500045185909E-3</c:v>
                </c:pt>
                <c:pt idx="146">
                  <c:v>2.4182999986805953E-3</c:v>
                </c:pt>
                <c:pt idx="147">
                  <c:v>-4.0954999712994322E-4</c:v>
                </c:pt>
                <c:pt idx="148">
                  <c:v>1.9567500057746656E-3</c:v>
                </c:pt>
                <c:pt idx="149">
                  <c:v>7.1274500078288838E-3</c:v>
                </c:pt>
                <c:pt idx="150">
                  <c:v>2.7198500029044226E-3</c:v>
                </c:pt>
                <c:pt idx="151">
                  <c:v>1.4861500094411895E-3</c:v>
                </c:pt>
                <c:pt idx="153">
                  <c:v>4.2669000031310134E-3</c:v>
                </c:pt>
                <c:pt idx="154">
                  <c:v>3.8572500052396208E-3</c:v>
                </c:pt>
                <c:pt idx="155">
                  <c:v>3.8572500052396208E-3</c:v>
                </c:pt>
                <c:pt idx="156">
                  <c:v>5.2581000054487959E-3</c:v>
                </c:pt>
                <c:pt idx="157">
                  <c:v>5.8550500034471042E-3</c:v>
                </c:pt>
                <c:pt idx="158">
                  <c:v>5.8750500029418617E-3</c:v>
                </c:pt>
                <c:pt idx="159">
                  <c:v>4.0949500034912489E-3</c:v>
                </c:pt>
                <c:pt idx="160">
                  <c:v>2.801200003887061E-3</c:v>
                </c:pt>
                <c:pt idx="161">
                  <c:v>1.6648500095470808E-3</c:v>
                </c:pt>
                <c:pt idx="162">
                  <c:v>3.0255500023486093E-3</c:v>
                </c:pt>
                <c:pt idx="163">
                  <c:v>1.7396000039298087E-3</c:v>
                </c:pt>
                <c:pt idx="164">
                  <c:v>1.8711000011535361E-3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DC-4673-934E-170989C77045}"/>
            </c:ext>
          </c:extLst>
        </c:ser>
        <c:ser>
          <c:idx val="2"/>
          <c:order val="4"/>
          <c:tx>
            <c:strRef>
              <c:f>'A (original)'!$L$20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DC-4673-934E-170989C77045}"/>
            </c:ext>
          </c:extLst>
        </c:ser>
        <c:ser>
          <c:idx val="5"/>
          <c:order val="5"/>
          <c:tx>
            <c:strRef>
              <c:f>'A (original)'!$M$20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DC-4673-934E-170989C77045}"/>
            </c:ext>
          </c:extLst>
        </c:ser>
        <c:ser>
          <c:idx val="6"/>
          <c:order val="6"/>
          <c:tx>
            <c:strRef>
              <c:f>'A (original)'!$N$20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DC-4673-934E-170989C77045}"/>
            </c:ext>
          </c:extLst>
        </c:ser>
        <c:ser>
          <c:idx val="7"/>
          <c:order val="7"/>
          <c:tx>
            <c:strRef>
              <c:f>'A (original)'!$O$20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(original)'!$O$21:$O$998</c:f>
              <c:numCache>
                <c:formatCode>General</c:formatCode>
                <c:ptCount val="978"/>
                <c:pt idx="0">
                  <c:v>1.5721977973384135E-2</c:v>
                </c:pt>
                <c:pt idx="1">
                  <c:v>1.5661787771308725E-2</c:v>
                </c:pt>
                <c:pt idx="2">
                  <c:v>1.2678242068433383E-2</c:v>
                </c:pt>
                <c:pt idx="3">
                  <c:v>1.2678242068433383E-2</c:v>
                </c:pt>
                <c:pt idx="4">
                  <c:v>1.2676471768372341E-2</c:v>
                </c:pt>
                <c:pt idx="5">
                  <c:v>1.1971302244057461E-2</c:v>
                </c:pt>
                <c:pt idx="6">
                  <c:v>1.1968941843976073E-2</c:v>
                </c:pt>
                <c:pt idx="7">
                  <c:v>1.194651804320288E-2</c:v>
                </c:pt>
                <c:pt idx="8">
                  <c:v>1.1703396834819843E-2</c:v>
                </c:pt>
                <c:pt idx="9">
                  <c:v>1.1647927432907207E-2</c:v>
                </c:pt>
                <c:pt idx="10">
                  <c:v>1.1457915226355416E-2</c:v>
                </c:pt>
                <c:pt idx="11">
                  <c:v>1.1371760623384727E-2</c:v>
                </c:pt>
                <c:pt idx="12">
                  <c:v>1.1357598222896396E-2</c:v>
                </c:pt>
                <c:pt idx="13">
                  <c:v>1.1349336822611534E-2</c:v>
                </c:pt>
                <c:pt idx="14">
                  <c:v>1.1349336822611534E-2</c:v>
                </c:pt>
                <c:pt idx="15">
                  <c:v>1.0791102203363103E-2</c:v>
                </c:pt>
                <c:pt idx="16">
                  <c:v>1.076041700230505E-2</c:v>
                </c:pt>
                <c:pt idx="17">
                  <c:v>1.0478349192579096E-2</c:v>
                </c:pt>
                <c:pt idx="18">
                  <c:v>1.0118388180167318E-2</c:v>
                </c:pt>
                <c:pt idx="19">
                  <c:v>9.8280589701565044E-3</c:v>
                </c:pt>
                <c:pt idx="20">
                  <c:v>9.6463081638895748E-3</c:v>
                </c:pt>
                <c:pt idx="21">
                  <c:v>9.6445378638285329E-3</c:v>
                </c:pt>
                <c:pt idx="22">
                  <c:v>9.6421774637471432E-3</c:v>
                </c:pt>
                <c:pt idx="23">
                  <c:v>9.5707753612851356E-3</c:v>
                </c:pt>
                <c:pt idx="24">
                  <c:v>9.5153059593724998E-3</c:v>
                </c:pt>
                <c:pt idx="25">
                  <c:v>9.2474005501348815E-3</c:v>
                </c:pt>
                <c:pt idx="26">
                  <c:v>9.2308777495651601E-3</c:v>
                </c:pt>
                <c:pt idx="27">
                  <c:v>8.9794951408972614E-3</c:v>
                </c:pt>
                <c:pt idx="28">
                  <c:v>8.7570274332263755E-3</c:v>
                </c:pt>
                <c:pt idx="29">
                  <c:v>8.720441231964849E-3</c:v>
                </c:pt>
                <c:pt idx="30">
                  <c:v>8.6608411299097833E-3</c:v>
                </c:pt>
                <c:pt idx="31">
                  <c:v>8.4708289233579922E-3</c:v>
                </c:pt>
                <c:pt idx="32">
                  <c:v>8.0477272087690638E-3</c:v>
                </c:pt>
                <c:pt idx="33">
                  <c:v>7.7845425996942224E-3</c:v>
                </c:pt>
                <c:pt idx="34">
                  <c:v>7.7756910993890148E-3</c:v>
                </c:pt>
                <c:pt idx="35">
                  <c:v>7.772150499266931E-3</c:v>
                </c:pt>
                <c:pt idx="36">
                  <c:v>7.769790099185543E-3</c:v>
                </c:pt>
                <c:pt idx="37">
                  <c:v>7.7556276986972105E-3</c:v>
                </c:pt>
                <c:pt idx="38">
                  <c:v>7.7432355982699199E-3</c:v>
                </c:pt>
                <c:pt idx="39">
                  <c:v>7.7308434978426285E-3</c:v>
                </c:pt>
                <c:pt idx="40">
                  <c:v>7.7184513974153379E-3</c:v>
                </c:pt>
                <c:pt idx="41">
                  <c:v>7.5266688908025049E-3</c:v>
                </c:pt>
                <c:pt idx="42">
                  <c:v>7.4912628895816742E-3</c:v>
                </c:pt>
                <c:pt idx="43">
                  <c:v>7.4900826895409793E-3</c:v>
                </c:pt>
                <c:pt idx="44">
                  <c:v>7.4835915893171606E-3</c:v>
                </c:pt>
                <c:pt idx="45">
                  <c:v>7.47119948888987E-3</c:v>
                </c:pt>
                <c:pt idx="46">
                  <c:v>7.417500387038276E-3</c:v>
                </c:pt>
                <c:pt idx="47">
                  <c:v>7.389175586061612E-3</c:v>
                </c:pt>
                <c:pt idx="48">
                  <c:v>7.2180465801609294E-3</c:v>
                </c:pt>
                <c:pt idx="49">
                  <c:v>7.1802801788587098E-3</c:v>
                </c:pt>
                <c:pt idx="50">
                  <c:v>7.1767395787366269E-3</c:v>
                </c:pt>
                <c:pt idx="51">
                  <c:v>7.1029770761932296E-3</c:v>
                </c:pt>
                <c:pt idx="52">
                  <c:v>7.0988463760507997E-3</c:v>
                </c:pt>
                <c:pt idx="53">
                  <c:v>6.9029331692955359E-3</c:v>
                </c:pt>
                <c:pt idx="54">
                  <c:v>6.901162869234494E-3</c:v>
                </c:pt>
                <c:pt idx="55">
                  <c:v>6.8704776681764411E-3</c:v>
                </c:pt>
                <c:pt idx="56">
                  <c:v>6.8433330672404702E-3</c:v>
                </c:pt>
                <c:pt idx="57">
                  <c:v>6.8427429672201232E-3</c:v>
                </c:pt>
                <c:pt idx="58">
                  <c:v>6.8427429672201232E-3</c:v>
                </c:pt>
                <c:pt idx="59">
                  <c:v>6.8244498665893608E-3</c:v>
                </c:pt>
                <c:pt idx="60">
                  <c:v>6.8043864658975566E-3</c:v>
                </c:pt>
                <c:pt idx="61">
                  <c:v>6.8032062658568626E-3</c:v>
                </c:pt>
                <c:pt idx="62">
                  <c:v>6.7813725651040165E-3</c:v>
                </c:pt>
                <c:pt idx="63">
                  <c:v>6.7813725651040165E-3</c:v>
                </c:pt>
                <c:pt idx="64">
                  <c:v>6.6592218608921509E-3</c:v>
                </c:pt>
                <c:pt idx="65">
                  <c:v>6.6055227590405569E-3</c:v>
                </c:pt>
                <c:pt idx="66">
                  <c:v>6.5801484581656288E-3</c:v>
                </c:pt>
                <c:pt idx="67">
                  <c:v>6.5801484581656288E-3</c:v>
                </c:pt>
                <c:pt idx="68">
                  <c:v>6.5801484581656288E-3</c:v>
                </c:pt>
                <c:pt idx="69">
                  <c:v>6.576017758023198E-3</c:v>
                </c:pt>
                <c:pt idx="70">
                  <c:v>6.575427658002851E-3</c:v>
                </c:pt>
                <c:pt idx="71">
                  <c:v>6.5718870578807681E-3</c:v>
                </c:pt>
                <c:pt idx="72">
                  <c:v>6.5718870578807681E-3</c:v>
                </c:pt>
                <c:pt idx="73">
                  <c:v>6.5547741572906998E-3</c:v>
                </c:pt>
                <c:pt idx="74">
                  <c:v>6.5305800564564656E-3</c:v>
                </c:pt>
                <c:pt idx="75">
                  <c:v>6.5246790562529938E-3</c:v>
                </c:pt>
                <c:pt idx="76">
                  <c:v>6.5205483561105631E-3</c:v>
                </c:pt>
                <c:pt idx="77">
                  <c:v>6.5181879560291742E-3</c:v>
                </c:pt>
                <c:pt idx="78">
                  <c:v>6.5164176559681332E-3</c:v>
                </c:pt>
                <c:pt idx="79">
                  <c:v>6.5122869558257024E-3</c:v>
                </c:pt>
                <c:pt idx="80">
                  <c:v>6.4916334551135511E-3</c:v>
                </c:pt>
                <c:pt idx="81">
                  <c:v>6.3387975498436317E-3</c:v>
                </c:pt>
                <c:pt idx="82">
                  <c:v>6.3199143491925224E-3</c:v>
                </c:pt>
                <c:pt idx="83">
                  <c:v>6.3163737490704395E-3</c:v>
                </c:pt>
                <c:pt idx="84">
                  <c:v>6.3081123487855788E-3</c:v>
                </c:pt>
                <c:pt idx="85">
                  <c:v>6.2939499482972464E-3</c:v>
                </c:pt>
                <c:pt idx="86">
                  <c:v>6.2856885480123857E-3</c:v>
                </c:pt>
                <c:pt idx="87">
                  <c:v>6.277427147727525E-3</c:v>
                </c:pt>
                <c:pt idx="88">
                  <c:v>6.2709360475037062E-3</c:v>
                </c:pt>
                <c:pt idx="89">
                  <c:v>6.2644449472798874E-3</c:v>
                </c:pt>
                <c:pt idx="90">
                  <c:v>6.2591340470967627E-3</c:v>
                </c:pt>
                <c:pt idx="91">
                  <c:v>6.2567736470153738E-3</c:v>
                </c:pt>
                <c:pt idx="92">
                  <c:v>6.2443815465880832E-3</c:v>
                </c:pt>
                <c:pt idx="93">
                  <c:v>6.2396607464253054E-3</c:v>
                </c:pt>
                <c:pt idx="94">
                  <c:v>6.2260884459573208E-3</c:v>
                </c:pt>
                <c:pt idx="95">
                  <c:v>6.2237280458759319E-3</c:v>
                </c:pt>
                <c:pt idx="96">
                  <c:v>6.2237280458759319E-3</c:v>
                </c:pt>
                <c:pt idx="97">
                  <c:v>6.2219577458148901E-3</c:v>
                </c:pt>
                <c:pt idx="98">
                  <c:v>6.1965834449399619E-3</c:v>
                </c:pt>
                <c:pt idx="99">
                  <c:v>6.1924527447975311E-3</c:v>
                </c:pt>
                <c:pt idx="100">
                  <c:v>6.1924527447975311E-3</c:v>
                </c:pt>
                <c:pt idx="101">
                  <c:v>6.1924527447975311E-3</c:v>
                </c:pt>
                <c:pt idx="102">
                  <c:v>6.1658982438819081E-3</c:v>
                </c:pt>
                <c:pt idx="103">
                  <c:v>6.1658982438819081E-3</c:v>
                </c:pt>
                <c:pt idx="104">
                  <c:v>6.1658982438819081E-3</c:v>
                </c:pt>
                <c:pt idx="105">
                  <c:v>6.0195534388358075E-3</c:v>
                </c:pt>
                <c:pt idx="106">
                  <c:v>5.9800167374725469E-3</c:v>
                </c:pt>
                <c:pt idx="107">
                  <c:v>5.9640840369231726E-3</c:v>
                </c:pt>
                <c:pt idx="108">
                  <c:v>5.9310384357837307E-3</c:v>
                </c:pt>
                <c:pt idx="109">
                  <c:v>5.9204166354174812E-3</c:v>
                </c:pt>
                <c:pt idx="110">
                  <c:v>5.9204166354174812E-3</c:v>
                </c:pt>
                <c:pt idx="111">
                  <c:v>5.9151057352343573E-3</c:v>
                </c:pt>
                <c:pt idx="112">
                  <c:v>5.9021235347867188E-3</c:v>
                </c:pt>
                <c:pt idx="113">
                  <c:v>5.6430696258543073E-3</c:v>
                </c:pt>
                <c:pt idx="114">
                  <c:v>5.6348082255694466E-3</c:v>
                </c:pt>
                <c:pt idx="115">
                  <c:v>5.6241864252031971E-3</c:v>
                </c:pt>
                <c:pt idx="116">
                  <c:v>5.598222024307921E-3</c:v>
                </c:pt>
                <c:pt idx="117">
                  <c:v>5.3899167171253667E-3</c:v>
                </c:pt>
                <c:pt idx="118">
                  <c:v>5.3834256169015479E-3</c:v>
                </c:pt>
                <c:pt idx="119">
                  <c:v>5.3769345166777291E-3</c:v>
                </c:pt>
                <c:pt idx="120">
                  <c:v>5.355100815924883E-3</c:v>
                </c:pt>
                <c:pt idx="121">
                  <c:v>5.352740415843495E-3</c:v>
                </c:pt>
                <c:pt idx="122">
                  <c:v>5.3344473152127318E-3</c:v>
                </c:pt>
                <c:pt idx="123">
                  <c:v>5.3055324142157207E-3</c:v>
                </c:pt>
                <c:pt idx="124">
                  <c:v>5.3014017140732899E-3</c:v>
                </c:pt>
                <c:pt idx="125">
                  <c:v>5.29727101393086E-3</c:v>
                </c:pt>
                <c:pt idx="126">
                  <c:v>5.2913700137273883E-3</c:v>
                </c:pt>
                <c:pt idx="127">
                  <c:v>5.1220113078877475E-3</c:v>
                </c:pt>
                <c:pt idx="128">
                  <c:v>5.0689023060565015E-3</c:v>
                </c:pt>
                <c:pt idx="129">
                  <c:v>5.0110725040624776E-3</c:v>
                </c:pt>
                <c:pt idx="130">
                  <c:v>4.9656348024957444E-3</c:v>
                </c:pt>
                <c:pt idx="131">
                  <c:v>4.9656348024957444E-3</c:v>
                </c:pt>
                <c:pt idx="132">
                  <c:v>4.8440741983042258E-3</c:v>
                </c:pt>
                <c:pt idx="133">
                  <c:v>4.8440741983042258E-3</c:v>
                </c:pt>
                <c:pt idx="134">
                  <c:v>4.839353398141448E-3</c:v>
                </c:pt>
                <c:pt idx="135">
                  <c:v>4.8310919978565882E-3</c:v>
                </c:pt>
                <c:pt idx="136">
                  <c:v>4.806307797002007E-3</c:v>
                </c:pt>
                <c:pt idx="137">
                  <c:v>4.7962760966561036E-3</c:v>
                </c:pt>
                <c:pt idx="138">
                  <c:v>4.7962760966561036E-3</c:v>
                </c:pt>
                <c:pt idx="139">
                  <c:v>4.7679512956794404E-3</c:v>
                </c:pt>
                <c:pt idx="140">
                  <c:v>4.7679512956794404E-3</c:v>
                </c:pt>
                <c:pt idx="141">
                  <c:v>4.7207432940516644E-3</c:v>
                </c:pt>
                <c:pt idx="142">
                  <c:v>4.7118917937464568E-3</c:v>
                </c:pt>
                <c:pt idx="143">
                  <c:v>4.5147983869504998E-3</c:v>
                </c:pt>
                <c:pt idx="144">
                  <c:v>4.4935547862180007E-3</c:v>
                </c:pt>
                <c:pt idx="145">
                  <c:v>4.4882438860348768E-3</c:v>
                </c:pt>
                <c:pt idx="146">
                  <c:v>4.4321843841018949E-3</c:v>
                </c:pt>
                <c:pt idx="147">
                  <c:v>4.4162516835525197E-3</c:v>
                </c:pt>
                <c:pt idx="148">
                  <c:v>4.4079902832676598E-3</c:v>
                </c:pt>
                <c:pt idx="149">
                  <c:v>4.3808456823316889E-3</c:v>
                </c:pt>
                <c:pt idx="150">
                  <c:v>4.2203384767972568E-3</c:v>
                </c:pt>
                <c:pt idx="151">
                  <c:v>4.2120770765123969E-3</c:v>
                </c:pt>
                <c:pt idx="152">
                  <c:v>4.0946471724633074E-3</c:v>
                </c:pt>
                <c:pt idx="153">
                  <c:v>3.8963735656266547E-3</c:v>
                </c:pt>
                <c:pt idx="154">
                  <c:v>3.8828012651586693E-3</c:v>
                </c:pt>
                <c:pt idx="155">
                  <c:v>3.8828012651586693E-3</c:v>
                </c:pt>
                <c:pt idx="156">
                  <c:v>3.5800799547205664E-3</c:v>
                </c:pt>
                <c:pt idx="157">
                  <c:v>3.4791728512411999E-3</c:v>
                </c:pt>
                <c:pt idx="158">
                  <c:v>3.4791728512411999E-3</c:v>
                </c:pt>
                <c:pt idx="159">
                  <c:v>3.2301506426546892E-3</c:v>
                </c:pt>
                <c:pt idx="160">
                  <c:v>3.1563881401112919E-3</c:v>
                </c:pt>
                <c:pt idx="161">
                  <c:v>2.9811284340681803E-3</c:v>
                </c:pt>
                <c:pt idx="162">
                  <c:v>2.9539838331322094E-3</c:v>
                </c:pt>
                <c:pt idx="163">
                  <c:v>2.9486729329490854E-3</c:v>
                </c:pt>
                <c:pt idx="164">
                  <c:v>2.9073659315247812E-3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DC-4673-934E-170989C77045}"/>
            </c:ext>
          </c:extLst>
        </c:ser>
        <c:ser>
          <c:idx val="8"/>
          <c:order val="8"/>
          <c:tx>
            <c:strRef>
              <c:f>'A (original)'!$W$1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(original)'!$V$2:$V$115</c:f>
              <c:numCache>
                <c:formatCode>General</c:formatCode>
                <c:ptCount val="114"/>
                <c:pt idx="0">
                  <c:v>3500</c:v>
                </c:pt>
                <c:pt idx="1">
                  <c:v>3600</c:v>
                </c:pt>
                <c:pt idx="2">
                  <c:v>3700</c:v>
                </c:pt>
                <c:pt idx="3">
                  <c:v>3800</c:v>
                </c:pt>
                <c:pt idx="4">
                  <c:v>3900</c:v>
                </c:pt>
                <c:pt idx="5">
                  <c:v>4000</c:v>
                </c:pt>
                <c:pt idx="6">
                  <c:v>4100</c:v>
                </c:pt>
                <c:pt idx="7">
                  <c:v>4200</c:v>
                </c:pt>
                <c:pt idx="8">
                  <c:v>4300</c:v>
                </c:pt>
                <c:pt idx="9">
                  <c:v>4400</c:v>
                </c:pt>
                <c:pt idx="10">
                  <c:v>4500</c:v>
                </c:pt>
                <c:pt idx="11">
                  <c:v>4600</c:v>
                </c:pt>
                <c:pt idx="12">
                  <c:v>4700</c:v>
                </c:pt>
                <c:pt idx="13">
                  <c:v>4800</c:v>
                </c:pt>
                <c:pt idx="14">
                  <c:v>4900</c:v>
                </c:pt>
                <c:pt idx="15">
                  <c:v>5000</c:v>
                </c:pt>
                <c:pt idx="16">
                  <c:v>5100</c:v>
                </c:pt>
                <c:pt idx="17">
                  <c:v>5200</c:v>
                </c:pt>
                <c:pt idx="18">
                  <c:v>5300</c:v>
                </c:pt>
                <c:pt idx="19">
                  <c:v>5400</c:v>
                </c:pt>
                <c:pt idx="20">
                  <c:v>5500</c:v>
                </c:pt>
                <c:pt idx="21">
                  <c:v>5600</c:v>
                </c:pt>
                <c:pt idx="22">
                  <c:v>5700</c:v>
                </c:pt>
                <c:pt idx="23">
                  <c:v>5800</c:v>
                </c:pt>
                <c:pt idx="24">
                  <c:v>5900</c:v>
                </c:pt>
                <c:pt idx="25">
                  <c:v>6000</c:v>
                </c:pt>
                <c:pt idx="26">
                  <c:v>6100</c:v>
                </c:pt>
                <c:pt idx="27">
                  <c:v>6200</c:v>
                </c:pt>
                <c:pt idx="28">
                  <c:v>6300</c:v>
                </c:pt>
                <c:pt idx="29">
                  <c:v>6400</c:v>
                </c:pt>
                <c:pt idx="30">
                  <c:v>6500</c:v>
                </c:pt>
                <c:pt idx="31">
                  <c:v>6600</c:v>
                </c:pt>
                <c:pt idx="32">
                  <c:v>6700</c:v>
                </c:pt>
                <c:pt idx="33">
                  <c:v>6800</c:v>
                </c:pt>
                <c:pt idx="34">
                  <c:v>6900</c:v>
                </c:pt>
                <c:pt idx="35">
                  <c:v>7000</c:v>
                </c:pt>
              </c:numCache>
            </c:numRef>
          </c:xVal>
          <c:yVal>
            <c:numRef>
              <c:f>'A (original)'!$W$2:$W$115</c:f>
              <c:numCache>
                <c:formatCode>General</c:formatCode>
                <c:ptCount val="114"/>
                <c:pt idx="0">
                  <c:v>1.2525358034761488E-3</c:v>
                </c:pt>
                <c:pt idx="1">
                  <c:v>-1.5030467767311356E-4</c:v>
                </c:pt>
                <c:pt idx="2">
                  <c:v>-9.2331946795952955E-4</c:v>
                </c:pt>
                <c:pt idx="3">
                  <c:v>-8.3453302581000771E-4</c:v>
                </c:pt>
                <c:pt idx="4">
                  <c:v>9.3841076151580157E-5</c:v>
                </c:pt>
                <c:pt idx="5">
                  <c:v>1.5919520660192255E-3</c:v>
                </c:pt>
                <c:pt idx="6">
                  <c:v>3.2219047210187883E-3</c:v>
                </c:pt>
                <c:pt idx="7">
                  <c:v>4.5069169906334786E-3</c:v>
                </c:pt>
                <c:pt idx="8">
                  <c:v>5.0719473275062958E-3</c:v>
                </c:pt>
                <c:pt idx="9">
                  <c:v>4.7543135576872128E-3</c:v>
                </c:pt>
                <c:pt idx="10">
                  <c:v>3.651676146536771E-3</c:v>
                </c:pt>
                <c:pt idx="11">
                  <c:v>2.0932331491998772E-3</c:v>
                </c:pt>
                <c:pt idx="12">
                  <c:v>5.426229231070013E-4</c:v>
                </c:pt>
                <c:pt idx="13">
                  <c:v>-5.3882645783070115E-4</c:v>
                </c:pt>
                <c:pt idx="14">
                  <c:v>-8.2816636864856932E-4</c:v>
                </c:pt>
                <c:pt idx="15">
                  <c:v>-2.3608164529922006E-4</c:v>
                </c:pt>
                <c:pt idx="16">
                  <c:v>1.0667658205844293E-3</c:v>
                </c:pt>
                <c:pt idx="17">
                  <c:v>2.7000739731075397E-3</c:v>
                </c:pt>
                <c:pt idx="18">
                  <c:v>4.1860710544854582E-3</c:v>
                </c:pt>
                <c:pt idx="19">
                  <c:v>5.0904348510702477E-3</c:v>
                </c:pt>
                <c:pt idx="20">
                  <c:v>5.1503964539489199E-3</c:v>
                </c:pt>
                <c:pt idx="21">
                  <c:v>4.3522442049592743E-3</c:v>
                </c:pt>
                <c:pt idx="22">
                  <c:v>2.9353679636405844E-3</c:v>
                </c:pt>
                <c:pt idx="23">
                  <c:v>1.3216508346369127E-3</c:v>
                </c:pt>
                <c:pt idx="24">
                  <c:v>-8.9656655660539774E-6</c:v>
                </c:pt>
                <c:pt idx="25">
                  <c:v>-6.600408271130048E-4</c:v>
                </c:pt>
                <c:pt idx="26">
                  <c:v>-4.3556532088006921E-4</c:v>
                </c:pt>
                <c:pt idx="27">
                  <c:v>6.0222565869234282E-4</c:v>
                </c:pt>
                <c:pt idx="28">
                  <c:v>2.1512087249103795E-3</c:v>
                </c:pt>
                <c:pt idx="29">
                  <c:v>3.7584838864544732E-3</c:v>
                </c:pt>
                <c:pt idx="30">
                  <c:v>4.9539578416245011E-3</c:v>
                </c:pt>
                <c:pt idx="31">
                  <c:v>5.3889984562538254E-3</c:v>
                </c:pt>
                <c:pt idx="32">
                  <c:v>4.9392641517735543E-3</c:v>
                </c:pt>
                <c:pt idx="33">
                  <c:v>3.741378575107061E-3</c:v>
                </c:pt>
                <c:pt idx="34">
                  <c:v>2.1526333207331151E-3</c:v>
                </c:pt>
                <c:pt idx="35">
                  <c:v>6.456044263552182E-4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DC-4673-934E-170989C77045}"/>
            </c:ext>
          </c:extLst>
        </c:ser>
        <c:ser>
          <c:idx val="9"/>
          <c:order val="9"/>
          <c:tx>
            <c:strRef>
              <c:f>'A (original)'!$T$20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(original)'!$T$21:$T$998</c:f>
              <c:numCache>
                <c:formatCode>General</c:formatCode>
                <c:ptCount val="978"/>
                <c:pt idx="18">
                  <c:v>-0.10465775000920985</c:v>
                </c:pt>
                <c:pt idx="19">
                  <c:v>-0.4125690000000759</c:v>
                </c:pt>
                <c:pt idx="20">
                  <c:v>-0.40656899999885354</c:v>
                </c:pt>
                <c:pt idx="31">
                  <c:v>4.7520000080112368E-3</c:v>
                </c:pt>
                <c:pt idx="46">
                  <c:v>7.3160000029020011E-3</c:v>
                </c:pt>
                <c:pt idx="49">
                  <c:v>-0.10229319999780273</c:v>
                </c:pt>
                <c:pt idx="53">
                  <c:v>-2.9936999999335967E-2</c:v>
                </c:pt>
                <c:pt idx="54">
                  <c:v>-2.593699999852106E-2</c:v>
                </c:pt>
                <c:pt idx="57">
                  <c:v>-8.4334400002262555E-2</c:v>
                </c:pt>
                <c:pt idx="63">
                  <c:v>8.267199998954311E-3</c:v>
                </c:pt>
                <c:pt idx="79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7DC-4673-934E-170989C77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1752"/>
        <c:axId val="1"/>
      </c:scatterChart>
      <c:valAx>
        <c:axId val="456991752"/>
        <c:scaling>
          <c:orientation val="minMax"/>
          <c:max val="7500"/>
          <c:min val="3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97275204359673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6.0000000000000001E-3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83923705722074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1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63487738419619"/>
          <c:y val="0.92464041994750656"/>
          <c:w val="0.73978201634877383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Dra - O-C Diagr.</a:t>
            </a:r>
          </a:p>
        </c:rich>
      </c:tx>
      <c:layout>
        <c:manualLayout>
          <c:xMode val="edge"/>
          <c:yMode val="edge"/>
          <c:x val="0.3858865164376975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872851947553438"/>
          <c:w val="0.81982102193163175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(original)'!$H$20:$H$20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(original)'!$D$21:$D$238</c:f>
                <c:numCache>
                  <c:formatCode>General</c:formatCode>
                  <c:ptCount val="21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(original)'!$D$21:$D$238</c:f>
                <c:numCache>
                  <c:formatCode>General</c:formatCode>
                  <c:ptCount val="21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2C-46FD-8C6B-0B10B2D39DC5}"/>
            </c:ext>
          </c:extLst>
        </c:ser>
        <c:ser>
          <c:idx val="1"/>
          <c:order val="1"/>
          <c:tx>
            <c:strRef>
              <c:f>'A (original)'!$I$20:$I$20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(original)'!$I$21:$I$998</c:f>
              <c:numCache>
                <c:formatCode>General</c:formatCode>
                <c:ptCount val="978"/>
                <c:pt idx="5">
                  <c:v>-3.640900002210401E-3</c:v>
                </c:pt>
                <c:pt idx="6">
                  <c:v>-4.2791000014403835E-3</c:v>
                </c:pt>
                <c:pt idx="7">
                  <c:v>-6.8419999952311628E-3</c:v>
                </c:pt>
                <c:pt idx="8">
                  <c:v>5.4233999981079251E-3</c:v>
                </c:pt>
                <c:pt idx="9">
                  <c:v>-1.0742999947979115E-3</c:v>
                </c:pt>
                <c:pt idx="10">
                  <c:v>1.1050600005546585E-2</c:v>
                </c:pt>
                <c:pt idx="11">
                  <c:v>1.0256300003675278E-2</c:v>
                </c:pt>
                <c:pt idx="12">
                  <c:v>5.4270999971777201E-3</c:v>
                </c:pt>
                <c:pt idx="13">
                  <c:v>-1.1306599990348332E-2</c:v>
                </c:pt>
                <c:pt idx="14">
                  <c:v>1.8693400008487515E-2</c:v>
                </c:pt>
                <c:pt idx="15">
                  <c:v>1.0259100003167987E-2</c:v>
                </c:pt>
                <c:pt idx="16">
                  <c:v>1.4962500004912727E-2</c:v>
                </c:pt>
                <c:pt idx="17">
                  <c:v>1.1197600004379638E-2</c:v>
                </c:pt>
                <c:pt idx="24">
                  <c:v>-8.1879999925149605E-3</c:v>
                </c:pt>
                <c:pt idx="25">
                  <c:v>6.8763000017497689E-3</c:v>
                </c:pt>
                <c:pt idx="26">
                  <c:v>7.4089000045205466E-3</c:v>
                </c:pt>
                <c:pt idx="27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2C-46FD-8C6B-0B10B2D39DC5}"/>
            </c:ext>
          </c:extLst>
        </c:ser>
        <c:ser>
          <c:idx val="3"/>
          <c:order val="2"/>
          <c:tx>
            <c:strRef>
              <c:f>'A (original)'!$J$20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(original)'!$J$21:$J$998</c:f>
              <c:numCache>
                <c:formatCode>General</c:formatCode>
                <c:ptCount val="978"/>
                <c:pt idx="0">
                  <c:v>-5.5410999993910082E-3</c:v>
                </c:pt>
                <c:pt idx="1">
                  <c:v>-1.8151999975088984E-3</c:v>
                </c:pt>
                <c:pt idx="56">
                  <c:v>-1.5303999971365556E-3</c:v>
                </c:pt>
                <c:pt idx="58">
                  <c:v>-9.3994999770075083E-4</c:v>
                </c:pt>
                <c:pt idx="59">
                  <c:v>-7.3600000177975744E-4</c:v>
                </c:pt>
                <c:pt idx="65">
                  <c:v>5.209500013734214E-4</c:v>
                </c:pt>
                <c:pt idx="89">
                  <c:v>5.2010500003234483E-3</c:v>
                </c:pt>
                <c:pt idx="93">
                  <c:v>3.3999500010395423E-3</c:v>
                </c:pt>
                <c:pt idx="99">
                  <c:v>2.3359500046353787E-3</c:v>
                </c:pt>
                <c:pt idx="115">
                  <c:v>4.3930000538239256E-4</c:v>
                </c:pt>
                <c:pt idx="152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2C-46FD-8C6B-0B10B2D39DC5}"/>
            </c:ext>
          </c:extLst>
        </c:ser>
        <c:ser>
          <c:idx val="4"/>
          <c:order val="3"/>
          <c:tx>
            <c:strRef>
              <c:f>'A (original)'!$K$20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(original)'!$K$21:$K$998</c:f>
              <c:numCache>
                <c:formatCode>General</c:formatCode>
                <c:ptCount val="978"/>
                <c:pt idx="2">
                  <c:v>-8.9999999909196049E-4</c:v>
                </c:pt>
                <c:pt idx="3">
                  <c:v>-4.999999946448952E-4</c:v>
                </c:pt>
                <c:pt idx="4">
                  <c:v>-8.2864999421872199E-4</c:v>
                </c:pt>
                <c:pt idx="21">
                  <c:v>-1.1965499943471514E-3</c:v>
                </c:pt>
                <c:pt idx="22">
                  <c:v>-2.3474999761674553E-4</c:v>
                </c:pt>
                <c:pt idx="23">
                  <c:v>-1.1902999976882711E-3</c:v>
                </c:pt>
                <c:pt idx="28">
                  <c:v>5.9402500046417117E-3</c:v>
                </c:pt>
                <c:pt idx="29">
                  <c:v>2.448150007694494E-3</c:v>
                </c:pt>
                <c:pt idx="30">
                  <c:v>1.7836000042734668E-3</c:v>
                </c:pt>
                <c:pt idx="32">
                  <c:v>5.6115000188583508E-4</c:v>
                </c:pt>
                <c:pt idx="33">
                  <c:v>2.7018500040867366E-3</c:v>
                </c:pt>
                <c:pt idx="34">
                  <c:v>2.4686000033398159E-3</c:v>
                </c:pt>
                <c:pt idx="35">
                  <c:v>2.8713000065181404E-3</c:v>
                </c:pt>
                <c:pt idx="36">
                  <c:v>2.6631000073393807E-3</c:v>
                </c:pt>
                <c:pt idx="37">
                  <c:v>2.3339000035775825E-3</c:v>
                </c:pt>
                <c:pt idx="38">
                  <c:v>4.633349999494385E-3</c:v>
                </c:pt>
                <c:pt idx="39">
                  <c:v>2.7328000069246627E-3</c:v>
                </c:pt>
                <c:pt idx="40">
                  <c:v>3.1322500071837567E-3</c:v>
                </c:pt>
                <c:pt idx="41">
                  <c:v>3.4385000035399571E-3</c:v>
                </c:pt>
                <c:pt idx="42">
                  <c:v>2.855500002624467E-3</c:v>
                </c:pt>
                <c:pt idx="43">
                  <c:v>3.2363999998779036E-3</c:v>
                </c:pt>
                <c:pt idx="44">
                  <c:v>3.6313500022515655E-3</c:v>
                </c:pt>
                <c:pt idx="45">
                  <c:v>3.0308000059449114E-3</c:v>
                </c:pt>
                <c:pt idx="47">
                  <c:v>3.4933499991893768E-3</c:v>
                </c:pt>
                <c:pt idx="48">
                  <c:v>2.3538500026916154E-3</c:v>
                </c:pt>
                <c:pt idx="50">
                  <c:v>2.865349997591693E-3</c:v>
                </c:pt>
                <c:pt idx="51">
                  <c:v>1.6216000003623776E-3</c:v>
                </c:pt>
                <c:pt idx="52">
                  <c:v>1.3547500057029538E-3</c:v>
                </c:pt>
                <c:pt idx="55">
                  <c:v>-3.7110000266693532E-4</c:v>
                </c:pt>
                <c:pt idx="60">
                  <c:v>-1.5906999979051761E-3</c:v>
                </c:pt>
                <c:pt idx="61">
                  <c:v>-1.0497999974177219E-3</c:v>
                </c:pt>
                <c:pt idx="62">
                  <c:v>1.2668499985011294E-3</c:v>
                </c:pt>
                <c:pt idx="64">
                  <c:v>9.9000000045634806E-4</c:v>
                </c:pt>
                <c:pt idx="66">
                  <c:v>2.3603000008733943E-3</c:v>
                </c:pt>
                <c:pt idx="67">
                  <c:v>2.4002999998629093E-3</c:v>
                </c:pt>
                <c:pt idx="68">
                  <c:v>2.590300005977042E-3</c:v>
                </c:pt>
                <c:pt idx="69">
                  <c:v>9.4345000252360478E-4</c:v>
                </c:pt>
                <c:pt idx="70">
                  <c:v>2.2338999988278374E-3</c:v>
                </c:pt>
                <c:pt idx="71">
                  <c:v>2.0666000054916367E-3</c:v>
                </c:pt>
                <c:pt idx="72">
                  <c:v>2.1266000039759092E-3</c:v>
                </c:pt>
                <c:pt idx="73">
                  <c:v>2.0996500097680837E-3</c:v>
                </c:pt>
                <c:pt idx="74">
                  <c:v>1.6080999994301237E-3</c:v>
                </c:pt>
                <c:pt idx="75">
                  <c:v>1.3125999976182356E-3</c:v>
                </c:pt>
                <c:pt idx="76">
                  <c:v>2.34574999922188E-3</c:v>
                </c:pt>
                <c:pt idx="77">
                  <c:v>2.2075500019127503E-3</c:v>
                </c:pt>
                <c:pt idx="78">
                  <c:v>2.4789000017335638E-3</c:v>
                </c:pt>
                <c:pt idx="80">
                  <c:v>3.1778000047779642E-3</c:v>
                </c:pt>
                <c:pt idx="81">
                  <c:v>4.3043500045314431E-3</c:v>
                </c:pt>
                <c:pt idx="82">
                  <c:v>3.1987500042305328E-3</c:v>
                </c:pt>
                <c:pt idx="83">
                  <c:v>4.2414500057930127E-3</c:v>
                </c:pt>
                <c:pt idx="84">
                  <c:v>3.8077499993960373E-3</c:v>
                </c:pt>
                <c:pt idx="85">
                  <c:v>3.8785500073572621E-3</c:v>
                </c:pt>
                <c:pt idx="86">
                  <c:v>4.4448500048019923E-3</c:v>
                </c:pt>
                <c:pt idx="87">
                  <c:v>4.4111500028520823E-3</c:v>
                </c:pt>
                <c:pt idx="88">
                  <c:v>5.3060999998706393E-3</c:v>
                </c:pt>
                <c:pt idx="90">
                  <c:v>4.5151000012992881E-3</c:v>
                </c:pt>
                <c:pt idx="91">
                  <c:v>4.6769000036874786E-3</c:v>
                </c:pt>
                <c:pt idx="92">
                  <c:v>4.0763500073808245E-3</c:v>
                </c:pt>
                <c:pt idx="94">
                  <c:v>5.0803000049199909E-3</c:v>
                </c:pt>
                <c:pt idx="95">
                  <c:v>3.9421000037691556E-3</c:v>
                </c:pt>
                <c:pt idx="96">
                  <c:v>4.1420999987167306E-3</c:v>
                </c:pt>
                <c:pt idx="97">
                  <c:v>4.3134500010637566E-3</c:v>
                </c:pt>
                <c:pt idx="98">
                  <c:v>3.7028000078862533E-3</c:v>
                </c:pt>
                <c:pt idx="100">
                  <c:v>3.5359500034246594E-3</c:v>
                </c:pt>
                <c:pt idx="101">
                  <c:v>5.3359500016085804E-3</c:v>
                </c:pt>
                <c:pt idx="102">
                  <c:v>4.4662000000244007E-3</c:v>
                </c:pt>
                <c:pt idx="103">
                  <c:v>5.1661999968928285E-3</c:v>
                </c:pt>
                <c:pt idx="104">
                  <c:v>5.4661999965901487E-3</c:v>
                </c:pt>
                <c:pt idx="105">
                  <c:v>2.6378000038675964E-3</c:v>
                </c:pt>
                <c:pt idx="106">
                  <c:v>3.0979500079411082E-3</c:v>
                </c:pt>
                <c:pt idx="107">
                  <c:v>4.1401000053156167E-3</c:v>
                </c:pt>
                <c:pt idx="108">
                  <c:v>2.4053000015555881E-3</c:v>
                </c:pt>
                <c:pt idx="109">
                  <c:v>3.0934000023989938E-3</c:v>
                </c:pt>
                <c:pt idx="110">
                  <c:v>3.1933999998727813E-3</c:v>
                </c:pt>
                <c:pt idx="111">
                  <c:v>3.7474499986274168E-3</c:v>
                </c:pt>
                <c:pt idx="112">
                  <c:v>4.0373500087298453E-3</c:v>
                </c:pt>
                <c:pt idx="113">
                  <c:v>2.449000021442771E-4</c:v>
                </c:pt>
                <c:pt idx="114">
                  <c:v>-4.8879999667406082E-4</c:v>
                </c:pt>
                <c:pt idx="116">
                  <c:v>1.619100003154017E-3</c:v>
                </c:pt>
                <c:pt idx="117">
                  <c:v>1.8479499995009974E-3</c:v>
                </c:pt>
                <c:pt idx="118">
                  <c:v>2.0428999996511266E-3</c:v>
                </c:pt>
                <c:pt idx="119">
                  <c:v>1.1378500057617202E-3</c:v>
                </c:pt>
                <c:pt idx="120">
                  <c:v>4.845000003115274E-4</c:v>
                </c:pt>
                <c:pt idx="121">
                  <c:v>4.4630000047618523E-4</c:v>
                </c:pt>
                <c:pt idx="122">
                  <c:v>1.7502500049886294E-3</c:v>
                </c:pt>
                <c:pt idx="123">
                  <c:v>1.5822999994270504E-3</c:v>
                </c:pt>
                <c:pt idx="124">
                  <c:v>2.9154500007280149E-3</c:v>
                </c:pt>
                <c:pt idx="125">
                  <c:v>2.1485999968717806E-3</c:v>
                </c:pt>
                <c:pt idx="126">
                  <c:v>1.9530999998096377E-3</c:v>
                </c:pt>
                <c:pt idx="127">
                  <c:v>3.6122500023338944E-3</c:v>
                </c:pt>
                <c:pt idx="128">
                  <c:v>5.252750008367002E-3</c:v>
                </c:pt>
                <c:pt idx="129">
                  <c:v>4.9168500045198016E-3</c:v>
                </c:pt>
                <c:pt idx="130">
                  <c:v>4.0415000039502047E-3</c:v>
                </c:pt>
                <c:pt idx="131">
                  <c:v>4.1415000014239922E-3</c:v>
                </c:pt>
                <c:pt idx="132">
                  <c:v>4.914200006169267E-3</c:v>
                </c:pt>
                <c:pt idx="133">
                  <c:v>4.914200006169267E-3</c:v>
                </c:pt>
                <c:pt idx="134">
                  <c:v>5.5378000033670105E-3</c:v>
                </c:pt>
                <c:pt idx="135">
                  <c:v>4.3041000026278198E-3</c:v>
                </c:pt>
                <c:pt idx="136">
                  <c:v>4.4230000057723373E-3</c:v>
                </c:pt>
                <c:pt idx="137">
                  <c:v>4.2506500030867755E-3</c:v>
                </c:pt>
                <c:pt idx="138">
                  <c:v>4.6406500041484833E-3</c:v>
                </c:pt>
                <c:pt idx="139">
                  <c:v>3.6822500042035244E-3</c:v>
                </c:pt>
                <c:pt idx="140">
                  <c:v>3.6822500042035244E-3</c:v>
                </c:pt>
                <c:pt idx="141">
                  <c:v>6.0182500092196278E-3</c:v>
                </c:pt>
                <c:pt idx="142">
                  <c:v>3.9950000063981861E-3</c:v>
                </c:pt>
                <c:pt idx="143">
                  <c:v>2.6853000017581508E-3</c:v>
                </c:pt>
                <c:pt idx="144">
                  <c:v>4.2215000066789798E-3</c:v>
                </c:pt>
                <c:pt idx="145">
                  <c:v>1.3555500045185909E-3</c:v>
                </c:pt>
                <c:pt idx="146">
                  <c:v>2.4182999986805953E-3</c:v>
                </c:pt>
                <c:pt idx="147">
                  <c:v>-4.0954999712994322E-4</c:v>
                </c:pt>
                <c:pt idx="148">
                  <c:v>1.9567500057746656E-3</c:v>
                </c:pt>
                <c:pt idx="149">
                  <c:v>7.1274500078288838E-3</c:v>
                </c:pt>
                <c:pt idx="150">
                  <c:v>2.7198500029044226E-3</c:v>
                </c:pt>
                <c:pt idx="151">
                  <c:v>1.4861500094411895E-3</c:v>
                </c:pt>
                <c:pt idx="153">
                  <c:v>4.2669000031310134E-3</c:v>
                </c:pt>
                <c:pt idx="154">
                  <c:v>3.8572500052396208E-3</c:v>
                </c:pt>
                <c:pt idx="155">
                  <c:v>3.8572500052396208E-3</c:v>
                </c:pt>
                <c:pt idx="156">
                  <c:v>5.2581000054487959E-3</c:v>
                </c:pt>
                <c:pt idx="157">
                  <c:v>5.8550500034471042E-3</c:v>
                </c:pt>
                <c:pt idx="158">
                  <c:v>5.8750500029418617E-3</c:v>
                </c:pt>
                <c:pt idx="159">
                  <c:v>4.0949500034912489E-3</c:v>
                </c:pt>
                <c:pt idx="160">
                  <c:v>2.801200003887061E-3</c:v>
                </c:pt>
                <c:pt idx="161">
                  <c:v>1.6648500095470808E-3</c:v>
                </c:pt>
                <c:pt idx="162">
                  <c:v>3.0255500023486093E-3</c:v>
                </c:pt>
                <c:pt idx="163">
                  <c:v>1.7396000039298087E-3</c:v>
                </c:pt>
                <c:pt idx="164">
                  <c:v>1.8711000011535361E-3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2C-46FD-8C6B-0B10B2D39DC5}"/>
            </c:ext>
          </c:extLst>
        </c:ser>
        <c:ser>
          <c:idx val="2"/>
          <c:order val="4"/>
          <c:tx>
            <c:strRef>
              <c:f>'A (original)'!$L$20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2C-46FD-8C6B-0B10B2D39DC5}"/>
            </c:ext>
          </c:extLst>
        </c:ser>
        <c:ser>
          <c:idx val="5"/>
          <c:order val="5"/>
          <c:tx>
            <c:strRef>
              <c:f>'A (original)'!$M$20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2C-46FD-8C6B-0B10B2D39DC5}"/>
            </c:ext>
          </c:extLst>
        </c:ser>
        <c:ser>
          <c:idx val="6"/>
          <c:order val="6"/>
          <c:tx>
            <c:strRef>
              <c:f>'A (original)'!$N$20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2C-46FD-8C6B-0B10B2D39DC5}"/>
            </c:ext>
          </c:extLst>
        </c:ser>
        <c:ser>
          <c:idx val="7"/>
          <c:order val="7"/>
          <c:tx>
            <c:strRef>
              <c:f>'A (original)'!$O$20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(original)'!$O$21:$O$998</c:f>
              <c:numCache>
                <c:formatCode>General</c:formatCode>
                <c:ptCount val="978"/>
                <c:pt idx="0">
                  <c:v>1.5721977973384135E-2</c:v>
                </c:pt>
                <c:pt idx="1">
                  <c:v>1.5661787771308725E-2</c:v>
                </c:pt>
                <c:pt idx="2">
                  <c:v>1.2678242068433383E-2</c:v>
                </c:pt>
                <c:pt idx="3">
                  <c:v>1.2678242068433383E-2</c:v>
                </c:pt>
                <c:pt idx="4">
                  <c:v>1.2676471768372341E-2</c:v>
                </c:pt>
                <c:pt idx="5">
                  <c:v>1.1971302244057461E-2</c:v>
                </c:pt>
                <c:pt idx="6">
                  <c:v>1.1968941843976073E-2</c:v>
                </c:pt>
                <c:pt idx="7">
                  <c:v>1.194651804320288E-2</c:v>
                </c:pt>
                <c:pt idx="8">
                  <c:v>1.1703396834819843E-2</c:v>
                </c:pt>
                <c:pt idx="9">
                  <c:v>1.1647927432907207E-2</c:v>
                </c:pt>
                <c:pt idx="10">
                  <c:v>1.1457915226355416E-2</c:v>
                </c:pt>
                <c:pt idx="11">
                  <c:v>1.1371760623384727E-2</c:v>
                </c:pt>
                <c:pt idx="12">
                  <c:v>1.1357598222896396E-2</c:v>
                </c:pt>
                <c:pt idx="13">
                  <c:v>1.1349336822611534E-2</c:v>
                </c:pt>
                <c:pt idx="14">
                  <c:v>1.1349336822611534E-2</c:v>
                </c:pt>
                <c:pt idx="15">
                  <c:v>1.0791102203363103E-2</c:v>
                </c:pt>
                <c:pt idx="16">
                  <c:v>1.076041700230505E-2</c:v>
                </c:pt>
                <c:pt idx="17">
                  <c:v>1.0478349192579096E-2</c:v>
                </c:pt>
                <c:pt idx="18">
                  <c:v>1.0118388180167318E-2</c:v>
                </c:pt>
                <c:pt idx="19">
                  <c:v>9.8280589701565044E-3</c:v>
                </c:pt>
                <c:pt idx="20">
                  <c:v>9.6463081638895748E-3</c:v>
                </c:pt>
                <c:pt idx="21">
                  <c:v>9.6445378638285329E-3</c:v>
                </c:pt>
                <c:pt idx="22">
                  <c:v>9.6421774637471432E-3</c:v>
                </c:pt>
                <c:pt idx="23">
                  <c:v>9.5707753612851356E-3</c:v>
                </c:pt>
                <c:pt idx="24">
                  <c:v>9.5153059593724998E-3</c:v>
                </c:pt>
                <c:pt idx="25">
                  <c:v>9.2474005501348815E-3</c:v>
                </c:pt>
                <c:pt idx="26">
                  <c:v>9.2308777495651601E-3</c:v>
                </c:pt>
                <c:pt idx="27">
                  <c:v>8.9794951408972614E-3</c:v>
                </c:pt>
                <c:pt idx="28">
                  <c:v>8.7570274332263755E-3</c:v>
                </c:pt>
                <c:pt idx="29">
                  <c:v>8.720441231964849E-3</c:v>
                </c:pt>
                <c:pt idx="30">
                  <c:v>8.6608411299097833E-3</c:v>
                </c:pt>
                <c:pt idx="31">
                  <c:v>8.4708289233579922E-3</c:v>
                </c:pt>
                <c:pt idx="32">
                  <c:v>8.0477272087690638E-3</c:v>
                </c:pt>
                <c:pt idx="33">
                  <c:v>7.7845425996942224E-3</c:v>
                </c:pt>
                <c:pt idx="34">
                  <c:v>7.7756910993890148E-3</c:v>
                </c:pt>
                <c:pt idx="35">
                  <c:v>7.772150499266931E-3</c:v>
                </c:pt>
                <c:pt idx="36">
                  <c:v>7.769790099185543E-3</c:v>
                </c:pt>
                <c:pt idx="37">
                  <c:v>7.7556276986972105E-3</c:v>
                </c:pt>
                <c:pt idx="38">
                  <c:v>7.7432355982699199E-3</c:v>
                </c:pt>
                <c:pt idx="39">
                  <c:v>7.7308434978426285E-3</c:v>
                </c:pt>
                <c:pt idx="40">
                  <c:v>7.7184513974153379E-3</c:v>
                </c:pt>
                <c:pt idx="41">
                  <c:v>7.5266688908025049E-3</c:v>
                </c:pt>
                <c:pt idx="42">
                  <c:v>7.4912628895816742E-3</c:v>
                </c:pt>
                <c:pt idx="43">
                  <c:v>7.4900826895409793E-3</c:v>
                </c:pt>
                <c:pt idx="44">
                  <c:v>7.4835915893171606E-3</c:v>
                </c:pt>
                <c:pt idx="45">
                  <c:v>7.47119948888987E-3</c:v>
                </c:pt>
                <c:pt idx="46">
                  <c:v>7.417500387038276E-3</c:v>
                </c:pt>
                <c:pt idx="47">
                  <c:v>7.389175586061612E-3</c:v>
                </c:pt>
                <c:pt idx="48">
                  <c:v>7.2180465801609294E-3</c:v>
                </c:pt>
                <c:pt idx="49">
                  <c:v>7.1802801788587098E-3</c:v>
                </c:pt>
                <c:pt idx="50">
                  <c:v>7.1767395787366269E-3</c:v>
                </c:pt>
                <c:pt idx="51">
                  <c:v>7.1029770761932296E-3</c:v>
                </c:pt>
                <c:pt idx="52">
                  <c:v>7.0988463760507997E-3</c:v>
                </c:pt>
                <c:pt idx="53">
                  <c:v>6.9029331692955359E-3</c:v>
                </c:pt>
                <c:pt idx="54">
                  <c:v>6.901162869234494E-3</c:v>
                </c:pt>
                <c:pt idx="55">
                  <c:v>6.8704776681764411E-3</c:v>
                </c:pt>
                <c:pt idx="56">
                  <c:v>6.8433330672404702E-3</c:v>
                </c:pt>
                <c:pt idx="57">
                  <c:v>6.8427429672201232E-3</c:v>
                </c:pt>
                <c:pt idx="58">
                  <c:v>6.8427429672201232E-3</c:v>
                </c:pt>
                <c:pt idx="59">
                  <c:v>6.8244498665893608E-3</c:v>
                </c:pt>
                <c:pt idx="60">
                  <c:v>6.8043864658975566E-3</c:v>
                </c:pt>
                <c:pt idx="61">
                  <c:v>6.8032062658568626E-3</c:v>
                </c:pt>
                <c:pt idx="62">
                  <c:v>6.7813725651040165E-3</c:v>
                </c:pt>
                <c:pt idx="63">
                  <c:v>6.7813725651040165E-3</c:v>
                </c:pt>
                <c:pt idx="64">
                  <c:v>6.6592218608921509E-3</c:v>
                </c:pt>
                <c:pt idx="65">
                  <c:v>6.6055227590405569E-3</c:v>
                </c:pt>
                <c:pt idx="66">
                  <c:v>6.5801484581656288E-3</c:v>
                </c:pt>
                <c:pt idx="67">
                  <c:v>6.5801484581656288E-3</c:v>
                </c:pt>
                <c:pt idx="68">
                  <c:v>6.5801484581656288E-3</c:v>
                </c:pt>
                <c:pt idx="69">
                  <c:v>6.576017758023198E-3</c:v>
                </c:pt>
                <c:pt idx="70">
                  <c:v>6.575427658002851E-3</c:v>
                </c:pt>
                <c:pt idx="71">
                  <c:v>6.5718870578807681E-3</c:v>
                </c:pt>
                <c:pt idx="72">
                  <c:v>6.5718870578807681E-3</c:v>
                </c:pt>
                <c:pt idx="73">
                  <c:v>6.5547741572906998E-3</c:v>
                </c:pt>
                <c:pt idx="74">
                  <c:v>6.5305800564564656E-3</c:v>
                </c:pt>
                <c:pt idx="75">
                  <c:v>6.5246790562529938E-3</c:v>
                </c:pt>
                <c:pt idx="76">
                  <c:v>6.5205483561105631E-3</c:v>
                </c:pt>
                <c:pt idx="77">
                  <c:v>6.5181879560291742E-3</c:v>
                </c:pt>
                <c:pt idx="78">
                  <c:v>6.5164176559681332E-3</c:v>
                </c:pt>
                <c:pt idx="79">
                  <c:v>6.5122869558257024E-3</c:v>
                </c:pt>
                <c:pt idx="80">
                  <c:v>6.4916334551135511E-3</c:v>
                </c:pt>
                <c:pt idx="81">
                  <c:v>6.3387975498436317E-3</c:v>
                </c:pt>
                <c:pt idx="82">
                  <c:v>6.3199143491925224E-3</c:v>
                </c:pt>
                <c:pt idx="83">
                  <c:v>6.3163737490704395E-3</c:v>
                </c:pt>
                <c:pt idx="84">
                  <c:v>6.3081123487855788E-3</c:v>
                </c:pt>
                <c:pt idx="85">
                  <c:v>6.2939499482972464E-3</c:v>
                </c:pt>
                <c:pt idx="86">
                  <c:v>6.2856885480123857E-3</c:v>
                </c:pt>
                <c:pt idx="87">
                  <c:v>6.277427147727525E-3</c:v>
                </c:pt>
                <c:pt idx="88">
                  <c:v>6.2709360475037062E-3</c:v>
                </c:pt>
                <c:pt idx="89">
                  <c:v>6.2644449472798874E-3</c:v>
                </c:pt>
                <c:pt idx="90">
                  <c:v>6.2591340470967627E-3</c:v>
                </c:pt>
                <c:pt idx="91">
                  <c:v>6.2567736470153738E-3</c:v>
                </c:pt>
                <c:pt idx="92">
                  <c:v>6.2443815465880832E-3</c:v>
                </c:pt>
                <c:pt idx="93">
                  <c:v>6.2396607464253054E-3</c:v>
                </c:pt>
                <c:pt idx="94">
                  <c:v>6.2260884459573208E-3</c:v>
                </c:pt>
                <c:pt idx="95">
                  <c:v>6.2237280458759319E-3</c:v>
                </c:pt>
                <c:pt idx="96">
                  <c:v>6.2237280458759319E-3</c:v>
                </c:pt>
                <c:pt idx="97">
                  <c:v>6.2219577458148901E-3</c:v>
                </c:pt>
                <c:pt idx="98">
                  <c:v>6.1965834449399619E-3</c:v>
                </c:pt>
                <c:pt idx="99">
                  <c:v>6.1924527447975311E-3</c:v>
                </c:pt>
                <c:pt idx="100">
                  <c:v>6.1924527447975311E-3</c:v>
                </c:pt>
                <c:pt idx="101">
                  <c:v>6.1924527447975311E-3</c:v>
                </c:pt>
                <c:pt idx="102">
                  <c:v>6.1658982438819081E-3</c:v>
                </c:pt>
                <c:pt idx="103">
                  <c:v>6.1658982438819081E-3</c:v>
                </c:pt>
                <c:pt idx="104">
                  <c:v>6.1658982438819081E-3</c:v>
                </c:pt>
                <c:pt idx="105">
                  <c:v>6.0195534388358075E-3</c:v>
                </c:pt>
                <c:pt idx="106">
                  <c:v>5.9800167374725469E-3</c:v>
                </c:pt>
                <c:pt idx="107">
                  <c:v>5.9640840369231726E-3</c:v>
                </c:pt>
                <c:pt idx="108">
                  <c:v>5.9310384357837307E-3</c:v>
                </c:pt>
                <c:pt idx="109">
                  <c:v>5.9204166354174812E-3</c:v>
                </c:pt>
                <c:pt idx="110">
                  <c:v>5.9204166354174812E-3</c:v>
                </c:pt>
                <c:pt idx="111">
                  <c:v>5.9151057352343573E-3</c:v>
                </c:pt>
                <c:pt idx="112">
                  <c:v>5.9021235347867188E-3</c:v>
                </c:pt>
                <c:pt idx="113">
                  <c:v>5.6430696258543073E-3</c:v>
                </c:pt>
                <c:pt idx="114">
                  <c:v>5.6348082255694466E-3</c:v>
                </c:pt>
                <c:pt idx="115">
                  <c:v>5.6241864252031971E-3</c:v>
                </c:pt>
                <c:pt idx="116">
                  <c:v>5.598222024307921E-3</c:v>
                </c:pt>
                <c:pt idx="117">
                  <c:v>5.3899167171253667E-3</c:v>
                </c:pt>
                <c:pt idx="118">
                  <c:v>5.3834256169015479E-3</c:v>
                </c:pt>
                <c:pt idx="119">
                  <c:v>5.3769345166777291E-3</c:v>
                </c:pt>
                <c:pt idx="120">
                  <c:v>5.355100815924883E-3</c:v>
                </c:pt>
                <c:pt idx="121">
                  <c:v>5.352740415843495E-3</c:v>
                </c:pt>
                <c:pt idx="122">
                  <c:v>5.3344473152127318E-3</c:v>
                </c:pt>
                <c:pt idx="123">
                  <c:v>5.3055324142157207E-3</c:v>
                </c:pt>
                <c:pt idx="124">
                  <c:v>5.3014017140732899E-3</c:v>
                </c:pt>
                <c:pt idx="125">
                  <c:v>5.29727101393086E-3</c:v>
                </c:pt>
                <c:pt idx="126">
                  <c:v>5.2913700137273883E-3</c:v>
                </c:pt>
                <c:pt idx="127">
                  <c:v>5.1220113078877475E-3</c:v>
                </c:pt>
                <c:pt idx="128">
                  <c:v>5.0689023060565015E-3</c:v>
                </c:pt>
                <c:pt idx="129">
                  <c:v>5.0110725040624776E-3</c:v>
                </c:pt>
                <c:pt idx="130">
                  <c:v>4.9656348024957444E-3</c:v>
                </c:pt>
                <c:pt idx="131">
                  <c:v>4.9656348024957444E-3</c:v>
                </c:pt>
                <c:pt idx="132">
                  <c:v>4.8440741983042258E-3</c:v>
                </c:pt>
                <c:pt idx="133">
                  <c:v>4.8440741983042258E-3</c:v>
                </c:pt>
                <c:pt idx="134">
                  <c:v>4.839353398141448E-3</c:v>
                </c:pt>
                <c:pt idx="135">
                  <c:v>4.8310919978565882E-3</c:v>
                </c:pt>
                <c:pt idx="136">
                  <c:v>4.806307797002007E-3</c:v>
                </c:pt>
                <c:pt idx="137">
                  <c:v>4.7962760966561036E-3</c:v>
                </c:pt>
                <c:pt idx="138">
                  <c:v>4.7962760966561036E-3</c:v>
                </c:pt>
                <c:pt idx="139">
                  <c:v>4.7679512956794404E-3</c:v>
                </c:pt>
                <c:pt idx="140">
                  <c:v>4.7679512956794404E-3</c:v>
                </c:pt>
                <c:pt idx="141">
                  <c:v>4.7207432940516644E-3</c:v>
                </c:pt>
                <c:pt idx="142">
                  <c:v>4.7118917937464568E-3</c:v>
                </c:pt>
                <c:pt idx="143">
                  <c:v>4.5147983869504998E-3</c:v>
                </c:pt>
                <c:pt idx="144">
                  <c:v>4.4935547862180007E-3</c:v>
                </c:pt>
                <c:pt idx="145">
                  <c:v>4.4882438860348768E-3</c:v>
                </c:pt>
                <c:pt idx="146">
                  <c:v>4.4321843841018949E-3</c:v>
                </c:pt>
                <c:pt idx="147">
                  <c:v>4.4162516835525197E-3</c:v>
                </c:pt>
                <c:pt idx="148">
                  <c:v>4.4079902832676598E-3</c:v>
                </c:pt>
                <c:pt idx="149">
                  <c:v>4.3808456823316889E-3</c:v>
                </c:pt>
                <c:pt idx="150">
                  <c:v>4.2203384767972568E-3</c:v>
                </c:pt>
                <c:pt idx="151">
                  <c:v>4.2120770765123969E-3</c:v>
                </c:pt>
                <c:pt idx="152">
                  <c:v>4.0946471724633074E-3</c:v>
                </c:pt>
                <c:pt idx="153">
                  <c:v>3.8963735656266547E-3</c:v>
                </c:pt>
                <c:pt idx="154">
                  <c:v>3.8828012651586693E-3</c:v>
                </c:pt>
                <c:pt idx="155">
                  <c:v>3.8828012651586693E-3</c:v>
                </c:pt>
                <c:pt idx="156">
                  <c:v>3.5800799547205664E-3</c:v>
                </c:pt>
                <c:pt idx="157">
                  <c:v>3.4791728512411999E-3</c:v>
                </c:pt>
                <c:pt idx="158">
                  <c:v>3.4791728512411999E-3</c:v>
                </c:pt>
                <c:pt idx="159">
                  <c:v>3.2301506426546892E-3</c:v>
                </c:pt>
                <c:pt idx="160">
                  <c:v>3.1563881401112919E-3</c:v>
                </c:pt>
                <c:pt idx="161">
                  <c:v>2.9811284340681803E-3</c:v>
                </c:pt>
                <c:pt idx="162">
                  <c:v>2.9539838331322094E-3</c:v>
                </c:pt>
                <c:pt idx="163">
                  <c:v>2.9486729329490854E-3</c:v>
                </c:pt>
                <c:pt idx="164">
                  <c:v>2.9073659315247812E-3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2C-46FD-8C6B-0B10B2D39DC5}"/>
            </c:ext>
          </c:extLst>
        </c:ser>
        <c:ser>
          <c:idx val="8"/>
          <c:order val="8"/>
          <c:tx>
            <c:strRef>
              <c:f>'A (original)'!$W$1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strRef>
              <c:f>'A (original)'!$T$2:$T$20</c:f>
              <c:strCache>
                <c:ptCount val="19"/>
                <c:pt idx="18">
                  <c:v>BAD</c:v>
                </c:pt>
              </c:strCache>
            </c:strRef>
          </c:xVal>
          <c:yVal>
            <c:numRef>
              <c:f>'A (original)'!$U$2:$U$20</c:f>
              <c:numCache>
                <c:formatCode>General</c:formatCode>
                <c:ptCount val="19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2C-46FD-8C6B-0B10B2D39DC5}"/>
            </c:ext>
          </c:extLst>
        </c:ser>
        <c:ser>
          <c:idx val="9"/>
          <c:order val="9"/>
          <c:tx>
            <c:strRef>
              <c:f>'A (original)'!$T$20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(original)'!$T$21:$T$998</c:f>
              <c:numCache>
                <c:formatCode>General</c:formatCode>
                <c:ptCount val="978"/>
                <c:pt idx="18">
                  <c:v>-0.10465775000920985</c:v>
                </c:pt>
                <c:pt idx="19">
                  <c:v>-0.4125690000000759</c:v>
                </c:pt>
                <c:pt idx="20">
                  <c:v>-0.40656899999885354</c:v>
                </c:pt>
                <c:pt idx="31">
                  <c:v>4.7520000080112368E-3</c:v>
                </c:pt>
                <c:pt idx="46">
                  <c:v>7.3160000029020011E-3</c:v>
                </c:pt>
                <c:pt idx="49">
                  <c:v>-0.10229319999780273</c:v>
                </c:pt>
                <c:pt idx="53">
                  <c:v>-2.9936999999335967E-2</c:v>
                </c:pt>
                <c:pt idx="54">
                  <c:v>-2.593699999852106E-2</c:v>
                </c:pt>
                <c:pt idx="57">
                  <c:v>-8.4334400002262555E-2</c:v>
                </c:pt>
                <c:pt idx="63">
                  <c:v>8.267199998954311E-3</c:v>
                </c:pt>
                <c:pt idx="79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22C-46FD-8C6B-0B10B2D39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7000"/>
        <c:axId val="1"/>
      </c:scatterChart>
      <c:valAx>
        <c:axId val="456997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7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66081829861356"/>
          <c:y val="0.92485670505059692"/>
          <c:w val="0.81531657641893862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RR Dra - O-C Diagr.</a:t>
            </a:r>
          </a:p>
        </c:rich>
      </c:tx>
      <c:layout>
        <c:manualLayout>
          <c:xMode val="edge"/>
          <c:yMode val="edge"/>
          <c:x val="0.38680691150487745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3787220491723"/>
          <c:y val="0.14121037463976946"/>
          <c:w val="0.82908606420866537"/>
          <c:h val="0.64841498559077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(original)'!$H$20:$H$20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(original)'!$D$21:$D$238</c:f>
                <c:numCache>
                  <c:formatCode>General</c:formatCode>
                  <c:ptCount val="21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(original)'!$D$21:$D$238</c:f>
                <c:numCache>
                  <c:formatCode>General</c:formatCode>
                  <c:ptCount val="21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DE-44B8-AE18-815549ADB9EA}"/>
            </c:ext>
          </c:extLst>
        </c:ser>
        <c:ser>
          <c:idx val="1"/>
          <c:order val="1"/>
          <c:tx>
            <c:strRef>
              <c:f>'A (original)'!$I$20:$I$20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(original)'!$I$21:$I$998</c:f>
              <c:numCache>
                <c:formatCode>General</c:formatCode>
                <c:ptCount val="978"/>
                <c:pt idx="5">
                  <c:v>-3.640900002210401E-3</c:v>
                </c:pt>
                <c:pt idx="6">
                  <c:v>-4.2791000014403835E-3</c:v>
                </c:pt>
                <c:pt idx="7">
                  <c:v>-6.8419999952311628E-3</c:v>
                </c:pt>
                <c:pt idx="8">
                  <c:v>5.4233999981079251E-3</c:v>
                </c:pt>
                <c:pt idx="9">
                  <c:v>-1.0742999947979115E-3</c:v>
                </c:pt>
                <c:pt idx="10">
                  <c:v>1.1050600005546585E-2</c:v>
                </c:pt>
                <c:pt idx="11">
                  <c:v>1.0256300003675278E-2</c:v>
                </c:pt>
                <c:pt idx="12">
                  <c:v>5.4270999971777201E-3</c:v>
                </c:pt>
                <c:pt idx="13">
                  <c:v>-1.1306599990348332E-2</c:v>
                </c:pt>
                <c:pt idx="14">
                  <c:v>1.8693400008487515E-2</c:v>
                </c:pt>
                <c:pt idx="15">
                  <c:v>1.0259100003167987E-2</c:v>
                </c:pt>
                <c:pt idx="16">
                  <c:v>1.4962500004912727E-2</c:v>
                </c:pt>
                <c:pt idx="17">
                  <c:v>1.1197600004379638E-2</c:v>
                </c:pt>
                <c:pt idx="24">
                  <c:v>-8.1879999925149605E-3</c:v>
                </c:pt>
                <c:pt idx="25">
                  <c:v>6.8763000017497689E-3</c:v>
                </c:pt>
                <c:pt idx="26">
                  <c:v>7.4089000045205466E-3</c:v>
                </c:pt>
                <c:pt idx="27">
                  <c:v>1.094060000468744E-2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DE-44B8-AE18-815549ADB9EA}"/>
            </c:ext>
          </c:extLst>
        </c:ser>
        <c:ser>
          <c:idx val="3"/>
          <c:order val="2"/>
          <c:tx>
            <c:strRef>
              <c:f>'A (original)'!$J$20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(original)'!$J$21:$J$998</c:f>
              <c:numCache>
                <c:formatCode>General</c:formatCode>
                <c:ptCount val="978"/>
                <c:pt idx="0">
                  <c:v>-5.5410999993910082E-3</c:v>
                </c:pt>
                <c:pt idx="1">
                  <c:v>-1.8151999975088984E-3</c:v>
                </c:pt>
                <c:pt idx="56">
                  <c:v>-1.5303999971365556E-3</c:v>
                </c:pt>
                <c:pt idx="58">
                  <c:v>-9.3994999770075083E-4</c:v>
                </c:pt>
                <c:pt idx="59">
                  <c:v>-7.3600000177975744E-4</c:v>
                </c:pt>
                <c:pt idx="65">
                  <c:v>5.209500013734214E-4</c:v>
                </c:pt>
                <c:pt idx="89">
                  <c:v>5.2010500003234483E-3</c:v>
                </c:pt>
                <c:pt idx="93">
                  <c:v>3.3999500010395423E-3</c:v>
                </c:pt>
                <c:pt idx="99">
                  <c:v>2.3359500046353787E-3</c:v>
                </c:pt>
                <c:pt idx="115">
                  <c:v>4.3930000538239256E-4</c:v>
                </c:pt>
                <c:pt idx="152">
                  <c:v>1.7857000057119876E-3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DE-44B8-AE18-815549ADB9EA}"/>
            </c:ext>
          </c:extLst>
        </c:ser>
        <c:ser>
          <c:idx val="4"/>
          <c:order val="3"/>
          <c:tx>
            <c:strRef>
              <c:f>'A (original)'!$K$20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(original)'!$K$21:$K$998</c:f>
              <c:numCache>
                <c:formatCode>General</c:formatCode>
                <c:ptCount val="978"/>
                <c:pt idx="2">
                  <c:v>-8.9999999909196049E-4</c:v>
                </c:pt>
                <c:pt idx="3">
                  <c:v>-4.999999946448952E-4</c:v>
                </c:pt>
                <c:pt idx="4">
                  <c:v>-8.2864999421872199E-4</c:v>
                </c:pt>
                <c:pt idx="21">
                  <c:v>-1.1965499943471514E-3</c:v>
                </c:pt>
                <c:pt idx="22">
                  <c:v>-2.3474999761674553E-4</c:v>
                </c:pt>
                <c:pt idx="23">
                  <c:v>-1.1902999976882711E-3</c:v>
                </c:pt>
                <c:pt idx="28">
                  <c:v>5.9402500046417117E-3</c:v>
                </c:pt>
                <c:pt idx="29">
                  <c:v>2.448150007694494E-3</c:v>
                </c:pt>
                <c:pt idx="30">
                  <c:v>1.7836000042734668E-3</c:v>
                </c:pt>
                <c:pt idx="32">
                  <c:v>5.6115000188583508E-4</c:v>
                </c:pt>
                <c:pt idx="33">
                  <c:v>2.7018500040867366E-3</c:v>
                </c:pt>
                <c:pt idx="34">
                  <c:v>2.4686000033398159E-3</c:v>
                </c:pt>
                <c:pt idx="35">
                  <c:v>2.8713000065181404E-3</c:v>
                </c:pt>
                <c:pt idx="36">
                  <c:v>2.6631000073393807E-3</c:v>
                </c:pt>
                <c:pt idx="37">
                  <c:v>2.3339000035775825E-3</c:v>
                </c:pt>
                <c:pt idx="38">
                  <c:v>4.633349999494385E-3</c:v>
                </c:pt>
                <c:pt idx="39">
                  <c:v>2.7328000069246627E-3</c:v>
                </c:pt>
                <c:pt idx="40">
                  <c:v>3.1322500071837567E-3</c:v>
                </c:pt>
                <c:pt idx="41">
                  <c:v>3.4385000035399571E-3</c:v>
                </c:pt>
                <c:pt idx="42">
                  <c:v>2.855500002624467E-3</c:v>
                </c:pt>
                <c:pt idx="43">
                  <c:v>3.2363999998779036E-3</c:v>
                </c:pt>
                <c:pt idx="44">
                  <c:v>3.6313500022515655E-3</c:v>
                </c:pt>
                <c:pt idx="45">
                  <c:v>3.0308000059449114E-3</c:v>
                </c:pt>
                <c:pt idx="47">
                  <c:v>3.4933499991893768E-3</c:v>
                </c:pt>
                <c:pt idx="48">
                  <c:v>2.3538500026916154E-3</c:v>
                </c:pt>
                <c:pt idx="50">
                  <c:v>2.865349997591693E-3</c:v>
                </c:pt>
                <c:pt idx="51">
                  <c:v>1.6216000003623776E-3</c:v>
                </c:pt>
                <c:pt idx="52">
                  <c:v>1.3547500057029538E-3</c:v>
                </c:pt>
                <c:pt idx="55">
                  <c:v>-3.7110000266693532E-4</c:v>
                </c:pt>
                <c:pt idx="60">
                  <c:v>-1.5906999979051761E-3</c:v>
                </c:pt>
                <c:pt idx="61">
                  <c:v>-1.0497999974177219E-3</c:v>
                </c:pt>
                <c:pt idx="62">
                  <c:v>1.2668499985011294E-3</c:v>
                </c:pt>
                <c:pt idx="64">
                  <c:v>9.9000000045634806E-4</c:v>
                </c:pt>
                <c:pt idx="66">
                  <c:v>2.3603000008733943E-3</c:v>
                </c:pt>
                <c:pt idx="67">
                  <c:v>2.4002999998629093E-3</c:v>
                </c:pt>
                <c:pt idx="68">
                  <c:v>2.590300005977042E-3</c:v>
                </c:pt>
                <c:pt idx="69">
                  <c:v>9.4345000252360478E-4</c:v>
                </c:pt>
                <c:pt idx="70">
                  <c:v>2.2338999988278374E-3</c:v>
                </c:pt>
                <c:pt idx="71">
                  <c:v>2.0666000054916367E-3</c:v>
                </c:pt>
                <c:pt idx="72">
                  <c:v>2.1266000039759092E-3</c:v>
                </c:pt>
                <c:pt idx="73">
                  <c:v>2.0996500097680837E-3</c:v>
                </c:pt>
                <c:pt idx="74">
                  <c:v>1.6080999994301237E-3</c:v>
                </c:pt>
                <c:pt idx="75">
                  <c:v>1.3125999976182356E-3</c:v>
                </c:pt>
                <c:pt idx="76">
                  <c:v>2.34574999922188E-3</c:v>
                </c:pt>
                <c:pt idx="77">
                  <c:v>2.2075500019127503E-3</c:v>
                </c:pt>
                <c:pt idx="78">
                  <c:v>2.4789000017335638E-3</c:v>
                </c:pt>
                <c:pt idx="80">
                  <c:v>3.1778000047779642E-3</c:v>
                </c:pt>
                <c:pt idx="81">
                  <c:v>4.3043500045314431E-3</c:v>
                </c:pt>
                <c:pt idx="82">
                  <c:v>3.1987500042305328E-3</c:v>
                </c:pt>
                <c:pt idx="83">
                  <c:v>4.2414500057930127E-3</c:v>
                </c:pt>
                <c:pt idx="84">
                  <c:v>3.8077499993960373E-3</c:v>
                </c:pt>
                <c:pt idx="85">
                  <c:v>3.8785500073572621E-3</c:v>
                </c:pt>
                <c:pt idx="86">
                  <c:v>4.4448500048019923E-3</c:v>
                </c:pt>
                <c:pt idx="87">
                  <c:v>4.4111500028520823E-3</c:v>
                </c:pt>
                <c:pt idx="88">
                  <c:v>5.3060999998706393E-3</c:v>
                </c:pt>
                <c:pt idx="90">
                  <c:v>4.5151000012992881E-3</c:v>
                </c:pt>
                <c:pt idx="91">
                  <c:v>4.6769000036874786E-3</c:v>
                </c:pt>
                <c:pt idx="92">
                  <c:v>4.0763500073808245E-3</c:v>
                </c:pt>
                <c:pt idx="94">
                  <c:v>5.0803000049199909E-3</c:v>
                </c:pt>
                <c:pt idx="95">
                  <c:v>3.9421000037691556E-3</c:v>
                </c:pt>
                <c:pt idx="96">
                  <c:v>4.1420999987167306E-3</c:v>
                </c:pt>
                <c:pt idx="97">
                  <c:v>4.3134500010637566E-3</c:v>
                </c:pt>
                <c:pt idx="98">
                  <c:v>3.7028000078862533E-3</c:v>
                </c:pt>
                <c:pt idx="100">
                  <c:v>3.5359500034246594E-3</c:v>
                </c:pt>
                <c:pt idx="101">
                  <c:v>5.3359500016085804E-3</c:v>
                </c:pt>
                <c:pt idx="102">
                  <c:v>4.4662000000244007E-3</c:v>
                </c:pt>
                <c:pt idx="103">
                  <c:v>5.1661999968928285E-3</c:v>
                </c:pt>
                <c:pt idx="104">
                  <c:v>5.4661999965901487E-3</c:v>
                </c:pt>
                <c:pt idx="105">
                  <c:v>2.6378000038675964E-3</c:v>
                </c:pt>
                <c:pt idx="106">
                  <c:v>3.0979500079411082E-3</c:v>
                </c:pt>
                <c:pt idx="107">
                  <c:v>4.1401000053156167E-3</c:v>
                </c:pt>
                <c:pt idx="108">
                  <c:v>2.4053000015555881E-3</c:v>
                </c:pt>
                <c:pt idx="109">
                  <c:v>3.0934000023989938E-3</c:v>
                </c:pt>
                <c:pt idx="110">
                  <c:v>3.1933999998727813E-3</c:v>
                </c:pt>
                <c:pt idx="111">
                  <c:v>3.7474499986274168E-3</c:v>
                </c:pt>
                <c:pt idx="112">
                  <c:v>4.0373500087298453E-3</c:v>
                </c:pt>
                <c:pt idx="113">
                  <c:v>2.449000021442771E-4</c:v>
                </c:pt>
                <c:pt idx="114">
                  <c:v>-4.8879999667406082E-4</c:v>
                </c:pt>
                <c:pt idx="116">
                  <c:v>1.619100003154017E-3</c:v>
                </c:pt>
                <c:pt idx="117">
                  <c:v>1.8479499995009974E-3</c:v>
                </c:pt>
                <c:pt idx="118">
                  <c:v>2.0428999996511266E-3</c:v>
                </c:pt>
                <c:pt idx="119">
                  <c:v>1.1378500057617202E-3</c:v>
                </c:pt>
                <c:pt idx="120">
                  <c:v>4.845000003115274E-4</c:v>
                </c:pt>
                <c:pt idx="121">
                  <c:v>4.4630000047618523E-4</c:v>
                </c:pt>
                <c:pt idx="122">
                  <c:v>1.7502500049886294E-3</c:v>
                </c:pt>
                <c:pt idx="123">
                  <c:v>1.5822999994270504E-3</c:v>
                </c:pt>
                <c:pt idx="124">
                  <c:v>2.9154500007280149E-3</c:v>
                </c:pt>
                <c:pt idx="125">
                  <c:v>2.1485999968717806E-3</c:v>
                </c:pt>
                <c:pt idx="126">
                  <c:v>1.9530999998096377E-3</c:v>
                </c:pt>
                <c:pt idx="127">
                  <c:v>3.6122500023338944E-3</c:v>
                </c:pt>
                <c:pt idx="128">
                  <c:v>5.252750008367002E-3</c:v>
                </c:pt>
                <c:pt idx="129">
                  <c:v>4.9168500045198016E-3</c:v>
                </c:pt>
                <c:pt idx="130">
                  <c:v>4.0415000039502047E-3</c:v>
                </c:pt>
                <c:pt idx="131">
                  <c:v>4.1415000014239922E-3</c:v>
                </c:pt>
                <c:pt idx="132">
                  <c:v>4.914200006169267E-3</c:v>
                </c:pt>
                <c:pt idx="133">
                  <c:v>4.914200006169267E-3</c:v>
                </c:pt>
                <c:pt idx="134">
                  <c:v>5.5378000033670105E-3</c:v>
                </c:pt>
                <c:pt idx="135">
                  <c:v>4.3041000026278198E-3</c:v>
                </c:pt>
                <c:pt idx="136">
                  <c:v>4.4230000057723373E-3</c:v>
                </c:pt>
                <c:pt idx="137">
                  <c:v>4.2506500030867755E-3</c:v>
                </c:pt>
                <c:pt idx="138">
                  <c:v>4.6406500041484833E-3</c:v>
                </c:pt>
                <c:pt idx="139">
                  <c:v>3.6822500042035244E-3</c:v>
                </c:pt>
                <c:pt idx="140">
                  <c:v>3.6822500042035244E-3</c:v>
                </c:pt>
                <c:pt idx="141">
                  <c:v>6.0182500092196278E-3</c:v>
                </c:pt>
                <c:pt idx="142">
                  <c:v>3.9950000063981861E-3</c:v>
                </c:pt>
                <c:pt idx="143">
                  <c:v>2.6853000017581508E-3</c:v>
                </c:pt>
                <c:pt idx="144">
                  <c:v>4.2215000066789798E-3</c:v>
                </c:pt>
                <c:pt idx="145">
                  <c:v>1.3555500045185909E-3</c:v>
                </c:pt>
                <c:pt idx="146">
                  <c:v>2.4182999986805953E-3</c:v>
                </c:pt>
                <c:pt idx="147">
                  <c:v>-4.0954999712994322E-4</c:v>
                </c:pt>
                <c:pt idx="148">
                  <c:v>1.9567500057746656E-3</c:v>
                </c:pt>
                <c:pt idx="149">
                  <c:v>7.1274500078288838E-3</c:v>
                </c:pt>
                <c:pt idx="150">
                  <c:v>2.7198500029044226E-3</c:v>
                </c:pt>
                <c:pt idx="151">
                  <c:v>1.4861500094411895E-3</c:v>
                </c:pt>
                <c:pt idx="153">
                  <c:v>4.2669000031310134E-3</c:v>
                </c:pt>
                <c:pt idx="154">
                  <c:v>3.8572500052396208E-3</c:v>
                </c:pt>
                <c:pt idx="155">
                  <c:v>3.8572500052396208E-3</c:v>
                </c:pt>
                <c:pt idx="156">
                  <c:v>5.2581000054487959E-3</c:v>
                </c:pt>
                <c:pt idx="157">
                  <c:v>5.8550500034471042E-3</c:v>
                </c:pt>
                <c:pt idx="158">
                  <c:v>5.8750500029418617E-3</c:v>
                </c:pt>
                <c:pt idx="159">
                  <c:v>4.0949500034912489E-3</c:v>
                </c:pt>
                <c:pt idx="160">
                  <c:v>2.801200003887061E-3</c:v>
                </c:pt>
                <c:pt idx="161">
                  <c:v>1.6648500095470808E-3</c:v>
                </c:pt>
                <c:pt idx="162">
                  <c:v>3.0255500023486093E-3</c:v>
                </c:pt>
                <c:pt idx="163">
                  <c:v>1.7396000039298087E-3</c:v>
                </c:pt>
                <c:pt idx="164">
                  <c:v>1.8711000011535361E-3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DE-44B8-AE18-815549ADB9EA}"/>
            </c:ext>
          </c:extLst>
        </c:ser>
        <c:ser>
          <c:idx val="2"/>
          <c:order val="4"/>
          <c:tx>
            <c:strRef>
              <c:f>'A (original)'!$L$20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DE-44B8-AE18-815549ADB9EA}"/>
            </c:ext>
          </c:extLst>
        </c:ser>
        <c:ser>
          <c:idx val="5"/>
          <c:order val="5"/>
          <c:tx>
            <c:strRef>
              <c:f>'A (original)'!$M$20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DE-44B8-AE18-815549ADB9EA}"/>
            </c:ext>
          </c:extLst>
        </c:ser>
        <c:ser>
          <c:idx val="6"/>
          <c:order val="6"/>
          <c:tx>
            <c:strRef>
              <c:f>'A (original)'!$N$20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plus>
            <c:minus>
              <c:numRef>
                <c:f>'A (original)'!$D$21:$D$998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15">
                    <c:v>5.0000000000000001E-3</c:v>
                  </c:pt>
                  <c:pt idx="16">
                    <c:v>5.0000000000000001E-3</c:v>
                  </c:pt>
                  <c:pt idx="17">
                    <c:v>5.0000000000000001E-3</c:v>
                  </c:pt>
                  <c:pt idx="19">
                    <c:v>5.0000000000000001E-3</c:v>
                  </c:pt>
                  <c:pt idx="23">
                    <c:v>1E-4</c:v>
                  </c:pt>
                  <c:pt idx="24">
                    <c:v>5.0000000000000001E-3</c:v>
                  </c:pt>
                  <c:pt idx="25">
                    <c:v>4.0000000000000001E-3</c:v>
                  </c:pt>
                  <c:pt idx="26">
                    <c:v>5.0000000000000001E-3</c:v>
                  </c:pt>
                  <c:pt idx="27">
                    <c:v>6.0000000000000001E-3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1E-3</c:v>
                  </c:pt>
                  <c:pt idx="32">
                    <c:v>1E-4</c:v>
                  </c:pt>
                  <c:pt idx="33">
                    <c:v>2.9999999999999997E-4</c:v>
                  </c:pt>
                  <c:pt idx="34">
                    <c:v>6.9999999999999994E-5</c:v>
                  </c:pt>
                  <c:pt idx="35">
                    <c:v>1.2999999999999999E-4</c:v>
                  </c:pt>
                  <c:pt idx="36">
                    <c:v>1.3999999999999999E-4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1.6000000000000001E-4</c:v>
                  </c:pt>
                  <c:pt idx="42">
                    <c:v>2.9999999999999997E-4</c:v>
                  </c:pt>
                  <c:pt idx="43">
                    <c:v>1.8000000000000001E-4</c:v>
                  </c:pt>
                  <c:pt idx="44">
                    <c:v>5.9999999999999995E-4</c:v>
                  </c:pt>
                  <c:pt idx="45">
                    <c:v>2.9999999999999997E-4</c:v>
                  </c:pt>
                  <c:pt idx="46">
                    <c:v>1E-3</c:v>
                  </c:pt>
                  <c:pt idx="47">
                    <c:v>2.3000000000000001E-4</c:v>
                  </c:pt>
                  <c:pt idx="48">
                    <c:v>1.4999999999999999E-4</c:v>
                  </c:pt>
                  <c:pt idx="49">
                    <c:v>5.0000000000000002E-5</c:v>
                  </c:pt>
                  <c:pt idx="50">
                    <c:v>1E-3</c:v>
                  </c:pt>
                  <c:pt idx="51">
                    <c:v>1.1E-4</c:v>
                  </c:pt>
                  <c:pt idx="52">
                    <c:v>1.6000000000000001E-4</c:v>
                  </c:pt>
                  <c:pt idx="53">
                    <c:v>1.6000000000000001E-4</c:v>
                  </c:pt>
                  <c:pt idx="54">
                    <c:v>1.2999999999999999E-4</c:v>
                  </c:pt>
                  <c:pt idx="55">
                    <c:v>9.0000000000000006E-5</c:v>
                  </c:pt>
                  <c:pt idx="56">
                    <c:v>1.6000000000000001E-3</c:v>
                  </c:pt>
                  <c:pt idx="57">
                    <c:v>2.9999999999999997E-4</c:v>
                  </c:pt>
                  <c:pt idx="58">
                    <c:v>5.9999999999999995E-4</c:v>
                  </c:pt>
                  <c:pt idx="59">
                    <c:v>2.3E-3</c:v>
                  </c:pt>
                  <c:pt idx="60">
                    <c:v>1.1E-4</c:v>
                  </c:pt>
                  <c:pt idx="61">
                    <c:v>6.0000000000000002E-5</c:v>
                  </c:pt>
                  <c:pt idx="62">
                    <c:v>1.9E-3</c:v>
                  </c:pt>
                  <c:pt idx="63">
                    <c:v>4.0000000000000002E-4</c:v>
                  </c:pt>
                  <c:pt idx="64">
                    <c:v>2.0000000000000001E-4</c:v>
                  </c:pt>
                  <c:pt idx="65">
                    <c:v>1.2999999999999999E-3</c:v>
                  </c:pt>
                  <c:pt idx="66">
                    <c:v>8.0000000000000007E-5</c:v>
                  </c:pt>
                  <c:pt idx="67">
                    <c:v>6.9999999999999994E-5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1.2E-4</c:v>
                  </c:pt>
                  <c:pt idx="71">
                    <c:v>1E-4</c:v>
                  </c:pt>
                  <c:pt idx="72">
                    <c:v>1.6000000000000001E-4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2.9999999999999997E-4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2.9999999999999997E-4</c:v>
                  </c:pt>
                  <c:pt idx="82">
                    <c:v>5.0000000000000001E-4</c:v>
                  </c:pt>
                  <c:pt idx="83">
                    <c:v>2.9999999999999997E-4</c:v>
                  </c:pt>
                  <c:pt idx="84">
                    <c:v>2.0000000000000001E-4</c:v>
                  </c:pt>
                  <c:pt idx="85">
                    <c:v>1E-4</c:v>
                  </c:pt>
                  <c:pt idx="86">
                    <c:v>1E-4</c:v>
                  </c:pt>
                  <c:pt idx="87">
                    <c:v>2.9999999999999997E-4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8.0000000000000004E-4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1E-4</c:v>
                  </c:pt>
                  <c:pt idx="99">
                    <c:v>5.0000000000000001E-4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  <c:pt idx="105">
                    <c:v>2.0000000000000001E-4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2.9999999999999997E-4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5.9999999999999995E-4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6.9999999999999999E-4</c:v>
                  </c:pt>
                  <c:pt idx="126">
                    <c:v>2.0000000000000001E-4</c:v>
                  </c:pt>
                  <c:pt idx="127">
                    <c:v>2.9999999999999997E-4</c:v>
                  </c:pt>
                  <c:pt idx="128">
                    <c:v>1E-4</c:v>
                  </c:pt>
                  <c:pt idx="129">
                    <c:v>2.9999999999999997E-4</c:v>
                  </c:pt>
                  <c:pt idx="130">
                    <c:v>6.9999999999999999E-4</c:v>
                  </c:pt>
                  <c:pt idx="131">
                    <c:v>2.9999999999999997E-4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3.0000000000000001E-3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1E-4</c:v>
                  </c:pt>
                  <c:pt idx="139">
                    <c:v>2.9999999999999997E-4</c:v>
                  </c:pt>
                  <c:pt idx="140">
                    <c:v>2.9999999999999997E-4</c:v>
                  </c:pt>
                  <c:pt idx="141">
                    <c:v>5.0000000000000001E-4</c:v>
                  </c:pt>
                  <c:pt idx="142">
                    <c:v>1E-4</c:v>
                  </c:pt>
                  <c:pt idx="143">
                    <c:v>2.0000000000000001E-4</c:v>
                  </c:pt>
                  <c:pt idx="144">
                    <c:v>1E-4</c:v>
                  </c:pt>
                  <c:pt idx="145">
                    <c:v>3.0999999999999999E-3</c:v>
                  </c:pt>
                  <c:pt idx="146">
                    <c:v>1E-4</c:v>
                  </c:pt>
                  <c:pt idx="147">
                    <c:v>4.0000000000000002E-4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2.0000000000000001E-4</c:v>
                  </c:pt>
                  <c:pt idx="151">
                    <c:v>1E-4</c:v>
                  </c:pt>
                  <c:pt idx="152">
                    <c:v>8.0000000000000004E-4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1E-4</c:v>
                  </c:pt>
                  <c:pt idx="157">
                    <c:v>1E-4</c:v>
                  </c:pt>
                  <c:pt idx="158">
                    <c:v>1E-4</c:v>
                  </c:pt>
                  <c:pt idx="159">
                    <c:v>2.0000000000000001E-4</c:v>
                  </c:pt>
                  <c:pt idx="160">
                    <c:v>2.0000000000000001E-4</c:v>
                  </c:pt>
                  <c:pt idx="161">
                    <c:v>2.0000000000000001E-4</c:v>
                  </c:pt>
                  <c:pt idx="162">
                    <c:v>1E-4</c:v>
                  </c:pt>
                  <c:pt idx="163">
                    <c:v>0</c:v>
                  </c:pt>
                  <c:pt idx="1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DE-44B8-AE18-815549ADB9EA}"/>
            </c:ext>
          </c:extLst>
        </c:ser>
        <c:ser>
          <c:idx val="7"/>
          <c:order val="7"/>
          <c:tx>
            <c:strRef>
              <c:f>'A (original)'!$O$20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(original)'!$O$21:$O$998</c:f>
              <c:numCache>
                <c:formatCode>General</c:formatCode>
                <c:ptCount val="978"/>
                <c:pt idx="0">
                  <c:v>1.5721977973384135E-2</c:v>
                </c:pt>
                <c:pt idx="1">
                  <c:v>1.5661787771308725E-2</c:v>
                </c:pt>
                <c:pt idx="2">
                  <c:v>1.2678242068433383E-2</c:v>
                </c:pt>
                <c:pt idx="3">
                  <c:v>1.2678242068433383E-2</c:v>
                </c:pt>
                <c:pt idx="4">
                  <c:v>1.2676471768372341E-2</c:v>
                </c:pt>
                <c:pt idx="5">
                  <c:v>1.1971302244057461E-2</c:v>
                </c:pt>
                <c:pt idx="6">
                  <c:v>1.1968941843976073E-2</c:v>
                </c:pt>
                <c:pt idx="7">
                  <c:v>1.194651804320288E-2</c:v>
                </c:pt>
                <c:pt idx="8">
                  <c:v>1.1703396834819843E-2</c:v>
                </c:pt>
                <c:pt idx="9">
                  <c:v>1.1647927432907207E-2</c:v>
                </c:pt>
                <c:pt idx="10">
                  <c:v>1.1457915226355416E-2</c:v>
                </c:pt>
                <c:pt idx="11">
                  <c:v>1.1371760623384727E-2</c:v>
                </c:pt>
                <c:pt idx="12">
                  <c:v>1.1357598222896396E-2</c:v>
                </c:pt>
                <c:pt idx="13">
                  <c:v>1.1349336822611534E-2</c:v>
                </c:pt>
                <c:pt idx="14">
                  <c:v>1.1349336822611534E-2</c:v>
                </c:pt>
                <c:pt idx="15">
                  <c:v>1.0791102203363103E-2</c:v>
                </c:pt>
                <c:pt idx="16">
                  <c:v>1.076041700230505E-2</c:v>
                </c:pt>
                <c:pt idx="17">
                  <c:v>1.0478349192579096E-2</c:v>
                </c:pt>
                <c:pt idx="18">
                  <c:v>1.0118388180167318E-2</c:v>
                </c:pt>
                <c:pt idx="19">
                  <c:v>9.8280589701565044E-3</c:v>
                </c:pt>
                <c:pt idx="20">
                  <c:v>9.6463081638895748E-3</c:v>
                </c:pt>
                <c:pt idx="21">
                  <c:v>9.6445378638285329E-3</c:v>
                </c:pt>
                <c:pt idx="22">
                  <c:v>9.6421774637471432E-3</c:v>
                </c:pt>
                <c:pt idx="23">
                  <c:v>9.5707753612851356E-3</c:v>
                </c:pt>
                <c:pt idx="24">
                  <c:v>9.5153059593724998E-3</c:v>
                </c:pt>
                <c:pt idx="25">
                  <c:v>9.2474005501348815E-3</c:v>
                </c:pt>
                <c:pt idx="26">
                  <c:v>9.2308777495651601E-3</c:v>
                </c:pt>
                <c:pt idx="27">
                  <c:v>8.9794951408972614E-3</c:v>
                </c:pt>
                <c:pt idx="28">
                  <c:v>8.7570274332263755E-3</c:v>
                </c:pt>
                <c:pt idx="29">
                  <c:v>8.720441231964849E-3</c:v>
                </c:pt>
                <c:pt idx="30">
                  <c:v>8.6608411299097833E-3</c:v>
                </c:pt>
                <c:pt idx="31">
                  <c:v>8.4708289233579922E-3</c:v>
                </c:pt>
                <c:pt idx="32">
                  <c:v>8.0477272087690638E-3</c:v>
                </c:pt>
                <c:pt idx="33">
                  <c:v>7.7845425996942224E-3</c:v>
                </c:pt>
                <c:pt idx="34">
                  <c:v>7.7756910993890148E-3</c:v>
                </c:pt>
                <c:pt idx="35">
                  <c:v>7.772150499266931E-3</c:v>
                </c:pt>
                <c:pt idx="36">
                  <c:v>7.769790099185543E-3</c:v>
                </c:pt>
                <c:pt idx="37">
                  <c:v>7.7556276986972105E-3</c:v>
                </c:pt>
                <c:pt idx="38">
                  <c:v>7.7432355982699199E-3</c:v>
                </c:pt>
                <c:pt idx="39">
                  <c:v>7.7308434978426285E-3</c:v>
                </c:pt>
                <c:pt idx="40">
                  <c:v>7.7184513974153379E-3</c:v>
                </c:pt>
                <c:pt idx="41">
                  <c:v>7.5266688908025049E-3</c:v>
                </c:pt>
                <c:pt idx="42">
                  <c:v>7.4912628895816742E-3</c:v>
                </c:pt>
                <c:pt idx="43">
                  <c:v>7.4900826895409793E-3</c:v>
                </c:pt>
                <c:pt idx="44">
                  <c:v>7.4835915893171606E-3</c:v>
                </c:pt>
                <c:pt idx="45">
                  <c:v>7.47119948888987E-3</c:v>
                </c:pt>
                <c:pt idx="46">
                  <c:v>7.417500387038276E-3</c:v>
                </c:pt>
                <c:pt idx="47">
                  <c:v>7.389175586061612E-3</c:v>
                </c:pt>
                <c:pt idx="48">
                  <c:v>7.2180465801609294E-3</c:v>
                </c:pt>
                <c:pt idx="49">
                  <c:v>7.1802801788587098E-3</c:v>
                </c:pt>
                <c:pt idx="50">
                  <c:v>7.1767395787366269E-3</c:v>
                </c:pt>
                <c:pt idx="51">
                  <c:v>7.1029770761932296E-3</c:v>
                </c:pt>
                <c:pt idx="52">
                  <c:v>7.0988463760507997E-3</c:v>
                </c:pt>
                <c:pt idx="53">
                  <c:v>6.9029331692955359E-3</c:v>
                </c:pt>
                <c:pt idx="54">
                  <c:v>6.901162869234494E-3</c:v>
                </c:pt>
                <c:pt idx="55">
                  <c:v>6.8704776681764411E-3</c:v>
                </c:pt>
                <c:pt idx="56">
                  <c:v>6.8433330672404702E-3</c:v>
                </c:pt>
                <c:pt idx="57">
                  <c:v>6.8427429672201232E-3</c:v>
                </c:pt>
                <c:pt idx="58">
                  <c:v>6.8427429672201232E-3</c:v>
                </c:pt>
                <c:pt idx="59">
                  <c:v>6.8244498665893608E-3</c:v>
                </c:pt>
                <c:pt idx="60">
                  <c:v>6.8043864658975566E-3</c:v>
                </c:pt>
                <c:pt idx="61">
                  <c:v>6.8032062658568626E-3</c:v>
                </c:pt>
                <c:pt idx="62">
                  <c:v>6.7813725651040165E-3</c:v>
                </c:pt>
                <c:pt idx="63">
                  <c:v>6.7813725651040165E-3</c:v>
                </c:pt>
                <c:pt idx="64">
                  <c:v>6.6592218608921509E-3</c:v>
                </c:pt>
                <c:pt idx="65">
                  <c:v>6.6055227590405569E-3</c:v>
                </c:pt>
                <c:pt idx="66">
                  <c:v>6.5801484581656288E-3</c:v>
                </c:pt>
                <c:pt idx="67">
                  <c:v>6.5801484581656288E-3</c:v>
                </c:pt>
                <c:pt idx="68">
                  <c:v>6.5801484581656288E-3</c:v>
                </c:pt>
                <c:pt idx="69">
                  <c:v>6.576017758023198E-3</c:v>
                </c:pt>
                <c:pt idx="70">
                  <c:v>6.575427658002851E-3</c:v>
                </c:pt>
                <c:pt idx="71">
                  <c:v>6.5718870578807681E-3</c:v>
                </c:pt>
                <c:pt idx="72">
                  <c:v>6.5718870578807681E-3</c:v>
                </c:pt>
                <c:pt idx="73">
                  <c:v>6.5547741572906998E-3</c:v>
                </c:pt>
                <c:pt idx="74">
                  <c:v>6.5305800564564656E-3</c:v>
                </c:pt>
                <c:pt idx="75">
                  <c:v>6.5246790562529938E-3</c:v>
                </c:pt>
                <c:pt idx="76">
                  <c:v>6.5205483561105631E-3</c:v>
                </c:pt>
                <c:pt idx="77">
                  <c:v>6.5181879560291742E-3</c:v>
                </c:pt>
                <c:pt idx="78">
                  <c:v>6.5164176559681332E-3</c:v>
                </c:pt>
                <c:pt idx="79">
                  <c:v>6.5122869558257024E-3</c:v>
                </c:pt>
                <c:pt idx="80">
                  <c:v>6.4916334551135511E-3</c:v>
                </c:pt>
                <c:pt idx="81">
                  <c:v>6.3387975498436317E-3</c:v>
                </c:pt>
                <c:pt idx="82">
                  <c:v>6.3199143491925224E-3</c:v>
                </c:pt>
                <c:pt idx="83">
                  <c:v>6.3163737490704395E-3</c:v>
                </c:pt>
                <c:pt idx="84">
                  <c:v>6.3081123487855788E-3</c:v>
                </c:pt>
                <c:pt idx="85">
                  <c:v>6.2939499482972464E-3</c:v>
                </c:pt>
                <c:pt idx="86">
                  <c:v>6.2856885480123857E-3</c:v>
                </c:pt>
                <c:pt idx="87">
                  <c:v>6.277427147727525E-3</c:v>
                </c:pt>
                <c:pt idx="88">
                  <c:v>6.2709360475037062E-3</c:v>
                </c:pt>
                <c:pt idx="89">
                  <c:v>6.2644449472798874E-3</c:v>
                </c:pt>
                <c:pt idx="90">
                  <c:v>6.2591340470967627E-3</c:v>
                </c:pt>
                <c:pt idx="91">
                  <c:v>6.2567736470153738E-3</c:v>
                </c:pt>
                <c:pt idx="92">
                  <c:v>6.2443815465880832E-3</c:v>
                </c:pt>
                <c:pt idx="93">
                  <c:v>6.2396607464253054E-3</c:v>
                </c:pt>
                <c:pt idx="94">
                  <c:v>6.2260884459573208E-3</c:v>
                </c:pt>
                <c:pt idx="95">
                  <c:v>6.2237280458759319E-3</c:v>
                </c:pt>
                <c:pt idx="96">
                  <c:v>6.2237280458759319E-3</c:v>
                </c:pt>
                <c:pt idx="97">
                  <c:v>6.2219577458148901E-3</c:v>
                </c:pt>
                <c:pt idx="98">
                  <c:v>6.1965834449399619E-3</c:v>
                </c:pt>
                <c:pt idx="99">
                  <c:v>6.1924527447975311E-3</c:v>
                </c:pt>
                <c:pt idx="100">
                  <c:v>6.1924527447975311E-3</c:v>
                </c:pt>
                <c:pt idx="101">
                  <c:v>6.1924527447975311E-3</c:v>
                </c:pt>
                <c:pt idx="102">
                  <c:v>6.1658982438819081E-3</c:v>
                </c:pt>
                <c:pt idx="103">
                  <c:v>6.1658982438819081E-3</c:v>
                </c:pt>
                <c:pt idx="104">
                  <c:v>6.1658982438819081E-3</c:v>
                </c:pt>
                <c:pt idx="105">
                  <c:v>6.0195534388358075E-3</c:v>
                </c:pt>
                <c:pt idx="106">
                  <c:v>5.9800167374725469E-3</c:v>
                </c:pt>
                <c:pt idx="107">
                  <c:v>5.9640840369231726E-3</c:v>
                </c:pt>
                <c:pt idx="108">
                  <c:v>5.9310384357837307E-3</c:v>
                </c:pt>
                <c:pt idx="109">
                  <c:v>5.9204166354174812E-3</c:v>
                </c:pt>
                <c:pt idx="110">
                  <c:v>5.9204166354174812E-3</c:v>
                </c:pt>
                <c:pt idx="111">
                  <c:v>5.9151057352343573E-3</c:v>
                </c:pt>
                <c:pt idx="112">
                  <c:v>5.9021235347867188E-3</c:v>
                </c:pt>
                <c:pt idx="113">
                  <c:v>5.6430696258543073E-3</c:v>
                </c:pt>
                <c:pt idx="114">
                  <c:v>5.6348082255694466E-3</c:v>
                </c:pt>
                <c:pt idx="115">
                  <c:v>5.6241864252031971E-3</c:v>
                </c:pt>
                <c:pt idx="116">
                  <c:v>5.598222024307921E-3</c:v>
                </c:pt>
                <c:pt idx="117">
                  <c:v>5.3899167171253667E-3</c:v>
                </c:pt>
                <c:pt idx="118">
                  <c:v>5.3834256169015479E-3</c:v>
                </c:pt>
                <c:pt idx="119">
                  <c:v>5.3769345166777291E-3</c:v>
                </c:pt>
                <c:pt idx="120">
                  <c:v>5.355100815924883E-3</c:v>
                </c:pt>
                <c:pt idx="121">
                  <c:v>5.352740415843495E-3</c:v>
                </c:pt>
                <c:pt idx="122">
                  <c:v>5.3344473152127318E-3</c:v>
                </c:pt>
                <c:pt idx="123">
                  <c:v>5.3055324142157207E-3</c:v>
                </c:pt>
                <c:pt idx="124">
                  <c:v>5.3014017140732899E-3</c:v>
                </c:pt>
                <c:pt idx="125">
                  <c:v>5.29727101393086E-3</c:v>
                </c:pt>
                <c:pt idx="126">
                  <c:v>5.2913700137273883E-3</c:v>
                </c:pt>
                <c:pt idx="127">
                  <c:v>5.1220113078877475E-3</c:v>
                </c:pt>
                <c:pt idx="128">
                  <c:v>5.0689023060565015E-3</c:v>
                </c:pt>
                <c:pt idx="129">
                  <c:v>5.0110725040624776E-3</c:v>
                </c:pt>
                <c:pt idx="130">
                  <c:v>4.9656348024957444E-3</c:v>
                </c:pt>
                <c:pt idx="131">
                  <c:v>4.9656348024957444E-3</c:v>
                </c:pt>
                <c:pt idx="132">
                  <c:v>4.8440741983042258E-3</c:v>
                </c:pt>
                <c:pt idx="133">
                  <c:v>4.8440741983042258E-3</c:v>
                </c:pt>
                <c:pt idx="134">
                  <c:v>4.839353398141448E-3</c:v>
                </c:pt>
                <c:pt idx="135">
                  <c:v>4.8310919978565882E-3</c:v>
                </c:pt>
                <c:pt idx="136">
                  <c:v>4.806307797002007E-3</c:v>
                </c:pt>
                <c:pt idx="137">
                  <c:v>4.7962760966561036E-3</c:v>
                </c:pt>
                <c:pt idx="138">
                  <c:v>4.7962760966561036E-3</c:v>
                </c:pt>
                <c:pt idx="139">
                  <c:v>4.7679512956794404E-3</c:v>
                </c:pt>
                <c:pt idx="140">
                  <c:v>4.7679512956794404E-3</c:v>
                </c:pt>
                <c:pt idx="141">
                  <c:v>4.7207432940516644E-3</c:v>
                </c:pt>
                <c:pt idx="142">
                  <c:v>4.7118917937464568E-3</c:v>
                </c:pt>
                <c:pt idx="143">
                  <c:v>4.5147983869504998E-3</c:v>
                </c:pt>
                <c:pt idx="144">
                  <c:v>4.4935547862180007E-3</c:v>
                </c:pt>
                <c:pt idx="145">
                  <c:v>4.4882438860348768E-3</c:v>
                </c:pt>
                <c:pt idx="146">
                  <c:v>4.4321843841018949E-3</c:v>
                </c:pt>
                <c:pt idx="147">
                  <c:v>4.4162516835525197E-3</c:v>
                </c:pt>
                <c:pt idx="148">
                  <c:v>4.4079902832676598E-3</c:v>
                </c:pt>
                <c:pt idx="149">
                  <c:v>4.3808456823316889E-3</c:v>
                </c:pt>
                <c:pt idx="150">
                  <c:v>4.2203384767972568E-3</c:v>
                </c:pt>
                <c:pt idx="151">
                  <c:v>4.2120770765123969E-3</c:v>
                </c:pt>
                <c:pt idx="152">
                  <c:v>4.0946471724633074E-3</c:v>
                </c:pt>
                <c:pt idx="153">
                  <c:v>3.8963735656266547E-3</c:v>
                </c:pt>
                <c:pt idx="154">
                  <c:v>3.8828012651586693E-3</c:v>
                </c:pt>
                <c:pt idx="155">
                  <c:v>3.8828012651586693E-3</c:v>
                </c:pt>
                <c:pt idx="156">
                  <c:v>3.5800799547205664E-3</c:v>
                </c:pt>
                <c:pt idx="157">
                  <c:v>3.4791728512411999E-3</c:v>
                </c:pt>
                <c:pt idx="158">
                  <c:v>3.4791728512411999E-3</c:v>
                </c:pt>
                <c:pt idx="159">
                  <c:v>3.2301506426546892E-3</c:v>
                </c:pt>
                <c:pt idx="160">
                  <c:v>3.1563881401112919E-3</c:v>
                </c:pt>
                <c:pt idx="161">
                  <c:v>2.9811284340681803E-3</c:v>
                </c:pt>
                <c:pt idx="162">
                  <c:v>2.9539838331322094E-3</c:v>
                </c:pt>
                <c:pt idx="163">
                  <c:v>2.9486729329490854E-3</c:v>
                </c:pt>
                <c:pt idx="164">
                  <c:v>2.9073659315247812E-3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DE-44B8-AE18-815549ADB9EA}"/>
            </c:ext>
          </c:extLst>
        </c:ser>
        <c:ser>
          <c:idx val="8"/>
          <c:order val="8"/>
          <c:tx>
            <c:strRef>
              <c:f>'A (original)'!$W$1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strRef>
              <c:f>'A (original)'!$T$2:$T$20</c:f>
              <c:strCache>
                <c:ptCount val="19"/>
                <c:pt idx="18">
                  <c:v>BAD</c:v>
                </c:pt>
              </c:strCache>
            </c:strRef>
          </c:xVal>
          <c:yVal>
            <c:numRef>
              <c:f>'A (original)'!$U$2:$U$20</c:f>
              <c:numCache>
                <c:formatCode>General</c:formatCode>
                <c:ptCount val="19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DE-44B8-AE18-815549ADB9EA}"/>
            </c:ext>
          </c:extLst>
        </c:ser>
        <c:ser>
          <c:idx val="9"/>
          <c:order val="9"/>
          <c:tx>
            <c:strRef>
              <c:f>'A (original)'!$T$20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(original)'!$F$21:$F$998</c:f>
              <c:numCache>
                <c:formatCode>General</c:formatCode>
                <c:ptCount val="978"/>
                <c:pt idx="0">
                  <c:v>-2579</c:v>
                </c:pt>
                <c:pt idx="1">
                  <c:v>-2528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599</c:v>
                </c:pt>
                <c:pt idx="6">
                  <c:v>601</c:v>
                </c:pt>
                <c:pt idx="7">
                  <c:v>620</c:v>
                </c:pt>
                <c:pt idx="8">
                  <c:v>826</c:v>
                </c:pt>
                <c:pt idx="9">
                  <c:v>873</c:v>
                </c:pt>
                <c:pt idx="10">
                  <c:v>1034</c:v>
                </c:pt>
                <c:pt idx="11">
                  <c:v>1107</c:v>
                </c:pt>
                <c:pt idx="12">
                  <c:v>1119</c:v>
                </c:pt>
                <c:pt idx="13">
                  <c:v>1126</c:v>
                </c:pt>
                <c:pt idx="14">
                  <c:v>1126</c:v>
                </c:pt>
                <c:pt idx="15">
                  <c:v>1599</c:v>
                </c:pt>
                <c:pt idx="16">
                  <c:v>1625</c:v>
                </c:pt>
                <c:pt idx="17">
                  <c:v>1864</c:v>
                </c:pt>
                <c:pt idx="18">
                  <c:v>2169</c:v>
                </c:pt>
                <c:pt idx="19">
                  <c:v>2415</c:v>
                </c:pt>
                <c:pt idx="20">
                  <c:v>2569</c:v>
                </c:pt>
                <c:pt idx="21">
                  <c:v>2570.5</c:v>
                </c:pt>
                <c:pt idx="22">
                  <c:v>2572.5</c:v>
                </c:pt>
                <c:pt idx="23">
                  <c:v>2633</c:v>
                </c:pt>
                <c:pt idx="24">
                  <c:v>2680</c:v>
                </c:pt>
                <c:pt idx="25">
                  <c:v>2907</c:v>
                </c:pt>
                <c:pt idx="26">
                  <c:v>2921</c:v>
                </c:pt>
                <c:pt idx="27">
                  <c:v>3134</c:v>
                </c:pt>
                <c:pt idx="28">
                  <c:v>3322.5</c:v>
                </c:pt>
                <c:pt idx="29">
                  <c:v>3353.5</c:v>
                </c:pt>
                <c:pt idx="30">
                  <c:v>3404</c:v>
                </c:pt>
                <c:pt idx="31">
                  <c:v>3565</c:v>
                </c:pt>
                <c:pt idx="32">
                  <c:v>3923.5</c:v>
                </c:pt>
                <c:pt idx="33">
                  <c:v>4146.5</c:v>
                </c:pt>
                <c:pt idx="34">
                  <c:v>4154</c:v>
                </c:pt>
                <c:pt idx="35">
                  <c:v>4157</c:v>
                </c:pt>
                <c:pt idx="36">
                  <c:v>4159</c:v>
                </c:pt>
                <c:pt idx="37">
                  <c:v>4171</c:v>
                </c:pt>
                <c:pt idx="38">
                  <c:v>4181.5</c:v>
                </c:pt>
                <c:pt idx="39">
                  <c:v>4192</c:v>
                </c:pt>
                <c:pt idx="40">
                  <c:v>4202.5</c:v>
                </c:pt>
                <c:pt idx="41">
                  <c:v>4365</c:v>
                </c:pt>
                <c:pt idx="42">
                  <c:v>4395</c:v>
                </c:pt>
                <c:pt idx="43">
                  <c:v>4396</c:v>
                </c:pt>
                <c:pt idx="44">
                  <c:v>4401.5</c:v>
                </c:pt>
                <c:pt idx="45">
                  <c:v>4412</c:v>
                </c:pt>
                <c:pt idx="46">
                  <c:v>4457.5</c:v>
                </c:pt>
                <c:pt idx="47">
                  <c:v>4481.5</c:v>
                </c:pt>
                <c:pt idx="48">
                  <c:v>4626.5</c:v>
                </c:pt>
                <c:pt idx="49">
                  <c:v>4658.5</c:v>
                </c:pt>
                <c:pt idx="50">
                  <c:v>4661.5</c:v>
                </c:pt>
                <c:pt idx="51">
                  <c:v>4724</c:v>
                </c:pt>
                <c:pt idx="52">
                  <c:v>4727.5</c:v>
                </c:pt>
                <c:pt idx="53">
                  <c:v>4893.5</c:v>
                </c:pt>
                <c:pt idx="54">
                  <c:v>4895</c:v>
                </c:pt>
                <c:pt idx="55">
                  <c:v>4921</c:v>
                </c:pt>
                <c:pt idx="56">
                  <c:v>4944</c:v>
                </c:pt>
                <c:pt idx="57">
                  <c:v>4944.5</c:v>
                </c:pt>
                <c:pt idx="58">
                  <c:v>4944.5</c:v>
                </c:pt>
                <c:pt idx="59">
                  <c:v>4960</c:v>
                </c:pt>
                <c:pt idx="60">
                  <c:v>4977</c:v>
                </c:pt>
                <c:pt idx="61">
                  <c:v>4978</c:v>
                </c:pt>
                <c:pt idx="62">
                  <c:v>4996.5</c:v>
                </c:pt>
                <c:pt idx="63">
                  <c:v>4996.5</c:v>
                </c:pt>
                <c:pt idx="64">
                  <c:v>5100</c:v>
                </c:pt>
                <c:pt idx="65">
                  <c:v>5145.5</c:v>
                </c:pt>
                <c:pt idx="66">
                  <c:v>5167</c:v>
                </c:pt>
                <c:pt idx="67">
                  <c:v>5167</c:v>
                </c:pt>
                <c:pt idx="68">
                  <c:v>5167</c:v>
                </c:pt>
                <c:pt idx="69">
                  <c:v>5170.5</c:v>
                </c:pt>
                <c:pt idx="70">
                  <c:v>5171</c:v>
                </c:pt>
                <c:pt idx="71">
                  <c:v>5174</c:v>
                </c:pt>
                <c:pt idx="72">
                  <c:v>5174</c:v>
                </c:pt>
                <c:pt idx="73">
                  <c:v>5188.5</c:v>
                </c:pt>
                <c:pt idx="74">
                  <c:v>5209</c:v>
                </c:pt>
                <c:pt idx="75">
                  <c:v>5214</c:v>
                </c:pt>
                <c:pt idx="76">
                  <c:v>5217.5</c:v>
                </c:pt>
                <c:pt idx="77">
                  <c:v>5219.5</c:v>
                </c:pt>
                <c:pt idx="78">
                  <c:v>5221</c:v>
                </c:pt>
                <c:pt idx="79">
                  <c:v>5224.5</c:v>
                </c:pt>
                <c:pt idx="80">
                  <c:v>5242</c:v>
                </c:pt>
                <c:pt idx="81">
                  <c:v>5371.5</c:v>
                </c:pt>
                <c:pt idx="82">
                  <c:v>5387.5</c:v>
                </c:pt>
                <c:pt idx="83">
                  <c:v>5390.5</c:v>
                </c:pt>
                <c:pt idx="84">
                  <c:v>5397.5</c:v>
                </c:pt>
                <c:pt idx="85">
                  <c:v>5409.5</c:v>
                </c:pt>
                <c:pt idx="86">
                  <c:v>5416.5</c:v>
                </c:pt>
                <c:pt idx="87">
                  <c:v>5423.5</c:v>
                </c:pt>
                <c:pt idx="88">
                  <c:v>5429</c:v>
                </c:pt>
                <c:pt idx="89">
                  <c:v>5434.5</c:v>
                </c:pt>
                <c:pt idx="90">
                  <c:v>5439</c:v>
                </c:pt>
                <c:pt idx="91">
                  <c:v>5441</c:v>
                </c:pt>
                <c:pt idx="92">
                  <c:v>5451.5</c:v>
                </c:pt>
                <c:pt idx="93">
                  <c:v>5455.5</c:v>
                </c:pt>
                <c:pt idx="94">
                  <c:v>5467</c:v>
                </c:pt>
                <c:pt idx="95">
                  <c:v>5469</c:v>
                </c:pt>
                <c:pt idx="96">
                  <c:v>5469</c:v>
                </c:pt>
                <c:pt idx="97">
                  <c:v>5470.5</c:v>
                </c:pt>
                <c:pt idx="98">
                  <c:v>5492</c:v>
                </c:pt>
                <c:pt idx="99">
                  <c:v>5495.5</c:v>
                </c:pt>
                <c:pt idx="100">
                  <c:v>5495.5</c:v>
                </c:pt>
                <c:pt idx="101">
                  <c:v>5495.5</c:v>
                </c:pt>
                <c:pt idx="102">
                  <c:v>5518</c:v>
                </c:pt>
                <c:pt idx="103">
                  <c:v>5518</c:v>
                </c:pt>
                <c:pt idx="104">
                  <c:v>5518</c:v>
                </c:pt>
                <c:pt idx="105">
                  <c:v>5642</c:v>
                </c:pt>
                <c:pt idx="106">
                  <c:v>5675.5</c:v>
                </c:pt>
                <c:pt idx="107">
                  <c:v>5689</c:v>
                </c:pt>
                <c:pt idx="108">
                  <c:v>5717</c:v>
                </c:pt>
                <c:pt idx="109">
                  <c:v>5726</c:v>
                </c:pt>
                <c:pt idx="110">
                  <c:v>5726</c:v>
                </c:pt>
                <c:pt idx="111">
                  <c:v>5730.5</c:v>
                </c:pt>
                <c:pt idx="112">
                  <c:v>5741.5</c:v>
                </c:pt>
                <c:pt idx="113">
                  <c:v>5961</c:v>
                </c:pt>
                <c:pt idx="114">
                  <c:v>5968</c:v>
                </c:pt>
                <c:pt idx="115">
                  <c:v>5977</c:v>
                </c:pt>
                <c:pt idx="116">
                  <c:v>5999</c:v>
                </c:pt>
                <c:pt idx="117">
                  <c:v>6175.5</c:v>
                </c:pt>
                <c:pt idx="118">
                  <c:v>6181</c:v>
                </c:pt>
                <c:pt idx="119">
                  <c:v>6186.5</c:v>
                </c:pt>
                <c:pt idx="120">
                  <c:v>6205</c:v>
                </c:pt>
                <c:pt idx="121">
                  <c:v>6207</c:v>
                </c:pt>
                <c:pt idx="122">
                  <c:v>6222.5</c:v>
                </c:pt>
                <c:pt idx="123">
                  <c:v>6247</c:v>
                </c:pt>
                <c:pt idx="124">
                  <c:v>6250.5</c:v>
                </c:pt>
                <c:pt idx="125">
                  <c:v>6254</c:v>
                </c:pt>
                <c:pt idx="126">
                  <c:v>6259</c:v>
                </c:pt>
                <c:pt idx="127">
                  <c:v>6402.5</c:v>
                </c:pt>
                <c:pt idx="128">
                  <c:v>6447.5</c:v>
                </c:pt>
                <c:pt idx="129">
                  <c:v>6496.5</c:v>
                </c:pt>
                <c:pt idx="130">
                  <c:v>6535</c:v>
                </c:pt>
                <c:pt idx="131">
                  <c:v>6535</c:v>
                </c:pt>
                <c:pt idx="132">
                  <c:v>6638</c:v>
                </c:pt>
                <c:pt idx="133">
                  <c:v>6638</c:v>
                </c:pt>
                <c:pt idx="134">
                  <c:v>6642</c:v>
                </c:pt>
                <c:pt idx="135">
                  <c:v>6649</c:v>
                </c:pt>
                <c:pt idx="136">
                  <c:v>6670</c:v>
                </c:pt>
                <c:pt idx="137">
                  <c:v>6678.5</c:v>
                </c:pt>
                <c:pt idx="138">
                  <c:v>6678.5</c:v>
                </c:pt>
                <c:pt idx="139">
                  <c:v>6702.5</c:v>
                </c:pt>
                <c:pt idx="140">
                  <c:v>6702.5</c:v>
                </c:pt>
                <c:pt idx="141">
                  <c:v>6742.5</c:v>
                </c:pt>
                <c:pt idx="142">
                  <c:v>6750</c:v>
                </c:pt>
                <c:pt idx="143">
                  <c:v>6917</c:v>
                </c:pt>
                <c:pt idx="144">
                  <c:v>6935</c:v>
                </c:pt>
                <c:pt idx="145">
                  <c:v>6939.5</c:v>
                </c:pt>
                <c:pt idx="146">
                  <c:v>6987</c:v>
                </c:pt>
                <c:pt idx="147">
                  <c:v>7000.5</c:v>
                </c:pt>
                <c:pt idx="148">
                  <c:v>7007.5</c:v>
                </c:pt>
                <c:pt idx="149">
                  <c:v>7030.5</c:v>
                </c:pt>
                <c:pt idx="150">
                  <c:v>7166.5</c:v>
                </c:pt>
                <c:pt idx="151">
                  <c:v>7173.5</c:v>
                </c:pt>
                <c:pt idx="152">
                  <c:v>7273</c:v>
                </c:pt>
                <c:pt idx="153">
                  <c:v>7441</c:v>
                </c:pt>
                <c:pt idx="154">
                  <c:v>7452.5</c:v>
                </c:pt>
                <c:pt idx="155">
                  <c:v>7452.5</c:v>
                </c:pt>
                <c:pt idx="156">
                  <c:v>7709</c:v>
                </c:pt>
                <c:pt idx="157">
                  <c:v>7794.5</c:v>
                </c:pt>
                <c:pt idx="158">
                  <c:v>7794.5</c:v>
                </c:pt>
                <c:pt idx="159">
                  <c:v>8005.5</c:v>
                </c:pt>
                <c:pt idx="160">
                  <c:v>8068</c:v>
                </c:pt>
                <c:pt idx="161">
                  <c:v>8216.5</c:v>
                </c:pt>
                <c:pt idx="162">
                  <c:v>8239.5</c:v>
                </c:pt>
                <c:pt idx="163">
                  <c:v>8244</c:v>
                </c:pt>
                <c:pt idx="164">
                  <c:v>8279</c:v>
                </c:pt>
              </c:numCache>
            </c:numRef>
          </c:xVal>
          <c:yVal>
            <c:numRef>
              <c:f>'A (original)'!$T$21:$T$998</c:f>
              <c:numCache>
                <c:formatCode>General</c:formatCode>
                <c:ptCount val="978"/>
                <c:pt idx="18">
                  <c:v>-0.10465775000920985</c:v>
                </c:pt>
                <c:pt idx="19">
                  <c:v>-0.4125690000000759</c:v>
                </c:pt>
                <c:pt idx="20">
                  <c:v>-0.40656899999885354</c:v>
                </c:pt>
                <c:pt idx="31">
                  <c:v>4.7520000080112368E-3</c:v>
                </c:pt>
                <c:pt idx="46">
                  <c:v>7.3160000029020011E-3</c:v>
                </c:pt>
                <c:pt idx="49">
                  <c:v>-0.10229319999780273</c:v>
                </c:pt>
                <c:pt idx="53">
                  <c:v>-2.9936999999335967E-2</c:v>
                </c:pt>
                <c:pt idx="54">
                  <c:v>-2.593699999852106E-2</c:v>
                </c:pt>
                <c:pt idx="57">
                  <c:v>-8.4334400002262555E-2</c:v>
                </c:pt>
                <c:pt idx="63">
                  <c:v>8.267199998954311E-3</c:v>
                </c:pt>
                <c:pt idx="79">
                  <c:v>8.1424999996670522E-2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1DE-44B8-AE18-815549ADB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96016"/>
        <c:axId val="1"/>
      </c:scatterChart>
      <c:valAx>
        <c:axId val="45699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4019486319828"/>
              <c:y val="0.84438040345821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77521613832853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96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42144675693648"/>
          <c:y val="0.9250720461095101"/>
          <c:w val="0.81409358312969493"/>
          <c:h val="5.7636887608069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161925</xdr:colOff>
      <xdr:row>19</xdr:row>
      <xdr:rowOff>19050</xdr:rowOff>
    </xdr:to>
    <xdr:graphicFrame macro="">
      <xdr:nvGraphicFramePr>
        <xdr:cNvPr id="52243" name="Chart 13">
          <a:extLst>
            <a:ext uri="{FF2B5EF4-FFF2-40B4-BE49-F238E27FC236}">
              <a16:creationId xmlns:a16="http://schemas.microsoft.com/office/drawing/2014/main" id="{54232456-38E5-9A4B-2EF6-2B313CB29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10</xdr:col>
      <xdr:colOff>314325</xdr:colOff>
      <xdr:row>19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90822D-E413-F7E9-AB5F-DAEAFBBC7B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114300</xdr:rowOff>
    </xdr:from>
    <xdr:to>
      <xdr:col>10</xdr:col>
      <xdr:colOff>447675</xdr:colOff>
      <xdr:row>38</xdr:row>
      <xdr:rowOff>123825</xdr:rowOff>
    </xdr:to>
    <xdr:graphicFrame macro="">
      <xdr:nvGraphicFramePr>
        <xdr:cNvPr id="3" name="Chart 12">
          <a:extLst>
            <a:ext uri="{FF2B5EF4-FFF2-40B4-BE49-F238E27FC236}">
              <a16:creationId xmlns:a16="http://schemas.microsoft.com/office/drawing/2014/main" id="{0C083362-33F3-AC4B-2792-BC56BEF42F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0</xdr:row>
      <xdr:rowOff>0</xdr:rowOff>
    </xdr:from>
    <xdr:to>
      <xdr:col>20</xdr:col>
      <xdr:colOff>323850</xdr:colOff>
      <xdr:row>19</xdr:row>
      <xdr:rowOff>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4F6F0C48-EFD5-6369-23FC-1DB12D457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361950</xdr:colOff>
      <xdr:row>21</xdr:row>
      <xdr:rowOff>9525</xdr:rowOff>
    </xdr:from>
    <xdr:to>
      <xdr:col>33</xdr:col>
      <xdr:colOff>533400</xdr:colOff>
      <xdr:row>41</xdr:row>
      <xdr:rowOff>66675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4380A065-9B21-C206-B877-3881B66BB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504825</xdr:colOff>
      <xdr:row>0</xdr:row>
      <xdr:rowOff>0</xdr:rowOff>
    </xdr:from>
    <xdr:to>
      <xdr:col>34</xdr:col>
      <xdr:colOff>0</xdr:colOff>
      <xdr:row>19</xdr:row>
      <xdr:rowOff>19050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0D85FFFB-F99A-FFD6-C1D0-8E91063C5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152400</xdr:colOff>
      <xdr:row>19</xdr:row>
      <xdr:rowOff>0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AE09BD25-1758-28A5-60A2-106F73510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142875</xdr:colOff>
      <xdr:row>23</xdr:row>
      <xdr:rowOff>104775</xdr:rowOff>
    </xdr:from>
    <xdr:to>
      <xdr:col>30</xdr:col>
      <xdr:colOff>314325</xdr:colOff>
      <xdr:row>44</xdr:row>
      <xdr:rowOff>0</xdr:rowOff>
    </xdr:to>
    <xdr:graphicFrame macro="">
      <xdr:nvGraphicFramePr>
        <xdr:cNvPr id="50184" name="Chart 2">
          <a:extLst>
            <a:ext uri="{FF2B5EF4-FFF2-40B4-BE49-F238E27FC236}">
              <a16:creationId xmlns:a16="http://schemas.microsoft.com/office/drawing/2014/main" id="{14407598-F49D-6C0B-26DA-4E3B517EE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371475</xdr:colOff>
      <xdr:row>0</xdr:row>
      <xdr:rowOff>0</xdr:rowOff>
    </xdr:from>
    <xdr:to>
      <xdr:col>28</xdr:col>
      <xdr:colOff>552450</xdr:colOff>
      <xdr:row>19</xdr:row>
      <xdr:rowOff>19050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BE00A3B3-83A6-AE8A-76E9-5DDA17C31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www.aavso.org/ejaavso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vsolj.cetus-net.org/bulletin.html" TargetMode="External"/><Relationship Id="rId11" Type="http://schemas.openxmlformats.org/officeDocument/2006/relationships/hyperlink" Target="http://vsolj.cetus-net.org/bulletin.html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vsolj.cetus-net.org/bulletin.html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s://www.aavso.org/ejaavso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3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U6920"/>
  <sheetViews>
    <sheetView tabSelected="1" workbookViewId="0">
      <pane xSplit="13" ySplit="22" topLeftCell="N220" activePane="bottomRight" state="frozen"/>
      <selection pane="topRight" activeCell="N1" sqref="N1"/>
      <selection pane="bottomLeft" activeCell="A23" sqref="A23"/>
      <selection pane="bottomRight" activeCell="E9" sqref="E9"/>
    </sheetView>
  </sheetViews>
  <sheetFormatPr defaultColWidth="10.28515625" defaultRowHeight="12" customHeight="1"/>
  <cols>
    <col min="1" max="1" width="19.140625" style="123" customWidth="1"/>
    <col min="2" max="2" width="4.85546875" style="123" customWidth="1"/>
    <col min="3" max="3" width="14.85546875" style="123" customWidth="1"/>
    <col min="4" max="4" width="9.42578125" style="123" customWidth="1"/>
    <col min="5" max="5" width="12.140625" style="123" customWidth="1"/>
    <col min="6" max="6" width="15.140625" style="123" customWidth="1"/>
    <col min="7" max="7" width="8.140625" style="123" customWidth="1"/>
    <col min="8" max="11" width="8.5703125" style="123" customWidth="1"/>
    <col min="12" max="12" width="8" style="123" customWidth="1"/>
    <col min="13" max="13" width="9.85546875" style="123" customWidth="1"/>
    <col min="14" max="15" width="9.140625" style="123" customWidth="1"/>
    <col min="16" max="18" width="10.28515625" style="123" customWidth="1"/>
    <col min="19" max="19" width="10.28515625" style="125" customWidth="1"/>
    <col min="20" max="20" width="9.85546875" style="123" customWidth="1"/>
    <col min="21" max="26" width="10.28515625" style="123" customWidth="1"/>
    <col min="27" max="27" width="12.140625" style="123" customWidth="1"/>
    <col min="28" max="28" width="9.42578125" style="123" customWidth="1"/>
    <col min="29" max="31" width="10.42578125" style="123" customWidth="1"/>
    <col min="32" max="32" width="10.5703125" style="123" customWidth="1"/>
    <col min="33" max="33" width="10.28515625" style="123" customWidth="1"/>
    <col min="34" max="37" width="9.42578125" style="123" customWidth="1"/>
    <col min="38" max="52" width="10.28515625" style="123" customWidth="1"/>
    <col min="53" max="53" width="11.85546875" style="123" customWidth="1"/>
    <col min="54" max="54" width="14.7109375" style="123" customWidth="1"/>
    <col min="55" max="73" width="10.28515625" style="123" customWidth="1"/>
    <col min="74" max="16384" width="10.28515625" style="123"/>
  </cols>
  <sheetData>
    <row r="1" spans="1:64" ht="26.25" customHeight="1" thickBot="1">
      <c r="A1" s="122" t="s">
        <v>154</v>
      </c>
      <c r="P1" s="124"/>
      <c r="Q1" s="124"/>
      <c r="AA1" s="126" t="s">
        <v>20</v>
      </c>
      <c r="AB1" s="127"/>
      <c r="AC1" s="127" t="s">
        <v>21</v>
      </c>
      <c r="AD1" s="127" t="s">
        <v>22</v>
      </c>
      <c r="AE1" s="128"/>
      <c r="AM1" s="119"/>
      <c r="AW1" s="129" t="s">
        <v>73</v>
      </c>
      <c r="AX1" s="130" t="s">
        <v>1</v>
      </c>
      <c r="AY1" s="131" t="s">
        <v>23</v>
      </c>
      <c r="AZ1" s="132" t="s">
        <v>24</v>
      </c>
      <c r="BA1" s="133" t="s">
        <v>25</v>
      </c>
      <c r="BB1" s="132" t="s">
        <v>26</v>
      </c>
      <c r="BC1" s="133" t="s">
        <v>27</v>
      </c>
      <c r="BD1" s="132" t="s">
        <v>28</v>
      </c>
      <c r="BE1" s="134" t="s">
        <v>181</v>
      </c>
      <c r="BF1" s="133" t="s">
        <v>182</v>
      </c>
      <c r="BG1" s="132" t="s">
        <v>183</v>
      </c>
      <c r="BH1" s="134" t="s">
        <v>184</v>
      </c>
      <c r="BI1" s="133" t="s">
        <v>185</v>
      </c>
      <c r="BJ1" s="132" t="s">
        <v>186</v>
      </c>
      <c r="BK1" s="134" t="s">
        <v>187</v>
      </c>
      <c r="BL1" s="133" t="s">
        <v>180</v>
      </c>
    </row>
    <row r="2" spans="1:64" ht="12.95" customHeight="1" thickBot="1">
      <c r="A2" s="123" t="s">
        <v>84</v>
      </c>
      <c r="B2" s="135" t="s">
        <v>147</v>
      </c>
      <c r="C2" s="121" t="s">
        <v>148</v>
      </c>
      <c r="D2" s="135"/>
      <c r="F2" s="120" t="s">
        <v>199</v>
      </c>
      <c r="AA2" s="136" t="s">
        <v>2</v>
      </c>
      <c r="AB2" s="137">
        <f>C7</f>
        <v>42756.347500000003</v>
      </c>
      <c r="AC2" s="138" t="s">
        <v>3</v>
      </c>
      <c r="AD2" s="137">
        <f>C8</f>
        <v>1.4228132</v>
      </c>
      <c r="AE2" s="139" t="s">
        <v>17</v>
      </c>
      <c r="AL2" s="125"/>
      <c r="AW2" s="123">
        <v>3500</v>
      </c>
      <c r="AX2" s="123">
        <f>AB$3+AB$4*AW2+AB$5*AW2^2+AZ2</f>
        <v>3.7113799871577296E-3</v>
      </c>
      <c r="AY2" s="123">
        <f>AB$3+AB$4*AW2+AB$5*AW2^2</f>
        <v>1.592328609567314E-3</v>
      </c>
      <c r="AZ2" s="140">
        <f>$AB$6*($AB$11/BA2*BB2+$AB$12)</f>
        <v>2.1190513775904154E-3</v>
      </c>
      <c r="BA2" s="123">
        <f>1+$AB$7*COS(BC2)</f>
        <v>0.81149455627401124</v>
      </c>
      <c r="BB2" s="123">
        <f>SIN(BC2+RADIANS($AB$9))</f>
        <v>0.999887020148988</v>
      </c>
      <c r="BC2" s="123">
        <f>2*ATAN(BD2)</f>
        <v>2.8346926003191779</v>
      </c>
      <c r="BD2" s="123">
        <f>SQRT((1+$AB$7)/(1-$AB$7))*TAN(BE2/2)</f>
        <v>6.4655490948202479</v>
      </c>
      <c r="BE2" s="123">
        <f t="shared" ref="BE2:BK17" si="0">$BL2+$AB$7*SIN(BF2)</f>
        <v>-9.798336579059054</v>
      </c>
      <c r="BF2" s="123">
        <f t="shared" si="0"/>
        <v>-9.7983398637773877</v>
      </c>
      <c r="BG2" s="123">
        <f t="shared" si="0"/>
        <v>-9.7983220225179455</v>
      </c>
      <c r="BH2" s="123">
        <f t="shared" si="0"/>
        <v>-9.7984189305139697</v>
      </c>
      <c r="BI2" s="123">
        <f t="shared" si="0"/>
        <v>-9.7978926016588375</v>
      </c>
      <c r="BJ2" s="123">
        <f t="shared" si="0"/>
        <v>-9.8007525207462418</v>
      </c>
      <c r="BK2" s="123">
        <f t="shared" si="0"/>
        <v>-9.7852506046083896</v>
      </c>
      <c r="BL2" s="123">
        <f>RADIANS($AB$9)+$AB$18*(AW2-AB$15)</f>
        <v>-9.8705005070963399</v>
      </c>
    </row>
    <row r="3" spans="1:64" ht="12.95" customHeight="1" thickBot="1">
      <c r="A3" s="135" t="s">
        <v>149</v>
      </c>
      <c r="B3" s="135"/>
      <c r="C3" s="141"/>
      <c r="D3" s="141"/>
      <c r="Z3" s="123">
        <f t="shared" ref="Z3:Z10" si="1">AC3-AF3</f>
        <v>0.27603570925724275</v>
      </c>
      <c r="AA3" s="142" t="s">
        <v>36</v>
      </c>
      <c r="AB3" s="143">
        <f t="shared" ref="AB3:AB10" si="2">AC3*AD3</f>
        <v>2.7603570925724273E-3</v>
      </c>
      <c r="AC3" s="144">
        <v>0.27603570925724275</v>
      </c>
      <c r="AD3" s="123">
        <v>0.01</v>
      </c>
      <c r="AE3" s="145"/>
      <c r="AF3" s="144"/>
      <c r="AG3" s="144"/>
      <c r="AH3" s="144"/>
      <c r="AI3" s="144"/>
      <c r="AJ3" s="144"/>
      <c r="AK3" s="144"/>
      <c r="AL3" s="144"/>
      <c r="AM3" s="144"/>
      <c r="AW3" s="123">
        <v>3550</v>
      </c>
      <c r="AX3" s="123">
        <f>AB$3+AB$4*AW3+AB$5*AW3^2+AZ3</f>
        <v>3.6982828770521286E-3</v>
      </c>
      <c r="AY3" s="123">
        <f>AB$3+AB$4*AW3+AB$5*AW3^2</f>
        <v>1.5944759490301179E-3</v>
      </c>
      <c r="AZ3" s="140">
        <f>$AB$6*($AB$11/BA3*BB3+$AB$12)</f>
        <v>2.1038069280220105E-3</v>
      </c>
      <c r="BA3" s="123">
        <f>1+$AB$7*COS(BC3)</f>
        <v>0.80352005391630943</v>
      </c>
      <c r="BB3" s="123">
        <f>SIN(BC3+RADIANS($AB$9))</f>
        <v>0.98407797696115817</v>
      </c>
      <c r="BC3" s="123">
        <f>2*ATAN(BD3)</f>
        <v>3.0284113239058343</v>
      </c>
      <c r="BD3" s="123">
        <f>SQRT((1+$AB$7)/(1-$AB$7))*TAN(BE3/2)</f>
        <v>17.651891415171487</v>
      </c>
      <c r="BE3" s="123">
        <f t="shared" si="0"/>
        <v>-9.5629985001146967</v>
      </c>
      <c r="BF3" s="123">
        <f t="shared" si="0"/>
        <v>-9.5630003362062102</v>
      </c>
      <c r="BG3" s="123">
        <f t="shared" si="0"/>
        <v>-9.5629909616620328</v>
      </c>
      <c r="BH3" s="123">
        <f t="shared" si="0"/>
        <v>-9.5630388254603051</v>
      </c>
      <c r="BI3" s="123">
        <f t="shared" si="0"/>
        <v>-9.5627944496440502</v>
      </c>
      <c r="BJ3" s="123">
        <f t="shared" si="0"/>
        <v>-9.5640422343715308</v>
      </c>
      <c r="BK3" s="123">
        <f t="shared" si="0"/>
        <v>-9.5576732806556546</v>
      </c>
      <c r="BL3" s="123">
        <f>RADIANS($AB$9)+$AB$18*(AW3-AB$15)</f>
        <v>-9.5902443539428592</v>
      </c>
    </row>
    <row r="4" spans="1:64" ht="12.95" customHeight="1" thickBot="1">
      <c r="A4" s="146" t="s">
        <v>63</v>
      </c>
      <c r="B4" s="147"/>
      <c r="C4" s="148">
        <v>46353.235999999997</v>
      </c>
      <c r="D4" s="149">
        <v>1.4228190999999999</v>
      </c>
      <c r="Z4" s="123">
        <f t="shared" si="1"/>
        <v>-0.70508643650487146</v>
      </c>
      <c r="AA4" s="150" t="s">
        <v>37</v>
      </c>
      <c r="AB4" s="151">
        <f t="shared" si="2"/>
        <v>-7.0508643650487141E-7</v>
      </c>
      <c r="AC4" s="152">
        <v>-0.70508643650487146</v>
      </c>
      <c r="AD4" s="153">
        <v>9.9999999999999995E-7</v>
      </c>
      <c r="AE4" s="145"/>
      <c r="AF4" s="152"/>
      <c r="AG4" s="152"/>
      <c r="AH4" s="152"/>
      <c r="AI4" s="152"/>
      <c r="AJ4" s="152"/>
      <c r="AK4" s="152"/>
      <c r="AL4" s="152"/>
      <c r="AM4" s="152"/>
      <c r="AW4" s="123">
        <v>3600</v>
      </c>
      <c r="AX4" s="123">
        <f t="shared" ref="AX4:AX67" si="3">AB$3+AB$4*AW4+AB$5*AW4^2+AZ4</f>
        <v>3.5707334308165695E-3</v>
      </c>
      <c r="AY4" s="123">
        <f t="shared" ref="AY4:AY67" si="4">AB$3+AB$4*AW4+AB$5*AW4^2</f>
        <v>1.5971538085111923E-3</v>
      </c>
      <c r="AZ4" s="140">
        <f t="shared" ref="AZ4:AZ67" si="5">$AB$6*($AB$11/BA4*BB4+$AB$12)</f>
        <v>1.9735796223053774E-3</v>
      </c>
      <c r="BA4" s="123">
        <f t="shared" ref="BA4:BA67" si="6">1+$AB$7*COS(BC4)</f>
        <v>0.80286342337710193</v>
      </c>
      <c r="BB4" s="123">
        <f t="shared" ref="BB4:BB67" si="7">SIN(BC4+RADIANS($AB$9))</f>
        <v>0.93220327483833509</v>
      </c>
      <c r="BC4" s="123">
        <f t="shared" ref="BC4:BC67" si="8">2*ATAN(BD4)</f>
        <v>-3.0631176594965619</v>
      </c>
      <c r="BD4" s="123">
        <f t="shared" ref="BD4:BD67" si="9">SQRT((1+$AB$7)/(1-$AB$7))*TAN(BE4/2)</f>
        <v>-25.472744920667534</v>
      </c>
      <c r="BE4" s="123">
        <f t="shared" si="0"/>
        <v>-9.3289157312162487</v>
      </c>
      <c r="BF4" s="123">
        <f t="shared" si="0"/>
        <v>-9.3289144147480592</v>
      </c>
      <c r="BG4" s="123">
        <f t="shared" si="0"/>
        <v>-9.3289211028516164</v>
      </c>
      <c r="BH4" s="123">
        <f t="shared" si="0"/>
        <v>-9.3288871249794152</v>
      </c>
      <c r="BI4" s="123">
        <f t="shared" si="0"/>
        <v>-9.3290597431360265</v>
      </c>
      <c r="BJ4" s="123">
        <f t="shared" si="0"/>
        <v>-9.3281827594604501</v>
      </c>
      <c r="BK4" s="123">
        <f t="shared" si="0"/>
        <v>-9.3326375024741814</v>
      </c>
      <c r="BL4" s="123">
        <f t="shared" ref="BL4:BL67" si="10">RADIANS($AB$9)+$AB$18*(AW4-AB$15)</f>
        <v>-9.3099882007893786</v>
      </c>
    </row>
    <row r="5" spans="1:64" ht="12.95" customHeight="1">
      <c r="A5" s="154" t="s">
        <v>89</v>
      </c>
      <c r="C5" s="155">
        <v>-9.5</v>
      </c>
      <c r="D5" s="123" t="s">
        <v>90</v>
      </c>
      <c r="Z5" s="123">
        <f t="shared" si="1"/>
        <v>10.610400365403565</v>
      </c>
      <c r="AA5" s="150" t="s">
        <v>19</v>
      </c>
      <c r="AB5" s="151">
        <f t="shared" si="2"/>
        <v>1.0610400365403565E-10</v>
      </c>
      <c r="AC5" s="152">
        <v>10.610400365403565</v>
      </c>
      <c r="AD5" s="123">
        <v>9.9999999999999994E-12</v>
      </c>
      <c r="AE5" s="145"/>
      <c r="AF5" s="152"/>
      <c r="AG5" s="152"/>
      <c r="AH5" s="152"/>
      <c r="AI5" s="152"/>
      <c r="AJ5" s="152"/>
      <c r="AK5" s="152"/>
      <c r="AL5" s="152"/>
      <c r="AM5" s="152"/>
      <c r="AW5" s="123">
        <v>3650</v>
      </c>
      <c r="AX5" s="123">
        <f t="shared" si="3"/>
        <v>3.3349952587222956E-3</v>
      </c>
      <c r="AY5" s="123">
        <f t="shared" si="4"/>
        <v>1.6003621880105365E-3</v>
      </c>
      <c r="AZ5" s="140">
        <f t="shared" si="5"/>
        <v>1.7346330707117591E-3</v>
      </c>
      <c r="BA5" s="123">
        <f t="shared" si="6"/>
        <v>0.80950145749643543</v>
      </c>
      <c r="BB5" s="123">
        <f t="shared" si="7"/>
        <v>0.84542957963522514</v>
      </c>
      <c r="BC5" s="123">
        <f t="shared" si="8"/>
        <v>-2.8700332636205128</v>
      </c>
      <c r="BD5" s="123">
        <f t="shared" si="9"/>
        <v>-7.3195558327679411</v>
      </c>
      <c r="BE5" s="123">
        <f t="shared" si="0"/>
        <v>-9.0939630234703319</v>
      </c>
      <c r="BF5" s="123">
        <f t="shared" si="0"/>
        <v>-9.0939597935844834</v>
      </c>
      <c r="BG5" s="123">
        <f t="shared" si="0"/>
        <v>-9.0939770635445054</v>
      </c>
      <c r="BH5" s="123">
        <f t="shared" si="0"/>
        <v>-9.0938847211589682</v>
      </c>
      <c r="BI5" s="123">
        <f t="shared" si="0"/>
        <v>-9.0943784413916493</v>
      </c>
      <c r="BJ5" s="123">
        <f t="shared" si="0"/>
        <v>-9.0917377284836718</v>
      </c>
      <c r="BK5" s="123">
        <f t="shared" si="0"/>
        <v>-9.1058343819515013</v>
      </c>
      <c r="BL5" s="123">
        <f t="shared" si="10"/>
        <v>-9.029732047635898</v>
      </c>
    </row>
    <row r="6" spans="1:64" ht="12.95" customHeight="1">
      <c r="A6" s="146" t="s">
        <v>64</v>
      </c>
      <c r="Z6" s="123">
        <f t="shared" si="1"/>
        <v>0.21305742230823843</v>
      </c>
      <c r="AA6" s="150" t="s">
        <v>96</v>
      </c>
      <c r="AB6" s="151">
        <f t="shared" si="2"/>
        <v>2.1305742230823843E-3</v>
      </c>
      <c r="AC6" s="152">
        <v>0.21305742230823843</v>
      </c>
      <c r="AD6" s="123">
        <v>0.01</v>
      </c>
      <c r="AE6" s="145" t="s">
        <v>17</v>
      </c>
      <c r="AF6" s="152"/>
      <c r="AG6" s="152"/>
      <c r="AH6" s="152"/>
      <c r="AI6" s="152"/>
      <c r="AJ6" s="152"/>
      <c r="AK6" s="152"/>
      <c r="AL6" s="152"/>
      <c r="AM6" s="152"/>
      <c r="AW6" s="123">
        <v>3700</v>
      </c>
      <c r="AX6" s="123">
        <f t="shared" si="3"/>
        <v>2.9996203047603764E-3</v>
      </c>
      <c r="AY6" s="123">
        <f t="shared" si="4"/>
        <v>1.6041010875281513E-3</v>
      </c>
      <c r="AZ6" s="140">
        <f t="shared" si="5"/>
        <v>1.3955192172322248E-3</v>
      </c>
      <c r="BA6" s="123">
        <f t="shared" si="6"/>
        <v>0.8236655204699993</v>
      </c>
      <c r="BB6" s="123">
        <f t="shared" si="7"/>
        <v>0.72378817148921459</v>
      </c>
      <c r="BC6" s="123">
        <f t="shared" si="8"/>
        <v>-2.6719408386756216</v>
      </c>
      <c r="BD6" s="123">
        <f t="shared" si="9"/>
        <v>-4.1799093298968195</v>
      </c>
      <c r="BE6" s="123">
        <f t="shared" si="0"/>
        <v>-8.8559849296861231</v>
      </c>
      <c r="BF6" s="123">
        <f t="shared" si="0"/>
        <v>-8.855982355429763</v>
      </c>
      <c r="BG6" s="123">
        <f t="shared" si="0"/>
        <v>-8.8559978061228737</v>
      </c>
      <c r="BH6" s="123">
        <f t="shared" si="0"/>
        <v>-8.8559050687331879</v>
      </c>
      <c r="BI6" s="123">
        <f t="shared" si="0"/>
        <v>-8.8564616100390463</v>
      </c>
      <c r="BJ6" s="123">
        <f t="shared" si="0"/>
        <v>-8.853118679503952</v>
      </c>
      <c r="BK6" s="123">
        <f t="shared" si="0"/>
        <v>-8.8730929380503625</v>
      </c>
      <c r="BL6" s="123">
        <f t="shared" si="10"/>
        <v>-8.7494758944824174</v>
      </c>
    </row>
    <row r="7" spans="1:64" ht="12.95" customHeight="1">
      <c r="A7" s="123" t="s">
        <v>65</v>
      </c>
      <c r="C7" s="156">
        <v>42756.347500000003</v>
      </c>
      <c r="D7" s="250" t="s">
        <v>212</v>
      </c>
      <c r="Z7" s="123">
        <f t="shared" si="1"/>
        <v>0.19774515364058085</v>
      </c>
      <c r="AA7" s="157" t="s">
        <v>43</v>
      </c>
      <c r="AB7" s="158">
        <f t="shared" si="2"/>
        <v>0.19774515364058085</v>
      </c>
      <c r="AC7" s="152">
        <v>0.19774515364058085</v>
      </c>
      <c r="AD7" s="123">
        <v>1</v>
      </c>
      <c r="AE7" s="145"/>
      <c r="AF7" s="152"/>
      <c r="AG7" s="152"/>
      <c r="AH7" s="152"/>
      <c r="AI7" s="152"/>
      <c r="AJ7" s="152"/>
      <c r="AK7" s="152"/>
      <c r="AL7" s="152"/>
      <c r="AM7" s="152"/>
      <c r="AW7" s="123">
        <v>3750</v>
      </c>
      <c r="AX7" s="123">
        <f t="shared" si="3"/>
        <v>2.5761213914036506E-3</v>
      </c>
      <c r="AY7" s="123">
        <f t="shared" si="4"/>
        <v>1.608370507064036E-3</v>
      </c>
      <c r="AZ7" s="140">
        <f t="shared" si="5"/>
        <v>9.6775088433961453E-4</v>
      </c>
      <c r="BA7" s="123">
        <f t="shared" si="6"/>
        <v>0.84582230954940441</v>
      </c>
      <c r="BB7" s="123">
        <f t="shared" si="7"/>
        <v>0.56652658925488064</v>
      </c>
      <c r="BC7" s="123">
        <f t="shared" si="8"/>
        <v>-2.4649489180650925</v>
      </c>
      <c r="BD7" s="123">
        <f t="shared" si="9"/>
        <v>-2.8421211920617724</v>
      </c>
      <c r="BE7" s="123">
        <f t="shared" si="0"/>
        <v>-8.6127239079618079</v>
      </c>
      <c r="BF7" s="123">
        <f t="shared" si="0"/>
        <v>-8.6127229478812506</v>
      </c>
      <c r="BG7" s="123">
        <f t="shared" si="0"/>
        <v>-8.6127300046578448</v>
      </c>
      <c r="BH7" s="123">
        <f t="shared" si="0"/>
        <v>-8.6126781347678101</v>
      </c>
      <c r="BI7" s="123">
        <f t="shared" si="0"/>
        <v>-8.6130593312357036</v>
      </c>
      <c r="BJ7" s="123">
        <f t="shared" si="0"/>
        <v>-8.6102542966128741</v>
      </c>
      <c r="BK7" s="123">
        <f t="shared" si="0"/>
        <v>-8.6307055616506076</v>
      </c>
      <c r="BL7" s="123">
        <f t="shared" si="10"/>
        <v>-8.4692197413289385</v>
      </c>
    </row>
    <row r="8" spans="1:64" ht="12.95" customHeight="1">
      <c r="A8" s="123" t="s">
        <v>66</v>
      </c>
      <c r="C8" s="159">
        <v>1.4228132</v>
      </c>
      <c r="D8" s="250" t="s">
        <v>212</v>
      </c>
      <c r="Z8" s="123">
        <f t="shared" si="1"/>
        <v>0.43667834110093806</v>
      </c>
      <c r="AA8" s="150" t="s">
        <v>4</v>
      </c>
      <c r="AB8" s="158">
        <f t="shared" si="2"/>
        <v>4.3667834110093811</v>
      </c>
      <c r="AC8" s="152">
        <v>0.43667834110093806</v>
      </c>
      <c r="AD8" s="123">
        <v>10</v>
      </c>
      <c r="AE8" s="145" t="s">
        <v>18</v>
      </c>
      <c r="AF8" s="152"/>
      <c r="AG8" s="152"/>
      <c r="AH8" s="152"/>
      <c r="AI8" s="152"/>
      <c r="AJ8" s="152"/>
      <c r="AK8" s="152"/>
      <c r="AL8" s="152"/>
      <c r="AM8" s="152"/>
      <c r="AW8" s="123">
        <v>3800</v>
      </c>
      <c r="AX8" s="123">
        <f t="shared" si="3"/>
        <v>2.0801935419861857E-3</v>
      </c>
      <c r="AY8" s="123">
        <f t="shared" si="4"/>
        <v>1.6131704466181907E-3</v>
      </c>
      <c r="AZ8" s="140">
        <f t="shared" si="5"/>
        <v>4.6702309536799503E-4</v>
      </c>
      <c r="BA8" s="123">
        <f t="shared" si="6"/>
        <v>0.87661007659679546</v>
      </c>
      <c r="BB8" s="123">
        <f t="shared" si="7"/>
        <v>0.37274314347382048</v>
      </c>
      <c r="BC8" s="123">
        <f t="shared" si="8"/>
        <v>-2.2446277364179714</v>
      </c>
      <c r="BD8" s="123">
        <f t="shared" si="9"/>
        <v>-2.078203688712406</v>
      </c>
      <c r="BE8" s="123">
        <f t="shared" si="0"/>
        <v>-8.3617587554771813</v>
      </c>
      <c r="BF8" s="123">
        <f t="shared" si="0"/>
        <v>-8.3617586283051892</v>
      </c>
      <c r="BG8" s="123">
        <f t="shared" si="0"/>
        <v>-8.3617599509342693</v>
      </c>
      <c r="BH8" s="123">
        <f t="shared" si="0"/>
        <v>-8.3617461950184264</v>
      </c>
      <c r="BI8" s="123">
        <f t="shared" si="0"/>
        <v>-8.3618892458875145</v>
      </c>
      <c r="BJ8" s="123">
        <f t="shared" si="0"/>
        <v>-8.3603998255386145</v>
      </c>
      <c r="BK8" s="123">
        <f t="shared" si="0"/>
        <v>-8.3757173231257944</v>
      </c>
      <c r="BL8" s="123">
        <f t="shared" si="10"/>
        <v>-8.1889635881754579</v>
      </c>
    </row>
    <row r="9" spans="1:64" ht="12.95" customHeight="1">
      <c r="A9" s="160" t="s">
        <v>94</v>
      </c>
      <c r="B9" s="161">
        <v>70</v>
      </c>
      <c r="C9" s="162" t="str">
        <f>"F"&amp;B9</f>
        <v>F70</v>
      </c>
      <c r="D9" s="163" t="str">
        <f>"G"&amp;B9</f>
        <v>G70</v>
      </c>
      <c r="Z9" s="123">
        <f t="shared" si="1"/>
        <v>28.672280203749281</v>
      </c>
      <c r="AA9" s="164" t="s">
        <v>5</v>
      </c>
      <c r="AB9" s="158">
        <f t="shared" si="2"/>
        <v>286.72280203749278</v>
      </c>
      <c r="AC9" s="152">
        <v>28.672280203749281</v>
      </c>
      <c r="AD9" s="123">
        <v>10</v>
      </c>
      <c r="AE9" s="145" t="s">
        <v>48</v>
      </c>
      <c r="AF9" s="152"/>
      <c r="AG9" s="152"/>
      <c r="AH9" s="152"/>
      <c r="AI9" s="152"/>
      <c r="AJ9" s="152"/>
      <c r="AK9" s="152"/>
      <c r="AL9" s="152"/>
      <c r="AM9" s="152"/>
      <c r="AW9" s="123">
        <v>3850</v>
      </c>
      <c r="AX9" s="123">
        <f t="shared" si="3"/>
        <v>1.5336010597964715E-3</v>
      </c>
      <c r="AY9" s="123">
        <f t="shared" si="4"/>
        <v>1.618500906190616E-3</v>
      </c>
      <c r="AZ9" s="140">
        <f t="shared" si="5"/>
        <v>-8.489984639414447E-5</v>
      </c>
      <c r="BA9" s="123">
        <f t="shared" si="6"/>
        <v>0.91666687844142958</v>
      </c>
      <c r="BB9" s="123">
        <f t="shared" si="7"/>
        <v>0.14265076324614273</v>
      </c>
      <c r="BC9" s="123">
        <f t="shared" si="8"/>
        <v>-2.0058033362330718</v>
      </c>
      <c r="BD9" s="123">
        <f t="shared" si="9"/>
        <v>-1.5673925938490607</v>
      </c>
      <c r="BE9" s="123">
        <f t="shared" si="0"/>
        <v>-8.1004755220851816</v>
      </c>
      <c r="BF9" s="123">
        <f t="shared" si="0"/>
        <v>-8.1004755205109724</v>
      </c>
      <c r="BG9" s="123">
        <f t="shared" si="0"/>
        <v>-8.1004755531364889</v>
      </c>
      <c r="BH9" s="123">
        <f t="shared" si="0"/>
        <v>-8.100474876971349</v>
      </c>
      <c r="BI9" s="123">
        <f t="shared" si="0"/>
        <v>-8.1004888901492187</v>
      </c>
      <c r="BJ9" s="123">
        <f t="shared" si="0"/>
        <v>-8.1001983144852989</v>
      </c>
      <c r="BK9" s="123">
        <f t="shared" si="0"/>
        <v>-8.1061565477630051</v>
      </c>
      <c r="BL9" s="123">
        <f t="shared" si="10"/>
        <v>-7.9087074350219773</v>
      </c>
    </row>
    <row r="10" spans="1:64" ht="12.95" customHeight="1" thickBot="1">
      <c r="C10" s="124" t="s">
        <v>82</v>
      </c>
      <c r="Z10" s="123">
        <f t="shared" si="1"/>
        <v>5.1512025380916757</v>
      </c>
      <c r="AA10" s="165" t="s">
        <v>45</v>
      </c>
      <c r="AB10" s="166">
        <f t="shared" si="2"/>
        <v>51512.025380916755</v>
      </c>
      <c r="AC10" s="167">
        <v>5.1512025380916757</v>
      </c>
      <c r="AD10" s="123">
        <v>10000</v>
      </c>
      <c r="AE10" s="145" t="s">
        <v>44</v>
      </c>
      <c r="AF10" s="167"/>
      <c r="AG10" s="167"/>
      <c r="AH10" s="167"/>
      <c r="AI10" s="167"/>
      <c r="AJ10" s="167"/>
      <c r="AK10" s="167"/>
      <c r="AL10" s="167"/>
      <c r="AM10" s="167"/>
      <c r="AW10" s="123">
        <v>3900</v>
      </c>
      <c r="AX10" s="123">
        <f t="shared" si="3"/>
        <v>9.668017679574061E-4</v>
      </c>
      <c r="AY10" s="123">
        <f t="shared" si="4"/>
        <v>1.6243618857813111E-3</v>
      </c>
      <c r="AZ10" s="140">
        <f t="shared" si="5"/>
        <v>-6.57560117823905E-4</v>
      </c>
      <c r="BA10" s="123">
        <f t="shared" si="6"/>
        <v>0.96621961526845956</v>
      </c>
      <c r="BB10" s="123">
        <f t="shared" si="7"/>
        <v>-0.11990890052498324</v>
      </c>
      <c r="BC10" s="123">
        <f t="shared" si="8"/>
        <v>-1.7424661621660327</v>
      </c>
      <c r="BD10" s="123">
        <f t="shared" si="9"/>
        <v>-1.1882947564806248</v>
      </c>
      <c r="BE10" s="123">
        <f t="shared" si="0"/>
        <v>-7.8261196868697382</v>
      </c>
      <c r="BF10" s="123">
        <f t="shared" si="0"/>
        <v>-7.8261196868697116</v>
      </c>
      <c r="BG10" s="123">
        <f t="shared" si="0"/>
        <v>-7.8261196868647929</v>
      </c>
      <c r="BH10" s="123">
        <f t="shared" si="0"/>
        <v>-7.8261196859719684</v>
      </c>
      <c r="BI10" s="123">
        <f t="shared" si="0"/>
        <v>-7.8261195239014842</v>
      </c>
      <c r="BJ10" s="123">
        <f t="shared" si="0"/>
        <v>-7.826090119575956</v>
      </c>
      <c r="BK10" s="123">
        <f t="shared" si="0"/>
        <v>-7.8211886670493671</v>
      </c>
      <c r="BL10" s="123">
        <f t="shared" si="10"/>
        <v>-7.6284512818684966</v>
      </c>
    </row>
    <row r="11" spans="1:64" ht="12.95" customHeight="1">
      <c r="A11" s="123" t="s">
        <v>79</v>
      </c>
      <c r="C11" s="163">
        <f ca="1">INTERCEPT(INDIRECT($D$9):G972,INDIRECT($C$9):F972)</f>
        <v>-1.9548887030824968E-5</v>
      </c>
      <c r="AA11" s="168" t="s">
        <v>6</v>
      </c>
      <c r="AB11" s="163">
        <f>1-AB7^2</f>
        <v>0.96089685421166304</v>
      </c>
      <c r="AC11" s="163" t="e">
        <f>SUM(AE21:AE200)</f>
        <v>#VALUE!</v>
      </c>
      <c r="AD11" s="168" t="s">
        <v>7</v>
      </c>
      <c r="AE11" s="145"/>
      <c r="AF11" s="163"/>
      <c r="AG11" s="163"/>
      <c r="AH11" s="163"/>
      <c r="AI11" s="163"/>
      <c r="AJ11" s="163"/>
      <c r="AK11" s="163"/>
      <c r="AL11" s="163"/>
      <c r="AM11" s="163"/>
      <c r="AW11" s="123">
        <v>3950</v>
      </c>
      <c r="AX11" s="123">
        <f t="shared" si="3"/>
        <v>4.2202862559538156E-4</v>
      </c>
      <c r="AY11" s="123">
        <f t="shared" si="4"/>
        <v>1.6307533853902763E-3</v>
      </c>
      <c r="AZ11" s="140">
        <f t="shared" si="5"/>
        <v>-1.2087247597948947E-3</v>
      </c>
      <c r="BA11" s="123">
        <f t="shared" si="6"/>
        <v>1.0242133332669694</v>
      </c>
      <c r="BB11" s="123">
        <f t="shared" si="7"/>
        <v>-0.40284507144987114</v>
      </c>
      <c r="BC11" s="123">
        <f t="shared" si="8"/>
        <v>-1.4480410983422507</v>
      </c>
      <c r="BD11" s="123">
        <f t="shared" si="9"/>
        <v>-0.88420645999145064</v>
      </c>
      <c r="BE11" s="123">
        <f t="shared" si="0"/>
        <v>-7.5360287787168998</v>
      </c>
      <c r="BF11" s="123">
        <f t="shared" si="0"/>
        <v>-7.5360287658373535</v>
      </c>
      <c r="BG11" s="123">
        <f t="shared" si="0"/>
        <v>-7.5360285574966657</v>
      </c>
      <c r="BH11" s="123">
        <f t="shared" si="0"/>
        <v>-7.5360251873775761</v>
      </c>
      <c r="BI11" s="123">
        <f t="shared" si="0"/>
        <v>-7.5359706771224326</v>
      </c>
      <c r="BJ11" s="123">
        <f t="shared" si="0"/>
        <v>-7.5350902470121843</v>
      </c>
      <c r="BK11" s="123">
        <f t="shared" si="0"/>
        <v>-7.5211813406917072</v>
      </c>
      <c r="BL11" s="123">
        <f t="shared" si="10"/>
        <v>-7.348195128715016</v>
      </c>
    </row>
    <row r="12" spans="1:64" ht="12.95" customHeight="1">
      <c r="A12" s="123" t="s">
        <v>80</v>
      </c>
      <c r="C12" s="163">
        <f ca="1">SLOPE(INDIRECT($D$9):G972,INDIRECT($C$9):F972)</f>
        <v>6.4464467596597825E-6</v>
      </c>
      <c r="E12" s="244" t="s">
        <v>208</v>
      </c>
      <c r="F12" s="245" t="s">
        <v>211</v>
      </c>
      <c r="AA12" s="169" t="s">
        <v>39</v>
      </c>
      <c r="AB12" s="163">
        <f>AB7*SIN(RADIANS(AB9))</f>
        <v>-0.18938212706230975</v>
      </c>
      <c r="AE12" s="145"/>
      <c r="AW12" s="123">
        <v>4000</v>
      </c>
      <c r="AX12" s="123">
        <f t="shared" si="3"/>
        <v>-4.4544326391386018E-5</v>
      </c>
      <c r="AY12" s="123">
        <f t="shared" si="4"/>
        <v>1.6376754050175123E-3</v>
      </c>
      <c r="AZ12" s="140">
        <f t="shared" si="5"/>
        <v>-1.6822197314088983E-3</v>
      </c>
      <c r="BA12" s="123">
        <f t="shared" si="6"/>
        <v>1.086770037231803</v>
      </c>
      <c r="BB12" s="123">
        <f t="shared" si="7"/>
        <v>-0.67880036878950178</v>
      </c>
      <c r="BC12" s="123">
        <f t="shared" si="8"/>
        <v>-1.1165365403296792</v>
      </c>
      <c r="BD12" s="123">
        <f t="shared" si="9"/>
        <v>-0.62453973551173736</v>
      </c>
      <c r="BE12" s="123">
        <f t="shared" si="0"/>
        <v>-7.2282141075290918</v>
      </c>
      <c r="BF12" s="123">
        <f t="shared" si="0"/>
        <v>-7.2282137229375421</v>
      </c>
      <c r="BG12" s="123">
        <f t="shared" si="0"/>
        <v>-7.22821040244163</v>
      </c>
      <c r="BH12" s="123">
        <f t="shared" si="0"/>
        <v>-7.2281817344974044</v>
      </c>
      <c r="BI12" s="123">
        <f t="shared" si="0"/>
        <v>-7.2279342732516243</v>
      </c>
      <c r="BJ12" s="123">
        <f t="shared" si="0"/>
        <v>-7.2258017003710355</v>
      </c>
      <c r="BK12" s="123">
        <f t="shared" si="0"/>
        <v>-7.2076757678483068</v>
      </c>
      <c r="BL12" s="123">
        <f t="shared" si="10"/>
        <v>-7.0679389755615354</v>
      </c>
    </row>
    <row r="13" spans="1:64" ht="12.95" customHeight="1">
      <c r="A13" s="123" t="s">
        <v>101</v>
      </c>
      <c r="C13" s="125"/>
      <c r="E13" s="242" t="s">
        <v>150</v>
      </c>
      <c r="F13" s="247">
        <v>1</v>
      </c>
      <c r="AA13" s="170" t="s">
        <v>8</v>
      </c>
      <c r="AB13" s="171">
        <f>AB6*86400*300000/149600000</f>
        <v>0.36914761940037033</v>
      </c>
      <c r="AC13" s="123" t="s">
        <v>15</v>
      </c>
      <c r="AE13" s="145"/>
      <c r="AL13" s="125"/>
      <c r="AW13" s="123">
        <v>4050</v>
      </c>
      <c r="AX13" s="123">
        <f t="shared" si="3"/>
        <v>-3.652401852593174E-4</v>
      </c>
      <c r="AY13" s="123">
        <f t="shared" si="4"/>
        <v>1.6451279446630179E-3</v>
      </c>
      <c r="AZ13" s="140">
        <f t="shared" si="5"/>
        <v>-2.0103681299223353E-3</v>
      </c>
      <c r="BA13" s="123">
        <f t="shared" si="6"/>
        <v>1.1453202752072824</v>
      </c>
      <c r="BB13" s="123">
        <f t="shared" si="7"/>
        <v>-0.8989503897715817</v>
      </c>
      <c r="BC13" s="123">
        <f t="shared" si="8"/>
        <v>-0.74529678437634972</v>
      </c>
      <c r="BD13" s="123">
        <f t="shared" si="9"/>
        <v>-0.39091311230561421</v>
      </c>
      <c r="BE13" s="123">
        <f t="shared" si="0"/>
        <v>-6.9024631764253419</v>
      </c>
      <c r="BF13" s="123">
        <f t="shared" si="0"/>
        <v>-6.9024614187531519</v>
      </c>
      <c r="BG13" s="123">
        <f t="shared" si="0"/>
        <v>-6.902450503180547</v>
      </c>
      <c r="BH13" s="123">
        <f t="shared" si="0"/>
        <v>-6.9023827167160974</v>
      </c>
      <c r="BI13" s="123">
        <f t="shared" si="0"/>
        <v>-6.9019618313427884</v>
      </c>
      <c r="BJ13" s="123">
        <f t="shared" si="0"/>
        <v>-6.8993513738112116</v>
      </c>
      <c r="BK13" s="123">
        <f t="shared" si="0"/>
        <v>-6.8832664261792855</v>
      </c>
      <c r="BL13" s="123">
        <f t="shared" si="10"/>
        <v>-6.7876828224080548</v>
      </c>
    </row>
    <row r="14" spans="1:64" ht="12.95" customHeight="1">
      <c r="E14" s="242" t="s">
        <v>91</v>
      </c>
      <c r="F14" s="246">
        <f ca="1">NOW()+15018.5+$C$5/24</f>
        <v>60572.715564814811</v>
      </c>
      <c r="R14" s="123" t="s">
        <v>62</v>
      </c>
      <c r="S14" s="125">
        <v>0.2</v>
      </c>
      <c r="AA14" s="170" t="s">
        <v>40</v>
      </c>
      <c r="AB14" s="163">
        <f>2*AB5*365.24/C8</f>
        <v>5.4474369923753847E-8</v>
      </c>
      <c r="AC14" s="123" t="s">
        <v>49</v>
      </c>
      <c r="AE14" s="145"/>
      <c r="AL14" s="125"/>
      <c r="AW14" s="123">
        <v>4100</v>
      </c>
      <c r="AX14" s="123">
        <f t="shared" si="3"/>
        <v>-4.7394696703053729E-4</v>
      </c>
      <c r="AY14" s="123">
        <f t="shared" si="4"/>
        <v>1.6531110043267936E-3</v>
      </c>
      <c r="AZ14" s="140">
        <f t="shared" si="5"/>
        <v>-2.1270579713573308E-3</v>
      </c>
      <c r="BA14" s="123">
        <f t="shared" si="6"/>
        <v>1.1864664901178386</v>
      </c>
      <c r="BB14" s="123">
        <f t="shared" si="7"/>
        <v>-0.99887185679070911</v>
      </c>
      <c r="BC14" s="123">
        <f t="shared" si="8"/>
        <v>-0.33937280580221568</v>
      </c>
      <c r="BD14" s="123">
        <f t="shared" si="9"/>
        <v>-0.1713340019660553</v>
      </c>
      <c r="BE14" s="123">
        <f t="shared" si="0"/>
        <v>-6.5618135064733192</v>
      </c>
      <c r="BF14" s="123">
        <f t="shared" si="0"/>
        <v>-6.5618114074753624</v>
      </c>
      <c r="BG14" s="123">
        <f t="shared" si="0"/>
        <v>-6.5618003670474225</v>
      </c>
      <c r="BH14" s="123">
        <f t="shared" si="0"/>
        <v>-6.5617422965553036</v>
      </c>
      <c r="BI14" s="123">
        <f t="shared" si="0"/>
        <v>-6.5614368729928385</v>
      </c>
      <c r="BJ14" s="123">
        <f t="shared" si="0"/>
        <v>-6.5598309260330394</v>
      </c>
      <c r="BK14" s="123">
        <f t="shared" si="0"/>
        <v>-6.5513986227695487</v>
      </c>
      <c r="BL14" s="123">
        <f t="shared" si="10"/>
        <v>-6.5074266692545741</v>
      </c>
    </row>
    <row r="15" spans="1:64" ht="12.95" customHeight="1">
      <c r="A15" s="172" t="s">
        <v>81</v>
      </c>
      <c r="C15" s="173">
        <f ca="1">(C7+C11)+(C8+C12)*INT(MAX(F21:F3513))</f>
        <v>60286.908344321637</v>
      </c>
      <c r="E15" s="242" t="s">
        <v>151</v>
      </c>
      <c r="F15" s="246">
        <f ca="1">ROUND(2*($F$14-$C$7)/$C$8,0)/2+$F$13</f>
        <v>12523</v>
      </c>
      <c r="R15" s="123" t="s">
        <v>174</v>
      </c>
      <c r="S15" s="125">
        <v>0.1</v>
      </c>
      <c r="AA15" s="169" t="s">
        <v>9</v>
      </c>
      <c r="AB15" s="175">
        <f>(AB10-AB2)/AD2</f>
        <v>6153.7789225716715</v>
      </c>
      <c r="AC15" s="123" t="s">
        <v>46</v>
      </c>
      <c r="AE15" s="145"/>
      <c r="AW15" s="123">
        <v>4150</v>
      </c>
      <c r="AX15" s="123">
        <f t="shared" si="3"/>
        <v>-3.3195709719201954E-4</v>
      </c>
      <c r="AY15" s="123">
        <f t="shared" si="4"/>
        <v>1.66162458400884E-3</v>
      </c>
      <c r="AZ15" s="140">
        <f t="shared" si="5"/>
        <v>-1.9935816812008595E-3</v>
      </c>
      <c r="BA15" s="123">
        <f t="shared" si="6"/>
        <v>1.197026539376949</v>
      </c>
      <c r="BB15" s="123">
        <f t="shared" si="7"/>
        <v>-0.92971914328720362</v>
      </c>
      <c r="BC15" s="123">
        <f t="shared" si="8"/>
        <v>8.5278901651797814E-2</v>
      </c>
      <c r="BD15" s="123">
        <f t="shared" si="9"/>
        <v>4.2665310884869065E-2</v>
      </c>
      <c r="BE15" s="123">
        <f t="shared" si="0"/>
        <v>-6.213377746848499</v>
      </c>
      <c r="BF15" s="123">
        <f t="shared" si="0"/>
        <v>-6.2133783996134841</v>
      </c>
      <c r="BG15" s="123">
        <f t="shared" si="0"/>
        <v>-6.2133817087140946</v>
      </c>
      <c r="BH15" s="123">
        <f t="shared" si="0"/>
        <v>-6.2133984837241041</v>
      </c>
      <c r="BI15" s="123">
        <f t="shared" si="0"/>
        <v>-6.2134835219241875</v>
      </c>
      <c r="BJ15" s="123">
        <f t="shared" si="0"/>
        <v>-6.2139146015719247</v>
      </c>
      <c r="BK15" s="123">
        <f t="shared" si="0"/>
        <v>-6.2160996541806783</v>
      </c>
      <c r="BL15" s="123">
        <f t="shared" si="10"/>
        <v>-6.2271705161010935</v>
      </c>
    </row>
    <row r="16" spans="1:64" ht="12.95" customHeight="1">
      <c r="A16" s="146" t="s">
        <v>67</v>
      </c>
      <c r="C16" s="176">
        <f ca="1">+C8+C12</f>
        <v>1.4228196464467597</v>
      </c>
      <c r="E16" s="242" t="s">
        <v>92</v>
      </c>
      <c r="F16" s="246">
        <f ca="1">ROUND(2*($F$14-$C$15)/$C$16,0)/2+$F$13</f>
        <v>202</v>
      </c>
      <c r="R16" s="123" t="s">
        <v>60</v>
      </c>
      <c r="S16" s="125">
        <v>1</v>
      </c>
      <c r="AA16" s="168" t="s">
        <v>10</v>
      </c>
      <c r="AB16" s="175">
        <f>365.24*AB8</f>
        <v>1594.9239730370664</v>
      </c>
      <c r="AC16" s="123" t="s">
        <v>17</v>
      </c>
      <c r="AD16" s="163"/>
      <c r="AE16" s="145"/>
      <c r="AW16" s="123">
        <v>4200</v>
      </c>
      <c r="AX16" s="123">
        <f t="shared" si="3"/>
        <v>4.737569835638368E-5</v>
      </c>
      <c r="AY16" s="123">
        <f t="shared" si="4"/>
        <v>1.6706686837091563E-3</v>
      </c>
      <c r="AZ16" s="140">
        <f t="shared" si="5"/>
        <v>-1.6232929853527726E-3</v>
      </c>
      <c r="BA16" s="123">
        <f t="shared" si="6"/>
        <v>1.1730591540324573</v>
      </c>
      <c r="BB16" s="123">
        <f t="shared" si="7"/>
        <v>-0.69893246120744745</v>
      </c>
      <c r="BC16" s="123">
        <f t="shared" si="8"/>
        <v>0.50502463477107562</v>
      </c>
      <c r="BD16" s="123">
        <f t="shared" si="9"/>
        <v>0.25801976390563719</v>
      </c>
      <c r="BE16" s="123">
        <f t="shared" si="0"/>
        <v>-5.8669652004458204</v>
      </c>
      <c r="BF16" s="123">
        <f t="shared" si="0"/>
        <v>-5.8669675399082744</v>
      </c>
      <c r="BG16" s="123">
        <f t="shared" si="0"/>
        <v>-5.8669804748979759</v>
      </c>
      <c r="BH16" s="123">
        <f t="shared" si="0"/>
        <v>-5.8670519916840531</v>
      </c>
      <c r="BI16" s="123">
        <f t="shared" si="0"/>
        <v>-5.8674473629453345</v>
      </c>
      <c r="BJ16" s="123">
        <f t="shared" si="0"/>
        <v>-5.8696318791540545</v>
      </c>
      <c r="BK16" s="123">
        <f t="shared" si="0"/>
        <v>-5.8816645534186343</v>
      </c>
      <c r="BL16" s="123">
        <f t="shared" si="10"/>
        <v>-5.9469143629476129</v>
      </c>
    </row>
    <row r="17" spans="1:73" ht="12.95" customHeight="1" thickBot="1">
      <c r="A17" s="174" t="s">
        <v>88</v>
      </c>
      <c r="C17" s="123">
        <f>COUNT(C21:C2171)</f>
        <v>215</v>
      </c>
      <c r="E17" s="242" t="s">
        <v>209</v>
      </c>
      <c r="F17" s="248">
        <f ca="1">+$C$15+$C$16*$F$16-15018.5-$C$5/24</f>
        <v>45556.213746237219</v>
      </c>
      <c r="R17" s="123" t="s">
        <v>61</v>
      </c>
      <c r="S17" s="125">
        <v>1</v>
      </c>
      <c r="AA17" s="168" t="s">
        <v>11</v>
      </c>
      <c r="AB17" s="177">
        <f>AB13^3/AB8^2</f>
        <v>2.6380128854351639E-3</v>
      </c>
      <c r="AC17" s="119" t="s">
        <v>12</v>
      </c>
      <c r="AE17" s="145"/>
      <c r="AW17" s="123">
        <v>4250</v>
      </c>
      <c r="AX17" s="123">
        <f t="shared" si="3"/>
        <v>5.9970696372264529E-4</v>
      </c>
      <c r="AY17" s="123">
        <f t="shared" si="4"/>
        <v>1.6802433034277427E-3</v>
      </c>
      <c r="AZ17" s="140">
        <f t="shared" si="5"/>
        <v>-1.0805363397050974E-3</v>
      </c>
      <c r="BA17" s="123">
        <f t="shared" si="6"/>
        <v>1.1231730312806325</v>
      </c>
      <c r="BB17" s="123">
        <f t="shared" si="7"/>
        <v>-0.37144105447997483</v>
      </c>
      <c r="BC17" s="123">
        <f t="shared" si="8"/>
        <v>0.89836773447812346</v>
      </c>
      <c r="BD17" s="123">
        <f t="shared" si="9"/>
        <v>0.48204889109252969</v>
      </c>
      <c r="BE17" s="123">
        <f t="shared" si="0"/>
        <v>-5.5316448916526824</v>
      </c>
      <c r="BF17" s="123">
        <f t="shared" si="0"/>
        <v>-5.531646017813947</v>
      </c>
      <c r="BG17" s="123">
        <f t="shared" si="0"/>
        <v>-5.5316538123531478</v>
      </c>
      <c r="BH17" s="123">
        <f t="shared" si="0"/>
        <v>-5.5317077594126971</v>
      </c>
      <c r="BI17" s="123">
        <f t="shared" si="0"/>
        <v>-5.5320810598002135</v>
      </c>
      <c r="BJ17" s="123">
        <f t="shared" si="0"/>
        <v>-5.5346606529058953</v>
      </c>
      <c r="BK17" s="123">
        <f t="shared" si="0"/>
        <v>-5.5523209452218394</v>
      </c>
      <c r="BL17" s="123">
        <f t="shared" si="10"/>
        <v>-5.6666582097941323</v>
      </c>
    </row>
    <row r="18" spans="1:73" ht="12.95" customHeight="1" thickTop="1" thickBot="1">
      <c r="A18" s="146" t="s">
        <v>68</v>
      </c>
      <c r="C18" s="178">
        <f ca="1">+C15</f>
        <v>60286.908344321637</v>
      </c>
      <c r="D18" s="241">
        <f ca="1">+C16</f>
        <v>1.4228196464467597</v>
      </c>
      <c r="E18" s="243" t="s">
        <v>210</v>
      </c>
      <c r="F18" s="249">
        <f ca="1">+($C$15+$C$16*$F$16)-($C$16/2)-15018.5-$C$5/24</f>
        <v>45555.502336413992</v>
      </c>
      <c r="AA18" s="179" t="s">
        <v>13</v>
      </c>
      <c r="AB18" s="180">
        <f>2*PI()/(AB8*365.2422)*AD2</f>
        <v>5.6051230630696095E-3</v>
      </c>
      <c r="AC18" s="181" t="s">
        <v>38</v>
      </c>
      <c r="AD18" s="181"/>
      <c r="AE18" s="182"/>
      <c r="AH18" s="125" t="s">
        <v>189</v>
      </c>
      <c r="AW18" s="123">
        <v>4300</v>
      </c>
      <c r="AX18" s="123">
        <f t="shared" si="3"/>
        <v>1.238386818744594E-3</v>
      </c>
      <c r="AY18" s="123">
        <f t="shared" si="4"/>
        <v>1.6903484431645996E-3</v>
      </c>
      <c r="AZ18" s="140">
        <f t="shared" si="5"/>
        <v>-4.5196162442000563E-4</v>
      </c>
      <c r="BA18" s="123">
        <f t="shared" si="6"/>
        <v>1.0616415484729211</v>
      </c>
      <c r="BB18" s="123">
        <f t="shared" si="7"/>
        <v>-2.5134372327341805E-2</v>
      </c>
      <c r="BC18" s="123">
        <f t="shared" si="8"/>
        <v>1.253791351617366</v>
      </c>
      <c r="BD18" s="123">
        <f t="shared" si="9"/>
        <v>0.72437084269409191</v>
      </c>
      <c r="BE18" s="123">
        <f t="shared" ref="BE18:BK54" si="11">$BL18+$AB$7*SIN(BF18)</f>
        <v>-5.2129141865099742</v>
      </c>
      <c r="BF18" s="123">
        <f t="shared" si="11"/>
        <v>-5.2129143212758455</v>
      </c>
      <c r="BG18" s="123">
        <f t="shared" si="11"/>
        <v>-5.2129157414283318</v>
      </c>
      <c r="BH18" s="123">
        <f t="shared" si="11"/>
        <v>-5.2129307066628288</v>
      </c>
      <c r="BI18" s="123">
        <f t="shared" si="11"/>
        <v>-5.213088381919583</v>
      </c>
      <c r="BJ18" s="123">
        <f t="shared" si="11"/>
        <v>-5.2147469127207886</v>
      </c>
      <c r="BK18" s="123">
        <f t="shared" si="11"/>
        <v>-5.2318991612679531</v>
      </c>
      <c r="BL18" s="123">
        <f t="shared" si="10"/>
        <v>-5.3864020566406534</v>
      </c>
    </row>
    <row r="19" spans="1:73" ht="12.95" customHeight="1" thickTop="1">
      <c r="E19" s="174"/>
      <c r="F19" s="183"/>
      <c r="AA19" s="184"/>
      <c r="AC19" s="184"/>
      <c r="AE19" s="123">
        <f>COUNT(AE21:AE1117)</f>
        <v>213</v>
      </c>
      <c r="AH19" s="125" t="s">
        <v>190</v>
      </c>
      <c r="AW19" s="123">
        <v>4350</v>
      </c>
      <c r="AX19" s="123">
        <f t="shared" si="3"/>
        <v>1.8846785484342944E-3</v>
      </c>
      <c r="AY19" s="123">
        <f t="shared" si="4"/>
        <v>1.7009841029197261E-3</v>
      </c>
      <c r="AZ19" s="140">
        <f t="shared" si="5"/>
        <v>1.8369444551456814E-4</v>
      </c>
      <c r="BA19" s="123">
        <f t="shared" si="6"/>
        <v>1.000180460475361</v>
      </c>
      <c r="BB19" s="123">
        <f t="shared" si="7"/>
        <v>0.28686756659744733</v>
      </c>
      <c r="BC19" s="123">
        <f t="shared" si="8"/>
        <v>1.5698837355273627</v>
      </c>
      <c r="BD19" s="123">
        <f t="shared" si="9"/>
        <v>0.99908782489067893</v>
      </c>
      <c r="BE19" s="123">
        <f t="shared" si="11"/>
        <v>-4.9123405865461383</v>
      </c>
      <c r="BF19" s="123">
        <f t="shared" si="11"/>
        <v>-4.9123405875801511</v>
      </c>
      <c r="BG19" s="123">
        <f t="shared" si="11"/>
        <v>-4.9123406139066317</v>
      </c>
      <c r="BH19" s="123">
        <f t="shared" si="11"/>
        <v>-4.9123412841909353</v>
      </c>
      <c r="BI19" s="123">
        <f t="shared" si="11"/>
        <v>-4.912358349190697</v>
      </c>
      <c r="BJ19" s="123">
        <f t="shared" si="11"/>
        <v>-4.9127923300142555</v>
      </c>
      <c r="BK19" s="123">
        <f t="shared" si="11"/>
        <v>-4.9235333564621726</v>
      </c>
      <c r="BL19" s="123">
        <f t="shared" si="10"/>
        <v>-5.1061459034871728</v>
      </c>
    </row>
    <row r="20" spans="1:73" ht="12.95" customHeight="1" thickBot="1">
      <c r="A20" s="124" t="s">
        <v>69</v>
      </c>
      <c r="B20" s="124" t="s">
        <v>70</v>
      </c>
      <c r="C20" s="124" t="s">
        <v>71</v>
      </c>
      <c r="D20" s="231" t="s">
        <v>76</v>
      </c>
      <c r="E20" s="124" t="s">
        <v>72</v>
      </c>
      <c r="F20" s="124" t="s">
        <v>73</v>
      </c>
      <c r="G20" s="124" t="s">
        <v>74</v>
      </c>
      <c r="H20" s="185" t="s">
        <v>62</v>
      </c>
      <c r="I20" s="185" t="s">
        <v>174</v>
      </c>
      <c r="J20" s="185" t="s">
        <v>60</v>
      </c>
      <c r="K20" s="185" t="s">
        <v>61</v>
      </c>
      <c r="L20" s="185" t="s">
        <v>83</v>
      </c>
      <c r="M20" s="124" t="s">
        <v>78</v>
      </c>
      <c r="T20" s="124"/>
      <c r="U20" s="133" t="s">
        <v>110</v>
      </c>
      <c r="Z20" s="124" t="s">
        <v>73</v>
      </c>
      <c r="AA20" s="131" t="s">
        <v>47</v>
      </c>
      <c r="AB20" s="131" t="s">
        <v>188</v>
      </c>
      <c r="AC20" s="131" t="s">
        <v>0</v>
      </c>
      <c r="AD20" s="131" t="s">
        <v>41</v>
      </c>
      <c r="AE20" s="131" t="s">
        <v>14</v>
      </c>
      <c r="AF20" s="131" t="s">
        <v>16</v>
      </c>
      <c r="AG20" s="133"/>
      <c r="AH20" s="131" t="s">
        <v>24</v>
      </c>
      <c r="AI20" s="131" t="s">
        <v>25</v>
      </c>
      <c r="AJ20" s="131" t="s">
        <v>26</v>
      </c>
      <c r="AK20" s="131" t="s">
        <v>42</v>
      </c>
      <c r="AL20" s="131" t="s">
        <v>27</v>
      </c>
      <c r="AM20" s="131" t="s">
        <v>28</v>
      </c>
      <c r="AN20" s="124" t="s">
        <v>29</v>
      </c>
      <c r="AO20" s="124" t="s">
        <v>30</v>
      </c>
      <c r="AP20" s="124" t="s">
        <v>31</v>
      </c>
      <c r="AQ20" s="124" t="s">
        <v>32</v>
      </c>
      <c r="AR20" s="124" t="s">
        <v>33</v>
      </c>
      <c r="AS20" s="124" t="s">
        <v>34</v>
      </c>
      <c r="AT20" s="124" t="s">
        <v>35</v>
      </c>
      <c r="AU20" s="124" t="s">
        <v>180</v>
      </c>
      <c r="AV20" s="186"/>
      <c r="AW20" s="123">
        <v>4400</v>
      </c>
      <c r="AX20" s="123">
        <f t="shared" si="3"/>
        <v>2.4812951073561618E-3</v>
      </c>
      <c r="AY20" s="123">
        <f t="shared" si="4"/>
        <v>1.7121502826931236E-3</v>
      </c>
      <c r="AZ20" s="140">
        <f t="shared" si="5"/>
        <v>7.691448246630383E-4</v>
      </c>
      <c r="BA20" s="123">
        <f t="shared" si="6"/>
        <v>0.94529636061220812</v>
      </c>
      <c r="BB20" s="123">
        <f t="shared" si="7"/>
        <v>0.5414499593344333</v>
      </c>
      <c r="BC20" s="123">
        <f t="shared" si="8"/>
        <v>1.8510891617738214</v>
      </c>
      <c r="BD20" s="123">
        <f t="shared" si="9"/>
        <v>1.3284817719341853</v>
      </c>
      <c r="BE20" s="123">
        <f t="shared" si="11"/>
        <v>-4.6288344600466127</v>
      </c>
      <c r="BF20" s="123">
        <f t="shared" si="11"/>
        <v>-4.6288344600458906</v>
      </c>
      <c r="BG20" s="123">
        <f t="shared" si="11"/>
        <v>-4.6288344600896618</v>
      </c>
      <c r="BH20" s="123">
        <f t="shared" si="11"/>
        <v>-4.6288344574373861</v>
      </c>
      <c r="BI20" s="123">
        <f t="shared" si="11"/>
        <v>-4.6288346181495141</v>
      </c>
      <c r="BJ20" s="123">
        <f t="shared" si="11"/>
        <v>-4.6288248805060421</v>
      </c>
      <c r="BK20" s="123">
        <f t="shared" si="11"/>
        <v>-4.6294169484318113</v>
      </c>
      <c r="BL20" s="123">
        <f t="shared" si="10"/>
        <v>-4.8258897503336922</v>
      </c>
    </row>
    <row r="21" spans="1:73" ht="12.95" customHeight="1">
      <c r="A21" s="45" t="s">
        <v>75</v>
      </c>
      <c r="B21" s="61"/>
      <c r="C21" s="60">
        <v>42756.347500000003</v>
      </c>
      <c r="D21" s="60"/>
      <c r="E21" s="123">
        <f>+(C21-C$7)/C$8</f>
        <v>0</v>
      </c>
      <c r="F21" s="123">
        <f>ROUND(2*E21,0)/2</f>
        <v>0</v>
      </c>
      <c r="G21" s="123">
        <f>+C21-(C$7+F21*C$8)</f>
        <v>0</v>
      </c>
      <c r="J21" s="123">
        <f>G21</f>
        <v>0</v>
      </c>
      <c r="L21" s="123">
        <f ca="1">+C$11+C$12*$F21</f>
        <v>-1.9548887030824968E-5</v>
      </c>
      <c r="M21" s="187">
        <f>+C21-15018.5</f>
        <v>27737.847500000003</v>
      </c>
      <c r="T21" s="187"/>
      <c r="Z21" s="123">
        <f>F21</f>
        <v>0</v>
      </c>
      <c r="AA21" s="140">
        <f>AB$3+AB$4*Z21+AB$5*Z21^2+AH21</f>
        <v>4.3068237949127879E-3</v>
      </c>
      <c r="AB21" s="140">
        <f>IF(S21&lt;&gt;0,G21-AH21, -9999)</f>
        <v>-9999</v>
      </c>
      <c r="AC21" s="140">
        <f>+G21-P21</f>
        <v>0</v>
      </c>
      <c r="AD21" s="140">
        <f>IF(S21&lt;&gt;0,G21-AA21, -9999)</f>
        <v>-9999</v>
      </c>
      <c r="AE21" s="140">
        <f>+(G21-AA21)^2*S21</f>
        <v>0</v>
      </c>
      <c r="AF21" s="123">
        <f>IF(S21&lt;&gt;0,G21-P21, -9999)</f>
        <v>-9999</v>
      </c>
      <c r="AG21" s="188"/>
      <c r="AH21" s="123">
        <f>$AB$6*($AB$11/AI21*AJ21+$AB$12)</f>
        <v>1.5464667023403604E-3</v>
      </c>
      <c r="AI21" s="123">
        <f>1+$AB$7*COS(AL21)</f>
        <v>0.87390017256355912</v>
      </c>
      <c r="AJ21" s="123">
        <f>SIN(AL21+RADIANS($AB$9))</f>
        <v>0.83236526739281635</v>
      </c>
      <c r="AK21" s="123">
        <f>$AB$7*SIN(AL21)</f>
        <v>0.15232195937827461</v>
      </c>
      <c r="AL21" s="123">
        <f>2*ATAN(AM21)</f>
        <v>2.2622901621351277</v>
      </c>
      <c r="AM21" s="123">
        <f>SQRT((1+$AB$7)/(1-$AB$7))*TAN(AN21/2)</f>
        <v>2.126055772909202</v>
      </c>
      <c r="AN21" s="140">
        <f>$AU21+$AB$7*SIN(AO21)</f>
        <v>-29.317571733005948</v>
      </c>
      <c r="AO21" s="140">
        <f>$AU21+$AB$7*SIN(AP21)</f>
        <v>-29.317571889963176</v>
      </c>
      <c r="AP21" s="140">
        <f>$AU21+$AB$7*SIN(AQ21)</f>
        <v>-29.317570313296141</v>
      </c>
      <c r="AQ21" s="140">
        <f>$AU21+$AB$7*SIN(AR21)</f>
        <v>-29.317586151428571</v>
      </c>
      <c r="AR21" s="140">
        <f>$AU21+$AB$7*SIN(AS21)</f>
        <v>-29.317427071799013</v>
      </c>
      <c r="AS21" s="140">
        <f>$AU21+$AB$7*SIN(AT21)</f>
        <v>-29.319026860134933</v>
      </c>
      <c r="AT21" s="140">
        <f>$AU21+$AB$7*SIN(AU21)</f>
        <v>-29.303133224700446</v>
      </c>
      <c r="AU21" s="140">
        <f>RADIANS($AB$9)+$AB$18*(F21-AB$15)</f>
        <v>-29.488431227839971</v>
      </c>
      <c r="AW21" s="123">
        <v>4450</v>
      </c>
      <c r="AX21" s="123">
        <f t="shared" si="3"/>
        <v>2.9920541163419067E-3</v>
      </c>
      <c r="AY21" s="123">
        <f t="shared" si="4"/>
        <v>1.7238469824847904E-3</v>
      </c>
      <c r="AZ21" s="140">
        <f t="shared" si="5"/>
        <v>1.2682071338571161E-3</v>
      </c>
      <c r="BA21" s="123">
        <f t="shared" si="6"/>
        <v>0.8995114456210932</v>
      </c>
      <c r="BB21" s="123">
        <f t="shared" si="7"/>
        <v>0.73449957270333699</v>
      </c>
      <c r="BC21" s="123">
        <f t="shared" si="8"/>
        <v>2.103857326656307</v>
      </c>
      <c r="BD21" s="123">
        <f t="shared" si="9"/>
        <v>1.7511317578150865</v>
      </c>
      <c r="BE21" s="123">
        <f t="shared" si="11"/>
        <v>-4.3600371756507679</v>
      </c>
      <c r="BF21" s="123">
        <f t="shared" si="11"/>
        <v>-4.3600371906997646</v>
      </c>
      <c r="BG21" s="123">
        <f t="shared" si="11"/>
        <v>-4.3600369701792543</v>
      </c>
      <c r="BH21" s="123">
        <f t="shared" si="11"/>
        <v>-4.3600402015902411</v>
      </c>
      <c r="BI21" s="123">
        <f t="shared" si="11"/>
        <v>-4.3599928527492846</v>
      </c>
      <c r="BJ21" s="123">
        <f t="shared" si="11"/>
        <v>-4.3606872513002637</v>
      </c>
      <c r="BK21" s="123">
        <f t="shared" si="11"/>
        <v>-4.350631463470469</v>
      </c>
      <c r="BL21" s="123">
        <f t="shared" si="10"/>
        <v>-4.5456335971802115</v>
      </c>
    </row>
    <row r="22" spans="1:73" s="189" customFormat="1" ht="12.95" customHeight="1">
      <c r="A22" s="251" t="s">
        <v>212</v>
      </c>
      <c r="B22" s="253"/>
      <c r="C22" s="257">
        <v>42756.347500000003</v>
      </c>
      <c r="D22" s="257"/>
      <c r="E22" s="46">
        <f>+(C22-C$7)/C$8</f>
        <v>0</v>
      </c>
      <c r="F22" s="123">
        <f>ROUND(2*E22,0)/2</f>
        <v>0</v>
      </c>
      <c r="G22" s="123">
        <f>+C22-(C$7+F22*C$8)</f>
        <v>0</v>
      </c>
      <c r="H22" s="123"/>
      <c r="I22" s="123"/>
      <c r="J22" s="123"/>
      <c r="K22" s="123">
        <f>G22</f>
        <v>0</v>
      </c>
      <c r="L22" s="123">
        <f ca="1">+C$11+C$12*$F22</f>
        <v>-1.9548887030824968E-5</v>
      </c>
      <c r="M22" s="187">
        <f>+C22-15018.5</f>
        <v>27737.847500000003</v>
      </c>
      <c r="N22" s="123"/>
      <c r="O22" s="123"/>
      <c r="P22" s="123"/>
      <c r="Q22" s="123"/>
      <c r="R22" s="123"/>
      <c r="S22" s="191">
        <f>S$17</f>
        <v>1</v>
      </c>
      <c r="T22" s="187"/>
      <c r="U22" s="163"/>
      <c r="V22" s="123"/>
      <c r="W22" s="123"/>
      <c r="X22" s="123"/>
      <c r="Y22" s="123"/>
      <c r="Z22" s="123">
        <f>F22</f>
        <v>0</v>
      </c>
      <c r="AA22" s="140">
        <f>AB$3+AB$4*Z22+AB$5*Z22^2+AH22</f>
        <v>4.3068237949127879E-3</v>
      </c>
      <c r="AB22" s="140">
        <f>IF(S22&lt;&gt;0,G22-AH22, -9999)</f>
        <v>-1.5464667023403604E-3</v>
      </c>
      <c r="AC22" s="140">
        <f>+G22-P22</f>
        <v>0</v>
      </c>
      <c r="AD22" s="140">
        <f>IF(S22&lt;&gt;0,G22-AA22, -9999)</f>
        <v>-4.3068237949127879E-3</v>
      </c>
      <c r="AE22" s="140">
        <f>+(G22-AA22)^2*S22</f>
        <v>1.8548731200426988E-5</v>
      </c>
      <c r="AF22" s="123">
        <f>IF(S22&lt;&gt;0,G22-P22, -9999)</f>
        <v>0</v>
      </c>
      <c r="AG22" s="188"/>
      <c r="AH22" s="123">
        <f>$AB$6*($AB$11/AI22*AJ22+$AB$12)</f>
        <v>1.5464667023403604E-3</v>
      </c>
      <c r="AI22" s="123">
        <f>1+$AB$7*COS(AL22)</f>
        <v>0.87390017256355912</v>
      </c>
      <c r="AJ22" s="123">
        <f>SIN(AL22+RADIANS($AB$9))</f>
        <v>0.83236526739281635</v>
      </c>
      <c r="AK22" s="123">
        <f>$AB$7*SIN(AL22)</f>
        <v>0.15232195937827461</v>
      </c>
      <c r="AL22" s="123">
        <f>2*ATAN(AM22)</f>
        <v>2.2622901621351277</v>
      </c>
      <c r="AM22" s="123">
        <f>SQRT((1+$AB$7)/(1-$AB$7))*TAN(AN22/2)</f>
        <v>2.126055772909202</v>
      </c>
      <c r="AN22" s="140">
        <f>$AU22+$AB$7*SIN(AO22)</f>
        <v>-29.317571733005948</v>
      </c>
      <c r="AO22" s="140">
        <f>$AU22+$AB$7*SIN(AP22)</f>
        <v>-29.317571889963176</v>
      </c>
      <c r="AP22" s="140">
        <f>$AU22+$AB$7*SIN(AQ22)</f>
        <v>-29.317570313296141</v>
      </c>
      <c r="AQ22" s="140">
        <f>$AU22+$AB$7*SIN(AR22)</f>
        <v>-29.317586151428571</v>
      </c>
      <c r="AR22" s="140">
        <f>$AU22+$AB$7*SIN(AS22)</f>
        <v>-29.317427071799013</v>
      </c>
      <c r="AS22" s="140">
        <f>$AU22+$AB$7*SIN(AT22)</f>
        <v>-29.319026860134933</v>
      </c>
      <c r="AT22" s="140">
        <f>$AU22+$AB$7*SIN(AU22)</f>
        <v>-29.303133224700446</v>
      </c>
      <c r="AU22" s="140">
        <f>RADIANS($AB$9)+$AB$18*(F22-AB$15)</f>
        <v>-29.488431227839971</v>
      </c>
      <c r="AV22" s="123"/>
      <c r="AW22" s="123">
        <v>4500</v>
      </c>
      <c r="AX22" s="123">
        <f t="shared" si="3"/>
        <v>3.3964761672937828E-3</v>
      </c>
      <c r="AY22" s="123">
        <f t="shared" si="4"/>
        <v>1.7360742022947276E-3</v>
      </c>
      <c r="AZ22" s="140">
        <f t="shared" si="5"/>
        <v>1.6604019649990552E-3</v>
      </c>
      <c r="BA22" s="123">
        <f t="shared" si="6"/>
        <v>0.86322341093975352</v>
      </c>
      <c r="BB22" s="123">
        <f t="shared" si="7"/>
        <v>0.87023649832329752</v>
      </c>
      <c r="BC22" s="123">
        <f t="shared" si="8"/>
        <v>2.3346105571086988</v>
      </c>
      <c r="BD22" s="123">
        <f t="shared" si="9"/>
        <v>2.3423899182060746</v>
      </c>
      <c r="BE22" s="123">
        <f t="shared" si="11"/>
        <v>-4.1032037392022751</v>
      </c>
      <c r="BF22" s="123">
        <f t="shared" si="11"/>
        <v>-4.1032040758892006</v>
      </c>
      <c r="BG22" s="123">
        <f t="shared" si="11"/>
        <v>-4.1032011003049762</v>
      </c>
      <c r="BH22" s="123">
        <f t="shared" si="11"/>
        <v>-4.1032273984733569</v>
      </c>
      <c r="BI22" s="123">
        <f t="shared" si="11"/>
        <v>-4.1029950099796171</v>
      </c>
      <c r="BJ22" s="123">
        <f t="shared" si="11"/>
        <v>-4.1050512409218891</v>
      </c>
      <c r="BK22" s="123">
        <f t="shared" si="11"/>
        <v>-4.0870621442137907</v>
      </c>
      <c r="BL22" s="123">
        <f t="shared" si="10"/>
        <v>-4.2653774440267309</v>
      </c>
      <c r="BM22" s="192"/>
      <c r="BN22" s="192"/>
      <c r="BO22" s="192"/>
      <c r="BP22" s="192"/>
      <c r="BQ22" s="192"/>
      <c r="BR22" s="192"/>
      <c r="BS22" s="192"/>
      <c r="BT22" s="192"/>
      <c r="BU22" s="192"/>
    </row>
    <row r="23" spans="1:73" s="189" customFormat="1" ht="12.95" customHeight="1">
      <c r="A23" s="209" t="s">
        <v>191</v>
      </c>
      <c r="B23" s="236" t="s">
        <v>77</v>
      </c>
      <c r="C23" s="210">
        <v>43055.84317</v>
      </c>
      <c r="D23" s="232">
        <v>0</v>
      </c>
      <c r="E23" s="46">
        <f>+(C23-C$7)/C$8</f>
        <v>210.4954255414531</v>
      </c>
      <c r="F23" s="123">
        <f>ROUND(2*E23,0)/2</f>
        <v>210.5</v>
      </c>
      <c r="G23" s="123">
        <f>+C23-(C$7+F23*C$8)</f>
        <v>-6.5086000031442381E-3</v>
      </c>
      <c r="H23" s="123"/>
      <c r="I23" s="123"/>
      <c r="J23" s="123"/>
      <c r="K23" s="123">
        <f>G23</f>
        <v>-6.5086000031442381E-3</v>
      </c>
      <c r="L23" s="123">
        <f ca="1">+C$11+C$12*$F23</f>
        <v>1.3374281558775592E-3</v>
      </c>
      <c r="M23" s="187">
        <f>+C23-15018.5</f>
        <v>28037.34317</v>
      </c>
      <c r="N23" s="123"/>
      <c r="O23" s="123"/>
      <c r="P23" s="123"/>
      <c r="Q23" s="123"/>
      <c r="R23" s="123"/>
      <c r="S23" s="191">
        <f>S$17</f>
        <v>1</v>
      </c>
      <c r="T23" s="187"/>
      <c r="U23" s="163"/>
      <c r="Z23" s="123">
        <f>F23</f>
        <v>210.5</v>
      </c>
      <c r="AA23" s="140">
        <f>AB$3+AB$4*Z23+AB$5*Z23^2+AH23</f>
        <v>4.6734400986524812E-3</v>
      </c>
      <c r="AB23" s="140">
        <f>IF(S23&lt;&gt;0,G23-AH23, -9999)</f>
        <v>-8.5654022091806569E-3</v>
      </c>
      <c r="AC23" s="140">
        <f>+G23-P23</f>
        <v>-6.5086000031442381E-3</v>
      </c>
      <c r="AD23" s="140">
        <f>IF(S23&lt;&gt;0,G23-AA23, -9999)</f>
        <v>-1.1182040101796719E-2</v>
      </c>
      <c r="AE23" s="140">
        <f>+(G23-AA23)^2*S23</f>
        <v>1.2503802083818998E-4</v>
      </c>
      <c r="AF23" s="123">
        <f>IF(S23&lt;&gt;0,G23-P23, -9999)</f>
        <v>-6.5086000031442381E-3</v>
      </c>
      <c r="AG23" s="188"/>
      <c r="AH23" s="123">
        <f>$AB$6*($AB$11/AI23*AJ23+$AB$12)</f>
        <v>2.0568022060364183E-3</v>
      </c>
      <c r="AI23" s="123">
        <f>1+$AB$7*COS(AL23)</f>
        <v>0.80230890252838472</v>
      </c>
      <c r="AJ23" s="123">
        <f>SIN(AL23+RADIANS($AB$9))</f>
        <v>0.96417381963197413</v>
      </c>
      <c r="AK23" s="123">
        <f>$AB$7*SIN(AL23)</f>
        <v>4.6233936459303768E-3</v>
      </c>
      <c r="AL23" s="123">
        <f>2*ATAN(AM23)</f>
        <v>3.118209956745801</v>
      </c>
      <c r="AM23" s="123">
        <f>SQRT((1+$AB$7)/(1-$AB$7))*TAN(AN23/2)</f>
        <v>85.529436036722743</v>
      </c>
      <c r="AN23" s="140">
        <f>$AU23+$AB$7*SIN(AO23)</f>
        <v>-28.302903924475515</v>
      </c>
      <c r="AO23" s="140">
        <f>$AU23+$AB$7*SIN(AP23)</f>
        <v>-28.302904327966292</v>
      </c>
      <c r="AP23" s="140">
        <f>$AU23+$AB$7*SIN(AQ23)</f>
        <v>-28.302902286674801</v>
      </c>
      <c r="AQ23" s="140">
        <f>$AU23+$AB$7*SIN(AR23)</f>
        <v>-28.30291261372982</v>
      </c>
      <c r="AR23" s="140">
        <f>$AU23+$AB$7*SIN(AS23)</f>
        <v>-28.302860368373434</v>
      </c>
      <c r="AS23" s="140">
        <f>$AU23+$AB$7*SIN(AT23)</f>
        <v>-28.303124682405635</v>
      </c>
      <c r="AT23" s="140">
        <f>$AU23+$AB$7*SIN(AU23)</f>
        <v>-28.301787513837642</v>
      </c>
      <c r="AU23" s="140">
        <f>RADIANS($AB$9)+$AB$18*(F23-AB$15)</f>
        <v>-28.308552823063824</v>
      </c>
      <c r="AV23" s="192"/>
      <c r="AW23" s="123">
        <v>4550</v>
      </c>
      <c r="AX23" s="123">
        <f t="shared" si="3"/>
        <v>3.6844264373084683E-3</v>
      </c>
      <c r="AY23" s="123">
        <f t="shared" si="4"/>
        <v>1.7488319421229358E-3</v>
      </c>
      <c r="AZ23" s="140">
        <f t="shared" si="5"/>
        <v>1.9355944951855322E-3</v>
      </c>
      <c r="BA23" s="123">
        <f t="shared" si="6"/>
        <v>0.83596816283523068</v>
      </c>
      <c r="BB23" s="123">
        <f t="shared" si="7"/>
        <v>0.95513048233576503</v>
      </c>
      <c r="BC23" s="123">
        <f t="shared" si="8"/>
        <v>2.5490283826935309</v>
      </c>
      <c r="BD23" s="123">
        <f t="shared" si="9"/>
        <v>3.2758177539029925</v>
      </c>
      <c r="BE23" s="123">
        <f t="shared" si="11"/>
        <v>-3.8556210295136975</v>
      </c>
      <c r="BF23" s="123">
        <f t="shared" si="11"/>
        <v>-3.8556226006080272</v>
      </c>
      <c r="BG23" s="123">
        <f t="shared" si="11"/>
        <v>-3.8556120875654938</v>
      </c>
      <c r="BH23" s="123">
        <f t="shared" si="11"/>
        <v>-3.8556824378473369</v>
      </c>
      <c r="BI23" s="123">
        <f t="shared" si="11"/>
        <v>-3.8552117554613439</v>
      </c>
      <c r="BJ23" s="123">
        <f t="shared" si="11"/>
        <v>-3.858364548245254</v>
      </c>
      <c r="BK23" s="123">
        <f t="shared" si="11"/>
        <v>-3.837406904244415</v>
      </c>
      <c r="BL23" s="123">
        <f t="shared" si="10"/>
        <v>-3.9851212908732503</v>
      </c>
      <c r="BM23" s="192"/>
      <c r="BN23" s="192"/>
      <c r="BO23" s="192"/>
      <c r="BP23" s="192"/>
      <c r="BQ23" s="192"/>
      <c r="BR23" s="192"/>
      <c r="BS23" s="192"/>
      <c r="BT23" s="192"/>
      <c r="BU23" s="192"/>
    </row>
    <row r="24" spans="1:73" ht="12.95" customHeight="1">
      <c r="A24" s="91" t="s">
        <v>112</v>
      </c>
      <c r="B24" s="95" t="s">
        <v>108</v>
      </c>
      <c r="C24" s="91">
        <v>46353.235500000003</v>
      </c>
      <c r="D24" s="91">
        <v>4.0000000000000002E-4</v>
      </c>
      <c r="E24" s="189">
        <f>+(C24-C$7)/C$8</f>
        <v>2528.0114072599263</v>
      </c>
      <c r="F24" s="189">
        <f>ROUND(2*E24,0)/2</f>
        <v>2528</v>
      </c>
      <c r="G24" s="189">
        <f>+C24-(C$7+F24*C$8)</f>
        <v>1.6230399996857159E-2</v>
      </c>
      <c r="H24" s="189"/>
      <c r="I24" s="189"/>
      <c r="J24" s="189"/>
      <c r="K24" s="189">
        <f>G24</f>
        <v>1.6230399996857159E-2</v>
      </c>
      <c r="L24" s="189">
        <f ca="1">+C$11+C$12*$F24</f>
        <v>1.6277068521389104E-2</v>
      </c>
      <c r="M24" s="190">
        <f>+C24-15018.5</f>
        <v>31334.735500000003</v>
      </c>
      <c r="N24" s="189"/>
      <c r="O24" s="189"/>
      <c r="R24" s="189"/>
      <c r="S24" s="191"/>
      <c r="T24" s="190" t="s">
        <v>61</v>
      </c>
      <c r="U24" s="189"/>
      <c r="V24" s="189"/>
      <c r="W24" s="189"/>
      <c r="X24" s="189"/>
      <c r="Y24" s="189"/>
      <c r="Z24" s="123">
        <f>F24</f>
        <v>2528</v>
      </c>
      <c r="AA24" s="140">
        <f>AB$3+AB$4*Z24+AB$5*Z24^2+AH24</f>
        <v>3.3965751126535382E-3</v>
      </c>
      <c r="AB24" s="140">
        <f>IF(S24&lt;&gt;0,G24-AH24, -9999)</f>
        <v>-9999</v>
      </c>
      <c r="AC24" s="140">
        <f>+G24-P24</f>
        <v>1.6230399996857159E-2</v>
      </c>
      <c r="AD24" s="140">
        <f>IF(S24&lt;&gt;0,G24-AA24, -9999)</f>
        <v>-9999</v>
      </c>
      <c r="AE24" s="140">
        <f>+(G24-AA24)^2*S24</f>
        <v>0</v>
      </c>
      <c r="AF24" s="123">
        <f>IF(S24&lt;&gt;0,G24-P24, -9999)</f>
        <v>-9999</v>
      </c>
      <c r="AG24" s="188"/>
      <c r="AH24" s="123">
        <f>$AB$6*($AB$11/AI24*AJ24+$AB$12)</f>
        <v>1.7405887626772735E-3</v>
      </c>
      <c r="AI24" s="123">
        <f>1+$AB$7*COS(AL24)</f>
        <v>0.80929039107759082</v>
      </c>
      <c r="AJ24" s="123">
        <f>SIN(AL24+RADIANS($AB$9))</f>
        <v>0.84756345287109081</v>
      </c>
      <c r="AK24" s="123">
        <f>$AB$7*SIN(AL24)</f>
        <v>-5.2278015006297487E-2</v>
      </c>
      <c r="AL24" s="123">
        <f>2*ATAN(AM24)</f>
        <v>-2.8740413562274236</v>
      </c>
      <c r="AM24" s="123">
        <f>SQRT((1+$AB$7)/(1-$AB$7))*TAN(AN24/2)</f>
        <v>-7.4305568510242077</v>
      </c>
      <c r="AN24" s="140">
        <f>$AU24+$AB$7*SIN(AO24)</f>
        <v>-15.382002503751165</v>
      </c>
      <c r="AO24" s="140">
        <f>$AU24+$AB$7*SIN(AP24)</f>
        <v>-15.381999285984026</v>
      </c>
      <c r="AP24" s="140">
        <f>$AU24+$AB$7*SIN(AQ24)</f>
        <v>-15.382016462714123</v>
      </c>
      <c r="AQ24" s="140">
        <f>$AU24+$AB$7*SIN(AR24)</f>
        <v>-15.381924770630729</v>
      </c>
      <c r="AR24" s="140">
        <f>$AU24+$AB$7*SIN(AS24)</f>
        <v>-15.382414204485226</v>
      </c>
      <c r="AS24" s="140">
        <f>$AU24+$AB$7*SIN(AT24)</f>
        <v>-15.379800765411588</v>
      </c>
      <c r="AT24" s="140">
        <f>$AU24+$AB$7*SIN(AU24)</f>
        <v>-15.393729411273993</v>
      </c>
      <c r="AU24" s="140">
        <f>RADIANS($AB$9)+$AB$18*(F24-AB$15)</f>
        <v>-15.3186801244</v>
      </c>
      <c r="AV24" s="192"/>
      <c r="AW24" s="123">
        <v>4600</v>
      </c>
      <c r="AX24" s="123">
        <f t="shared" si="3"/>
        <v>3.8522613097811778E-3</v>
      </c>
      <c r="AY24" s="123">
        <f t="shared" si="4"/>
        <v>1.7621202019694132E-3</v>
      </c>
      <c r="AZ24" s="140">
        <f t="shared" si="5"/>
        <v>2.0901411078117645E-3</v>
      </c>
      <c r="BA24" s="123">
        <f t="shared" si="6"/>
        <v>0.81707561866077938</v>
      </c>
      <c r="BB24" s="123">
        <f t="shared" si="7"/>
        <v>0.9952254768310187</v>
      </c>
      <c r="BC24" s="123">
        <f t="shared" si="8"/>
        <v>2.7519665538778249</v>
      </c>
      <c r="BD24" s="123">
        <f t="shared" si="9"/>
        <v>5.0680237714138325</v>
      </c>
      <c r="BE24" s="123">
        <f t="shared" si="11"/>
        <v>-3.6147519755482005</v>
      </c>
      <c r="BF24" s="123">
        <f t="shared" si="11"/>
        <v>-3.6147550606905208</v>
      </c>
      <c r="BG24" s="123">
        <f t="shared" si="11"/>
        <v>-3.614737533464917</v>
      </c>
      <c r="BH24" s="123">
        <f t="shared" si="11"/>
        <v>-3.6148371107478954</v>
      </c>
      <c r="BI24" s="123">
        <f t="shared" si="11"/>
        <v>-3.6142714506165161</v>
      </c>
      <c r="BJ24" s="123">
        <f t="shared" si="11"/>
        <v>-3.6174869317208231</v>
      </c>
      <c r="BK24" s="123">
        <f t="shared" si="11"/>
        <v>-3.5992779308914491</v>
      </c>
      <c r="BL24" s="123">
        <f t="shared" si="10"/>
        <v>-3.7048651377197697</v>
      </c>
      <c r="BM24" s="192"/>
      <c r="BN24" s="192"/>
      <c r="BO24" s="192"/>
      <c r="BP24" s="192"/>
      <c r="BQ24" s="192"/>
      <c r="BR24" s="192"/>
      <c r="BS24" s="192"/>
      <c r="BT24" s="192"/>
      <c r="BU24" s="192"/>
    </row>
    <row r="25" spans="1:73" ht="12.95" customHeight="1">
      <c r="A25" s="156" t="s">
        <v>112</v>
      </c>
      <c r="B25" s="95"/>
      <c r="C25" s="91">
        <v>46355.369400000003</v>
      </c>
      <c r="D25" s="91"/>
      <c r="E25" s="189">
        <f>+(C25-C$7)/C$8</f>
        <v>2529.511182493949</v>
      </c>
      <c r="F25" s="189">
        <f>ROUND(2*E25,0)/2</f>
        <v>2529.5</v>
      </c>
      <c r="G25" s="189">
        <f>+C25-(C$7+F25*C$8)</f>
        <v>1.591059999918798E-2</v>
      </c>
      <c r="H25" s="189"/>
      <c r="I25" s="189"/>
      <c r="J25" s="189"/>
      <c r="K25" s="189">
        <f>G25</f>
        <v>1.591059999918798E-2</v>
      </c>
      <c r="L25" s="189">
        <f ca="1">+C$11+C$12*$F25</f>
        <v>1.6286738191528594E-2</v>
      </c>
      <c r="M25" s="190">
        <f>+C25-15018.5</f>
        <v>31336.869400000003</v>
      </c>
      <c r="N25" s="189"/>
      <c r="O25" s="189"/>
      <c r="R25" s="189"/>
      <c r="S25" s="191"/>
      <c r="T25" s="190" t="s">
        <v>61</v>
      </c>
      <c r="U25" s="189"/>
      <c r="Z25" s="123">
        <f>F25</f>
        <v>2529.5</v>
      </c>
      <c r="AA25" s="140">
        <f>AB$3+AB$4*Z25+AB$5*Z25^2+AH25</f>
        <v>3.387619043578352E-3</v>
      </c>
      <c r="AB25" s="140">
        <f>IF(S25&lt;&gt;0,G25-AH25, -9999)</f>
        <v>-9999</v>
      </c>
      <c r="AC25" s="140">
        <f>+G25-P25</f>
        <v>1.591059999918798E-2</v>
      </c>
      <c r="AD25" s="140">
        <f>IF(S25&lt;&gt;0,G25-AA25, -9999)</f>
        <v>-9999</v>
      </c>
      <c r="AE25" s="140">
        <f>+(G25-AA25)^2*S25</f>
        <v>0</v>
      </c>
      <c r="AF25" s="123">
        <f>IF(S25&lt;&gt;0,G25-P25, -9999)</f>
        <v>-9999</v>
      </c>
      <c r="AG25" s="188"/>
      <c r="AH25" s="123">
        <f>$AB$6*($AB$11/AI25*AJ25+$AB$12)</f>
        <v>1.7318853917591239E-3</v>
      </c>
      <c r="AI25" s="123">
        <f>1+$AB$7*COS(AL25)</f>
        <v>0.80959939217459409</v>
      </c>
      <c r="AJ25" s="123">
        <f>SIN(AL25+RADIANS($AB$9))</f>
        <v>0.8444452784147114</v>
      </c>
      <c r="AK25" s="123">
        <f>$AB$7*SIN(AL25)</f>
        <v>-5.3392455722254255E-2</v>
      </c>
      <c r="AL25" s="123">
        <f>2*ATAN(AM25)</f>
        <v>-2.8681929822374221</v>
      </c>
      <c r="AM25" s="123">
        <f>SQRT((1+$AB$7)/(1-$AB$7))*TAN(AN25/2)</f>
        <v>-7.2696742679360575</v>
      </c>
      <c r="AN25" s="140">
        <f>$AU25+$AB$7*SIN(AO25)</f>
        <v>-15.374920004572095</v>
      </c>
      <c r="AO25" s="140">
        <f>$AU25+$AB$7*SIN(AP25)</f>
        <v>-15.374916769531806</v>
      </c>
      <c r="AP25" s="140">
        <f>$AU25+$AB$7*SIN(AQ25)</f>
        <v>-15.374934080342616</v>
      </c>
      <c r="AQ25" s="140">
        <f>$AU25+$AB$7*SIN(AR25)</f>
        <v>-15.374841448397307</v>
      </c>
      <c r="AR25" s="140">
        <f>$AU25+$AB$7*SIN(AS25)</f>
        <v>-15.375337097011702</v>
      </c>
      <c r="AS25" s="140">
        <f>$AU25+$AB$7*SIN(AT25)</f>
        <v>-15.372684022875944</v>
      </c>
      <c r="AT25" s="140">
        <f>$AU25+$AB$7*SIN(AU25)</f>
        <v>-15.386857242982934</v>
      </c>
      <c r="AU25" s="140">
        <f>RADIANS($AB$9)+$AB$18*(F25-AB$15)</f>
        <v>-15.310272439805395</v>
      </c>
      <c r="AV25" s="192"/>
      <c r="AW25" s="123">
        <v>4650</v>
      </c>
      <c r="AX25" s="123">
        <f t="shared" si="3"/>
        <v>3.9004282354651626E-3</v>
      </c>
      <c r="AY25" s="123">
        <f t="shared" si="4"/>
        <v>1.7759389818341612E-3</v>
      </c>
      <c r="AZ25" s="140">
        <f t="shared" si="5"/>
        <v>2.1244892536310014E-3</v>
      </c>
      <c r="BA25" s="123">
        <f t="shared" si="6"/>
        <v>0.80596359459142008</v>
      </c>
      <c r="BB25" s="123">
        <f t="shared" si="7"/>
        <v>0.99521279473278823</v>
      </c>
      <c r="BC25" s="123">
        <f t="shared" si="8"/>
        <v>2.9476126920986894</v>
      </c>
      <c r="BD25" s="123">
        <f t="shared" si="9"/>
        <v>10.277993032002801</v>
      </c>
      <c r="BE25" s="123">
        <f t="shared" si="11"/>
        <v>-3.3782468280044915</v>
      </c>
      <c r="BF25" s="123">
        <f t="shared" si="11"/>
        <v>-3.3782496031648228</v>
      </c>
      <c r="BG25" s="123">
        <f t="shared" si="11"/>
        <v>-3.3782351667823116</v>
      </c>
      <c r="BH25" s="123">
        <f t="shared" si="11"/>
        <v>-3.3783102653855543</v>
      </c>
      <c r="BI25" s="123">
        <f t="shared" si="11"/>
        <v>-3.3779196144942527</v>
      </c>
      <c r="BJ25" s="123">
        <f t="shared" si="11"/>
        <v>-3.3799521209828121</v>
      </c>
      <c r="BK25" s="123">
        <f t="shared" si="11"/>
        <v>-3.3693880080802781</v>
      </c>
      <c r="BL25" s="123">
        <f t="shared" si="10"/>
        <v>-3.424608984566289</v>
      </c>
    </row>
    <row r="26" spans="1:73" ht="12.95" customHeight="1">
      <c r="A26" s="45" t="s">
        <v>102</v>
      </c>
      <c r="B26" s="61"/>
      <c r="C26" s="60">
        <v>47205.500999999997</v>
      </c>
      <c r="D26" s="60"/>
      <c r="E26" s="123">
        <f>+(C26-C$7)/C$8</f>
        <v>3127.0116836138386</v>
      </c>
      <c r="F26" s="123">
        <f>ROUND(2*E26,0)/2</f>
        <v>3127</v>
      </c>
      <c r="G26" s="123">
        <f>+C26-(C$7+F26*C$8)</f>
        <v>1.6623599993181415E-2</v>
      </c>
      <c r="I26" s="123">
        <f>G26</f>
        <v>1.6623599993181415E-2</v>
      </c>
      <c r="L26" s="123">
        <f ca="1">+C$11+C$12*$F26</f>
        <v>2.0138490130425315E-2</v>
      </c>
      <c r="M26" s="187">
        <f>+C26-15018.5</f>
        <v>32187.000999999997</v>
      </c>
      <c r="S26" s="125">
        <f>S$15</f>
        <v>0.1</v>
      </c>
      <c r="T26" s="187"/>
      <c r="Z26" s="123">
        <f>F26</f>
        <v>3127</v>
      </c>
      <c r="AA26" s="140">
        <f>AB$3+AB$4*Z26+AB$5*Z26^2+AH26</f>
        <v>4.8823871263163859E-4</v>
      </c>
      <c r="AB26" s="140">
        <f>IF(S26&lt;&gt;0,G26-AH26, -9999)</f>
        <v>1.7728411721317103E-2</v>
      </c>
      <c r="AC26" s="140">
        <f>+G26-P26</f>
        <v>1.6623599993181415E-2</v>
      </c>
      <c r="AD26" s="140">
        <f>IF(S26&lt;&gt;0,G26-AA26, -9999)</f>
        <v>1.6135361280549775E-2</v>
      </c>
      <c r="AE26" s="140">
        <f>+(G26-AA26)^2*S26</f>
        <v>2.6034988365386487E-5</v>
      </c>
      <c r="AF26" s="123">
        <f>IF(S26&lt;&gt;0,G26-P26, -9999)</f>
        <v>1.6623599993181415E-2</v>
      </c>
      <c r="AG26" s="188"/>
      <c r="AH26" s="123">
        <f>$AB$6*($AB$11/AI26*AJ26+$AB$12)</f>
        <v>-1.1048117281356878E-3</v>
      </c>
      <c r="AI26" s="123">
        <f>1+$AB$7*COS(AL26)</f>
        <v>1.1255188213476153</v>
      </c>
      <c r="AJ26" s="123">
        <f>SIN(AL26+RADIANS($AB$9))</f>
        <v>-0.38556265098353293</v>
      </c>
      <c r="AK26" s="123">
        <f>$AB$7*SIN(AL26)</f>
        <v>0.15280108401396353</v>
      </c>
      <c r="AL26" s="123">
        <f>2*ATAN(AM26)</f>
        <v>0.88311082648011363</v>
      </c>
      <c r="AM26" s="123">
        <f>SQRT((1+$AB$7)/(1-$AB$7))*TAN(AN26/2)</f>
        <v>0.47268206740185936</v>
      </c>
      <c r="AN26" s="140">
        <f>$AU26+$AB$7*SIN(AO26)</f>
        <v>-11.828131808158604</v>
      </c>
      <c r="AO26" s="140">
        <f>$AU26+$AB$7*SIN(AP26)</f>
        <v>-11.828132997337418</v>
      </c>
      <c r="AP26" s="140">
        <f>$AU26+$AB$7*SIN(AQ26)</f>
        <v>-11.828141127702779</v>
      </c>
      <c r="AQ26" s="140">
        <f>$AU26+$AB$7*SIN(AR26)</f>
        <v>-11.828196713056396</v>
      </c>
      <c r="AR26" s="140">
        <f>$AU26+$AB$7*SIN(AS26)</f>
        <v>-11.828576661492095</v>
      </c>
      <c r="AS26" s="140">
        <f>$AU26+$AB$7*SIN(AT26)</f>
        <v>-11.831170259996771</v>
      </c>
      <c r="AT26" s="140">
        <f>$AU26+$AB$7*SIN(AU26)</f>
        <v>-11.848715572909462</v>
      </c>
      <c r="AU26" s="140">
        <f>RADIANS($AB$9)+$AB$18*(F26-AB$15)</f>
        <v>-11.961211409621303</v>
      </c>
      <c r="AW26" s="123">
        <v>4700</v>
      </c>
      <c r="AX26" s="123">
        <f t="shared" si="3"/>
        <v>3.8321358355863145E-3</v>
      </c>
      <c r="AY26" s="123">
        <f t="shared" si="4"/>
        <v>1.7902882817171792E-3</v>
      </c>
      <c r="AZ26" s="140">
        <f t="shared" si="5"/>
        <v>2.0418475538691353E-3</v>
      </c>
      <c r="BA26" s="123">
        <f t="shared" si="6"/>
        <v>0.80225519805519663</v>
      </c>
      <c r="BB26" s="123">
        <f t="shared" si="7"/>
        <v>0.95824904016047863</v>
      </c>
      <c r="BC26" s="123">
        <f t="shared" si="8"/>
        <v>3.1397066361036563</v>
      </c>
      <c r="BD26" s="123">
        <f t="shared" si="9"/>
        <v>1060.4352408486261</v>
      </c>
      <c r="BE26" s="123">
        <f t="shared" si="11"/>
        <v>-3.1438971269285205</v>
      </c>
      <c r="BF26" s="123">
        <f t="shared" si="11"/>
        <v>-3.1438971595625249</v>
      </c>
      <c r="BG26" s="123">
        <f t="shared" si="11"/>
        <v>-3.1438969945314721</v>
      </c>
      <c r="BH26" s="123">
        <f t="shared" si="11"/>
        <v>-3.1438978290980244</v>
      </c>
      <c r="BI26" s="123">
        <f t="shared" si="11"/>
        <v>-3.1438936086721365</v>
      </c>
      <c r="BJ26" s="123">
        <f t="shared" si="11"/>
        <v>-3.1439149514817402</v>
      </c>
      <c r="BK26" s="123">
        <f t="shared" si="11"/>
        <v>-3.1438070203181727</v>
      </c>
      <c r="BL26" s="123">
        <f t="shared" si="10"/>
        <v>-3.1443528314128084</v>
      </c>
    </row>
    <row r="27" spans="1:73" ht="12.95" customHeight="1">
      <c r="A27" s="45" t="s">
        <v>102</v>
      </c>
      <c r="B27" s="61"/>
      <c r="C27" s="60">
        <v>47208.345999999998</v>
      </c>
      <c r="D27" s="60"/>
      <c r="E27" s="123">
        <f>+(C27-C$7)/C$8</f>
        <v>3129.011243359279</v>
      </c>
      <c r="F27" s="123">
        <f>ROUND(2*E27,0)/2</f>
        <v>3129</v>
      </c>
      <c r="G27" s="123">
        <f>+C27-(C$7+F27*C$8)</f>
        <v>1.5997199996490963E-2</v>
      </c>
      <c r="I27" s="123">
        <f>G27</f>
        <v>1.5997199996490963E-2</v>
      </c>
      <c r="L27" s="123">
        <f ca="1">+C$11+C$12*$F27</f>
        <v>2.0151383023944633E-2</v>
      </c>
      <c r="M27" s="187">
        <f>+C27-15018.5</f>
        <v>32189.845999999998</v>
      </c>
      <c r="S27" s="125">
        <f>S$15</f>
        <v>0.1</v>
      </c>
      <c r="T27" s="187"/>
      <c r="Z27" s="123">
        <f>F27</f>
        <v>3129</v>
      </c>
      <c r="AA27" s="140">
        <f>AB$3+AB$4*Z27+AB$5*Z27^2+AH27</f>
        <v>5.1209388860571584E-4</v>
      </c>
      <c r="AB27" s="140">
        <f>IF(S27&lt;&gt;0,G27-AH27, -9999)</f>
        <v>1.7078073949073284E-2</v>
      </c>
      <c r="AC27" s="140">
        <f>+G27-P27</f>
        <v>1.5997199996490963E-2</v>
      </c>
      <c r="AD27" s="140">
        <f>IF(S27&lt;&gt;0,G27-AA27, -9999)</f>
        <v>1.5485106107885248E-2</v>
      </c>
      <c r="AE27" s="140">
        <f>+(G27-AA27)^2*S27</f>
        <v>2.3978851117246502E-5</v>
      </c>
      <c r="AF27" s="123">
        <f>IF(S27&lt;&gt;0,G27-P27, -9999)</f>
        <v>1.5997199996490963E-2</v>
      </c>
      <c r="AG27" s="188"/>
      <c r="AH27" s="123">
        <f>$AB$6*($AB$11/AI27*AJ27+$AB$12)</f>
        <v>-1.0808739525823201E-3</v>
      </c>
      <c r="AI27" s="123">
        <f>1+$AB$7*COS(AL27)</f>
        <v>1.1232056919081839</v>
      </c>
      <c r="AJ27" s="123">
        <f>SIN(AL27+RADIANS($AB$9))</f>
        <v>-0.37163708281575647</v>
      </c>
      <c r="AK27" s="123">
        <f>$AB$7*SIN(AL27)</f>
        <v>0.15467224466517127</v>
      </c>
      <c r="AL27" s="123">
        <f>2*ATAN(AM27)</f>
        <v>0.89815659199720055</v>
      </c>
      <c r="AM27" s="123">
        <f>SQRT((1+$AB$7)/(1-$AB$7))*TAN(AN27/2)</f>
        <v>0.48191879476345123</v>
      </c>
      <c r="AN27" s="140">
        <f>$AU27+$AB$7*SIN(AO27)</f>
        <v>-11.815014471542986</v>
      </c>
      <c r="AO27" s="140">
        <f>$AU27+$AB$7*SIN(AP27)</f>
        <v>-11.815015598571435</v>
      </c>
      <c r="AP27" s="140">
        <f>$AU27+$AB$7*SIN(AQ27)</f>
        <v>-11.815023397769819</v>
      </c>
      <c r="AQ27" s="140">
        <f>$AU27+$AB$7*SIN(AR27)</f>
        <v>-11.815077367783365</v>
      </c>
      <c r="AR27" s="140">
        <f>$AU27+$AB$7*SIN(AS27)</f>
        <v>-11.81545076272082</v>
      </c>
      <c r="AS27" s="140">
        <f>$AU27+$AB$7*SIN(AT27)</f>
        <v>-11.818030565980299</v>
      </c>
      <c r="AT27" s="140">
        <f>$AU27+$AB$7*SIN(AU27)</f>
        <v>-11.83568933480864</v>
      </c>
      <c r="AU27" s="140">
        <f>RADIANS($AB$9)+$AB$18*(F27-AB$15)</f>
        <v>-11.950001163495166</v>
      </c>
      <c r="AW27" s="123">
        <v>4750</v>
      </c>
      <c r="AX27" s="123">
        <f t="shared" si="3"/>
        <v>3.6527704368068056E-3</v>
      </c>
      <c r="AY27" s="123">
        <f t="shared" si="4"/>
        <v>1.8051681016184673E-3</v>
      </c>
      <c r="AZ27" s="140">
        <f t="shared" si="5"/>
        <v>1.8476023351883383E-3</v>
      </c>
      <c r="BA27" s="123">
        <f t="shared" si="6"/>
        <v>0.80581990961141181</v>
      </c>
      <c r="BB27" s="123">
        <f t="shared" si="7"/>
        <v>0.88605030496147974</v>
      </c>
      <c r="BC27" s="123">
        <f t="shared" si="8"/>
        <v>-2.951419005952729</v>
      </c>
      <c r="BD27" s="123">
        <f t="shared" si="9"/>
        <v>-10.484989476660852</v>
      </c>
      <c r="BE27" s="123">
        <f t="shared" si="11"/>
        <v>-2.9095683236010936</v>
      </c>
      <c r="BF27" s="123">
        <f t="shared" si="11"/>
        <v>-2.9095655825984061</v>
      </c>
      <c r="BG27" s="123">
        <f t="shared" si="11"/>
        <v>-2.9095798255424969</v>
      </c>
      <c r="BH27" s="123">
        <f t="shared" si="11"/>
        <v>-2.9095058150755184</v>
      </c>
      <c r="BI27" s="123">
        <f t="shared" si="11"/>
        <v>-2.909890380815924</v>
      </c>
      <c r="BJ27" s="123">
        <f t="shared" si="11"/>
        <v>-2.9078917571600029</v>
      </c>
      <c r="BK27" s="123">
        <f t="shared" si="11"/>
        <v>-2.9182686226134247</v>
      </c>
      <c r="BL27" s="123">
        <f t="shared" si="10"/>
        <v>-2.8640966782593287</v>
      </c>
    </row>
    <row r="28" spans="1:73" ht="12.95" customHeight="1">
      <c r="A28" s="45" t="s">
        <v>113</v>
      </c>
      <c r="B28" s="61"/>
      <c r="C28" s="60">
        <v>47235.377</v>
      </c>
      <c r="D28" s="60"/>
      <c r="E28" s="123">
        <f>+(C28-C$7)/C$8</f>
        <v>3148.0095208562843</v>
      </c>
      <c r="F28" s="123">
        <f>ROUND(2*E28,0)/2</f>
        <v>3148</v>
      </c>
      <c r="G28" s="123">
        <f>+C28-(C$7+F28*C$8)</f>
        <v>1.3546399997721892E-2</v>
      </c>
      <c r="I28" s="123">
        <f>G28</f>
        <v>1.3546399997721892E-2</v>
      </c>
      <c r="L28" s="123">
        <f ca="1">+C$11+C$12*$F28</f>
        <v>2.027386551237817E-2</v>
      </c>
      <c r="M28" s="187">
        <f>+C28-15018.5</f>
        <v>32216.877</v>
      </c>
      <c r="S28" s="125">
        <f>S$15</f>
        <v>0.1</v>
      </c>
      <c r="T28" s="187"/>
      <c r="Z28" s="123">
        <f>F28</f>
        <v>3148</v>
      </c>
      <c r="AA28" s="140">
        <f>AB$3+AB$4*Z28+AB$5*Z28^2+AH28</f>
        <v>7.447527009420351E-4</v>
      </c>
      <c r="AB28" s="140">
        <f>IF(S28&lt;&gt;0,G28-AH28, -9999)</f>
        <v>1.4393872777462091E-2</v>
      </c>
      <c r="AC28" s="140">
        <f>+G28-P28</f>
        <v>1.3546399997721892E-2</v>
      </c>
      <c r="AD28" s="140">
        <f>IF(S28&lt;&gt;0,G28-AA28, -9999)</f>
        <v>1.2801647296779857E-2</v>
      </c>
      <c r="AE28" s="140">
        <f>+(G28-AA28)^2*S28</f>
        <v>1.6388217351115102E-5</v>
      </c>
      <c r="AF28" s="123">
        <f>IF(S28&lt;&gt;0,G28-P28, -9999)</f>
        <v>1.3546399997721892E-2</v>
      </c>
      <c r="AG28" s="188"/>
      <c r="AH28" s="123">
        <f>$AB$6*($AB$11/AI28*AJ28+$AB$12)</f>
        <v>-8.4747277974019965E-4</v>
      </c>
      <c r="AI28" s="123">
        <f>1+$AB$7*COS(AL28)</f>
        <v>1.1004514459373373</v>
      </c>
      <c r="AJ28" s="123">
        <f>SIN(AL28+RADIANS($AB$9))</f>
        <v>-0.23864973232322562</v>
      </c>
      <c r="AK28" s="123">
        <f>$AB$7*SIN(AL28)</f>
        <v>0.17033100950042868</v>
      </c>
      <c r="AL28" s="123">
        <f>2*ATAN(AM28)</f>
        <v>1.0379532016831114</v>
      </c>
      <c r="AM28" s="123">
        <f>SQRT((1+$AB$7)/(1-$AB$7))*TAN(AN28/2)</f>
        <v>0.5712037284849103</v>
      </c>
      <c r="AN28" s="140">
        <f>$AU28+$AB$7*SIN(AO28)</f>
        <v>-11.691777478822988</v>
      </c>
      <c r="AO28" s="140">
        <f>$AU28+$AB$7*SIN(AP28)</f>
        <v>-11.691778086264721</v>
      </c>
      <c r="AP28" s="140">
        <f>$AU28+$AB$7*SIN(AQ28)</f>
        <v>-11.691782876201927</v>
      </c>
      <c r="AQ28" s="140">
        <f>$AU28+$AB$7*SIN(AR28)</f>
        <v>-11.691820645938707</v>
      </c>
      <c r="AR28" s="140">
        <f>$AU28+$AB$7*SIN(AS28)</f>
        <v>-11.692118409085106</v>
      </c>
      <c r="AS28" s="140">
        <f>$AU28+$AB$7*SIN(AT28)</f>
        <v>-11.694462168040122</v>
      </c>
      <c r="AT28" s="140">
        <f>$AU28+$AB$7*SIN(AU28)</f>
        <v>-11.712688044528228</v>
      </c>
      <c r="AU28" s="140">
        <f>RADIANS($AB$9)+$AB$18*(F28-AB$15)</f>
        <v>-11.843503825296843</v>
      </c>
      <c r="AW28" s="123">
        <v>4800</v>
      </c>
      <c r="AX28" s="123">
        <f t="shared" si="3"/>
        <v>3.3698709610393051E-3</v>
      </c>
      <c r="AY28" s="123">
        <f t="shared" si="4"/>
        <v>1.820578441538026E-3</v>
      </c>
      <c r="AZ28" s="140">
        <f t="shared" si="5"/>
        <v>1.5492925195012793E-3</v>
      </c>
      <c r="BA28" s="123">
        <f t="shared" si="6"/>
        <v>0.81678323298857503</v>
      </c>
      <c r="BB28" s="123">
        <f t="shared" si="7"/>
        <v>0.77909039178758721</v>
      </c>
      <c r="BC28" s="123">
        <f t="shared" si="8"/>
        <v>-2.7558778533934549</v>
      </c>
      <c r="BD28" s="123">
        <f t="shared" si="9"/>
        <v>-5.1207324992132444</v>
      </c>
      <c r="BE28" s="123">
        <f t="shared" si="11"/>
        <v>-2.6731265963309698</v>
      </c>
      <c r="BF28" s="123">
        <f t="shared" si="11"/>
        <v>-2.6731234928646836</v>
      </c>
      <c r="BG28" s="123">
        <f t="shared" si="11"/>
        <v>-2.673141082124499</v>
      </c>
      <c r="BH28" s="123">
        <f t="shared" si="11"/>
        <v>-2.67304139085685</v>
      </c>
      <c r="BI28" s="123">
        <f t="shared" si="11"/>
        <v>-2.6736063480767021</v>
      </c>
      <c r="BJ28" s="123">
        <f t="shared" si="11"/>
        <v>-2.6704025547804768</v>
      </c>
      <c r="BK28" s="123">
        <f t="shared" si="11"/>
        <v>-2.6885031466395599</v>
      </c>
      <c r="BL28" s="123">
        <f t="shared" si="10"/>
        <v>-2.5838405251058481</v>
      </c>
    </row>
    <row r="29" spans="1:73" ht="12.95" customHeight="1">
      <c r="A29" s="45" t="s">
        <v>114</v>
      </c>
      <c r="B29" s="61"/>
      <c r="C29" s="60">
        <v>47528.49</v>
      </c>
      <c r="D29" s="60"/>
      <c r="E29" s="123">
        <f>+(C29-C$7)/C$8</f>
        <v>3354.0189956067279</v>
      </c>
      <c r="F29" s="123">
        <f>ROUND(2*E29,0)/2</f>
        <v>3354</v>
      </c>
      <c r="G29" s="123">
        <f>+C29-(C$7+F29*C$8)</f>
        <v>2.7027199997974094E-2</v>
      </c>
      <c r="I29" s="123">
        <f>G29</f>
        <v>2.7027199997974094E-2</v>
      </c>
      <c r="L29" s="123">
        <f ca="1">+C$11+C$12*$F29</f>
        <v>2.1601833544868086E-2</v>
      </c>
      <c r="M29" s="187">
        <f>+C29-15018.5</f>
        <v>32509.989999999998</v>
      </c>
      <c r="S29" s="125">
        <f>S$15</f>
        <v>0.1</v>
      </c>
      <c r="T29" s="187"/>
      <c r="Z29" s="123">
        <f>F29</f>
        <v>3354</v>
      </c>
      <c r="AA29" s="140">
        <f>AB$3+AB$4*Z29+AB$5*Z29^2+AH29</f>
        <v>3.0673595544786032E-3</v>
      </c>
      <c r="AB29" s="140">
        <f>IF(S29&lt;&gt;0,G29-AH29, -9999)</f>
        <v>2.554893509399998E-2</v>
      </c>
      <c r="AC29" s="140">
        <f>+G29-P29</f>
        <v>2.7027199997974094E-2</v>
      </c>
      <c r="AD29" s="140">
        <f>IF(S29&lt;&gt;0,G29-AA29, -9999)</f>
        <v>2.395984044349549E-2</v>
      </c>
      <c r="AE29" s="140">
        <f>+(G29-AA29)^2*S29</f>
        <v>5.7407395407776218E-5</v>
      </c>
      <c r="AF29" s="123">
        <f>IF(S29&lt;&gt;0,G29-P29, -9999)</f>
        <v>2.7027199997974094E-2</v>
      </c>
      <c r="AG29" s="188"/>
      <c r="AH29" s="123">
        <f>$AB$6*($AB$11/AI29*AJ29+$AB$12)</f>
        <v>1.4782649039741128E-3</v>
      </c>
      <c r="AI29" s="123">
        <f>1+$AB$7*COS(AL29)</f>
        <v>0.88021956758423037</v>
      </c>
      <c r="AJ29" s="123">
        <f>SIN(AL29+RADIANS($AB$9))</f>
        <v>0.80906097499298324</v>
      </c>
      <c r="AK29" s="123">
        <f>$AB$7*SIN(AL29)</f>
        <v>0.15733974004881335</v>
      </c>
      <c r="AL29" s="123">
        <f>2*ATAN(AM29)</f>
        <v>2.2214809953083616</v>
      </c>
      <c r="AM29" s="123">
        <f>SQRT((1+$AB$7)/(1-$AB$7))*TAN(AN29/2)</f>
        <v>2.0180889199247489</v>
      </c>
      <c r="AN29" s="140">
        <f>$AU29+$AB$7*SIN(AO29)</f>
        <v>-10.513627610565804</v>
      </c>
      <c r="AO29" s="140">
        <f>$AU29+$AB$7*SIN(AP29)</f>
        <v>-10.513627705533763</v>
      </c>
      <c r="AP29" s="140">
        <f>$AU29+$AB$7*SIN(AQ29)</f>
        <v>-10.513626669398421</v>
      </c>
      <c r="AQ29" s="140">
        <f>$AU29+$AB$7*SIN(AR29)</f>
        <v>-10.513637974126864</v>
      </c>
      <c r="AR29" s="140">
        <f>$AU29+$AB$7*SIN(AS29)</f>
        <v>-10.513514647378518</v>
      </c>
      <c r="AS29" s="140">
        <f>$AU29+$AB$7*SIN(AT29)</f>
        <v>-10.514861632341484</v>
      </c>
      <c r="AT29" s="140">
        <f>$AU29+$AB$7*SIN(AU29)</f>
        <v>-10.500332624376977</v>
      </c>
      <c r="AU29" s="140">
        <f>RADIANS($AB$9)+$AB$18*(F29-AB$15)</f>
        <v>-10.688848474304503</v>
      </c>
      <c r="AW29" s="123">
        <v>4850</v>
      </c>
      <c r="AX29" s="123">
        <f t="shared" si="3"/>
        <v>2.9935934878738612E-3</v>
      </c>
      <c r="AY29" s="123">
        <f t="shared" si="4"/>
        <v>1.8365193014758547E-3</v>
      </c>
      <c r="AZ29" s="140">
        <f t="shared" si="5"/>
        <v>1.1570741863980067E-3</v>
      </c>
      <c r="BA29" s="123">
        <f t="shared" si="6"/>
        <v>0.83551745498960006</v>
      </c>
      <c r="BB29" s="123">
        <f t="shared" si="7"/>
        <v>0.63689005675393395</v>
      </c>
      <c r="BC29" s="123">
        <f t="shared" si="8"/>
        <v>-2.5531219071694093</v>
      </c>
      <c r="BD29" s="123">
        <f t="shared" si="9"/>
        <v>-3.2999903917284636</v>
      </c>
      <c r="BE29" s="123">
        <f t="shared" si="11"/>
        <v>-2.4323656264831346</v>
      </c>
      <c r="BF29" s="123">
        <f t="shared" si="11"/>
        <v>-2.4323640225664418</v>
      </c>
      <c r="BG29" s="123">
        <f t="shared" si="11"/>
        <v>-2.4323747108940306</v>
      </c>
      <c r="BH29" s="123">
        <f t="shared" si="11"/>
        <v>-2.432303483183198</v>
      </c>
      <c r="BI29" s="123">
        <f t="shared" si="11"/>
        <v>-2.4327780671548225</v>
      </c>
      <c r="BJ29" s="123">
        <f t="shared" si="11"/>
        <v>-2.4296122973081888</v>
      </c>
      <c r="BK29" s="123">
        <f t="shared" si="11"/>
        <v>-2.4505707662219107</v>
      </c>
      <c r="BL29" s="123">
        <f t="shared" si="10"/>
        <v>-2.3035843719523674</v>
      </c>
    </row>
    <row r="30" spans="1:73" ht="12.95" customHeight="1">
      <c r="A30" s="45" t="s">
        <v>114</v>
      </c>
      <c r="B30" s="61"/>
      <c r="C30" s="60">
        <v>47595.356</v>
      </c>
      <c r="D30" s="60"/>
      <c r="E30" s="123">
        <f>+(C30-C$7)/C$8</f>
        <v>3401.0146237046411</v>
      </c>
      <c r="F30" s="123">
        <f>ROUND(2*E30,0)/2</f>
        <v>3401</v>
      </c>
      <c r="G30" s="123">
        <f>+C30-(C$7+F30*C$8)</f>
        <v>2.0806799999263603E-2</v>
      </c>
      <c r="I30" s="123">
        <f>G30</f>
        <v>2.0806799999263603E-2</v>
      </c>
      <c r="L30" s="123">
        <f ca="1">+C$11+C$12*$F30</f>
        <v>2.1904816542572095E-2</v>
      </c>
      <c r="M30" s="187">
        <f>+C30-15018.5</f>
        <v>32576.856</v>
      </c>
      <c r="S30" s="125">
        <f>S$15</f>
        <v>0.1</v>
      </c>
      <c r="T30" s="187"/>
      <c r="Z30" s="123">
        <f>F30</f>
        <v>3401</v>
      </c>
      <c r="AA30" s="140">
        <f>AB$3+AB$4*Z30+AB$5*Z30^2+AH30</f>
        <v>3.3857164993211066E-3</v>
      </c>
      <c r="AB30" s="140">
        <f>IF(S30&lt;&gt;0,G30-AH30, -9999)</f>
        <v>1.9010725517531361E-2</v>
      </c>
      <c r="AC30" s="140">
        <f>+G30-P30</f>
        <v>2.0806799999263603E-2</v>
      </c>
      <c r="AD30" s="140">
        <f>IF(S30&lt;&gt;0,G30-AA30, -9999)</f>
        <v>1.7421083499942498E-2</v>
      </c>
      <c r="AE30" s="140">
        <f>+(G30-AA30)^2*S30</f>
        <v>3.0349415031196873E-5</v>
      </c>
      <c r="AF30" s="123">
        <f>IF(S30&lt;&gt;0,G30-P30, -9999)</f>
        <v>2.0806799999263603E-2</v>
      </c>
      <c r="AG30" s="188"/>
      <c r="AH30" s="123">
        <f>$AB$6*($AB$11/AI30*AJ30+$AB$12)</f>
        <v>1.7960744817322439E-3</v>
      </c>
      <c r="AI30" s="123">
        <f>1+$AB$7*COS(AL30)</f>
        <v>0.85017325299026725</v>
      </c>
      <c r="AJ30" s="123">
        <f>SIN(AL30+RADIANS($AB$9))</f>
        <v>0.91342148922511357</v>
      </c>
      <c r="AK30" s="123">
        <f>$AB$7*SIN(AL30)</f>
        <v>0.12905460731340992</v>
      </c>
      <c r="AL30" s="123">
        <f>2*ATAN(AM30)</f>
        <v>2.4305409937201223</v>
      </c>
      <c r="AM30" s="123">
        <f>SQRT((1+$AB$7)/(1-$AB$7))*TAN(AN30/2)</f>
        <v>2.6932157470847442</v>
      </c>
      <c r="AN30" s="140">
        <f>$AU30+$AB$7*SIN(AO30)</f>
        <v>-10.27660706763203</v>
      </c>
      <c r="AO30" s="140">
        <f>$AU30+$AB$7*SIN(AP30)</f>
        <v>-10.276607822267707</v>
      </c>
      <c r="AP30" s="140">
        <f>$AU30+$AB$7*SIN(AQ30)</f>
        <v>-10.276602027933977</v>
      </c>
      <c r="AQ30" s="140">
        <f>$AU30+$AB$7*SIN(AR30)</f>
        <v>-10.276646519662451</v>
      </c>
      <c r="AR30" s="140">
        <f>$AU30+$AB$7*SIN(AS30)</f>
        <v>-10.27630494837523</v>
      </c>
      <c r="AS30" s="140">
        <f>$AU30+$AB$7*SIN(AT30)</f>
        <v>-10.278930682571932</v>
      </c>
      <c r="AT30" s="140">
        <f>$AU30+$AB$7*SIN(AU30)</f>
        <v>-10.258943632493722</v>
      </c>
      <c r="AU30" s="140">
        <f>RADIANS($AB$9)+$AB$18*(F30-AB$15)</f>
        <v>-10.425407690340231</v>
      </c>
      <c r="AW30" s="123">
        <v>4900</v>
      </c>
      <c r="AX30" s="123">
        <f t="shared" si="3"/>
        <v>2.53769039010327E-3</v>
      </c>
      <c r="AY30" s="123">
        <f t="shared" si="4"/>
        <v>1.8529906814319535E-3</v>
      </c>
      <c r="AZ30" s="140">
        <f t="shared" si="5"/>
        <v>6.846997086713166E-4</v>
      </c>
      <c r="BA30" s="123">
        <f t="shared" si="6"/>
        <v>0.86260148239675782</v>
      </c>
      <c r="BB30" s="123">
        <f t="shared" si="7"/>
        <v>0.45850327638120275</v>
      </c>
      <c r="BC30" s="123">
        <f t="shared" si="8"/>
        <v>-2.3389745621205367</v>
      </c>
      <c r="BD30" s="123">
        <f t="shared" si="9"/>
        <v>-2.3566168492511377</v>
      </c>
      <c r="BE30" s="123">
        <f t="shared" si="11"/>
        <v>-2.1849390028957663</v>
      </c>
      <c r="BF30" s="123">
        <f t="shared" si="11"/>
        <v>-2.1849386519571525</v>
      </c>
      <c r="BG30" s="123">
        <f t="shared" si="11"/>
        <v>-2.1849417316510631</v>
      </c>
      <c r="BH30" s="123">
        <f t="shared" si="11"/>
        <v>-2.1849147050564603</v>
      </c>
      <c r="BI30" s="123">
        <f t="shared" si="11"/>
        <v>-2.1851518481049528</v>
      </c>
      <c r="BJ30" s="123">
        <f t="shared" si="11"/>
        <v>-2.183068323601987</v>
      </c>
      <c r="BK30" s="123">
        <f t="shared" si="11"/>
        <v>-2.2011689249886914</v>
      </c>
      <c r="BL30" s="123">
        <f t="shared" si="10"/>
        <v>-2.0233282187988868</v>
      </c>
    </row>
    <row r="31" spans="1:73" ht="12.95" customHeight="1">
      <c r="A31" s="45" t="s">
        <v>103</v>
      </c>
      <c r="B31" s="61"/>
      <c r="C31" s="60">
        <v>47824.442000000003</v>
      </c>
      <c r="D31" s="60"/>
      <c r="E31" s="123">
        <f>+(C31-C$7)/C$8</f>
        <v>3562.02381310491</v>
      </c>
      <c r="F31" s="123">
        <f>ROUND(2*E31,0)/2</f>
        <v>3562</v>
      </c>
      <c r="G31" s="123">
        <f>+C31-(C$7+F31*C$8)</f>
        <v>3.3881600000313483E-2</v>
      </c>
      <c r="I31" s="123">
        <f>G31</f>
        <v>3.3881600000313483E-2</v>
      </c>
      <c r="L31" s="123">
        <f ca="1">+C$11+C$12*$F31</f>
        <v>2.2942694470877319E-2</v>
      </c>
      <c r="M31" s="187">
        <f>+C31-15018.5</f>
        <v>32805.942000000003</v>
      </c>
      <c r="S31" s="125">
        <f>S$15</f>
        <v>0.1</v>
      </c>
      <c r="T31" s="187"/>
      <c r="Z31" s="123">
        <f>F31</f>
        <v>3562</v>
      </c>
      <c r="AA31" s="140">
        <f>AB$3+AB$4*Z31+AB$5*Z31^2+AH31</f>
        <v>3.6779075771911029E-3</v>
      </c>
      <c r="AB31" s="140">
        <f>IF(S31&lt;&gt;0,G31-AH31, -9999)</f>
        <v>3.1798762675002291E-2</v>
      </c>
      <c r="AC31" s="140">
        <f>+G31-P31</f>
        <v>3.3881600000313483E-2</v>
      </c>
      <c r="AD31" s="140">
        <f>IF(S31&lt;&gt;0,G31-AA31, -9999)</f>
        <v>3.0203692423122382E-2</v>
      </c>
      <c r="AE31" s="140">
        <f>+(G31-AA31)^2*S31</f>
        <v>9.1226303599058041E-5</v>
      </c>
      <c r="AF31" s="123">
        <f>IF(S31&lt;&gt;0,G31-P31, -9999)</f>
        <v>3.3881600000313483E-2</v>
      </c>
      <c r="AG31" s="188"/>
      <c r="AH31" s="123">
        <f>$AB$6*($AB$11/AI31*AJ31+$AB$12)</f>
        <v>2.0828373253111931E-3</v>
      </c>
      <c r="AI31" s="123">
        <f>1+$AB$7*COS(AL31)</f>
        <v>0.80270021305365868</v>
      </c>
      <c r="AJ31" s="123">
        <f>SIN(AL31+RADIANS($AB$9))</f>
        <v>0.97485204955049209</v>
      </c>
      <c r="AK31" s="123">
        <f>$AB$7*SIN(AL31)</f>
        <v>1.3264232328530988E-2</v>
      </c>
      <c r="AL31" s="123">
        <f>2*ATAN(AM31)</f>
        <v>3.0744648424735037</v>
      </c>
      <c r="AM31" s="123">
        <f>SQRT((1+$AB$7)/(1-$AB$7))*TAN(AN31/2)</f>
        <v>29.782721743887983</v>
      </c>
      <c r="AN31" s="140">
        <f>$AU31+$AB$7*SIN(AO31)</f>
        <v>-9.5067844395696959</v>
      </c>
      <c r="AO31" s="140">
        <f>$AU31+$AB$7*SIN(AP31)</f>
        <v>-9.5067855750859529</v>
      </c>
      <c r="AP31" s="140">
        <f>$AU31+$AB$7*SIN(AQ31)</f>
        <v>-9.506779813402245</v>
      </c>
      <c r="AQ31" s="140">
        <f>$AU31+$AB$7*SIN(AR31)</f>
        <v>-9.5068090485901955</v>
      </c>
      <c r="AR31" s="140">
        <f>$AU31+$AB$7*SIN(AS31)</f>
        <v>-9.5066607079182148</v>
      </c>
      <c r="AS31" s="140">
        <f>$AU31+$AB$7*SIN(AT31)</f>
        <v>-9.5074134139625848</v>
      </c>
      <c r="AT31" s="140">
        <f>$AU31+$AB$7*SIN(AU31)</f>
        <v>-9.5035945302020632</v>
      </c>
      <c r="AU31" s="140">
        <f>RADIANS($AB$9)+$AB$18*(F31-AB$15)</f>
        <v>-9.5229828771860241</v>
      </c>
      <c r="AW31" s="123">
        <v>4950</v>
      </c>
      <c r="AX31" s="123">
        <f t="shared" si="3"/>
        <v>2.0211029399306033E-3</v>
      </c>
      <c r="AY31" s="123">
        <f t="shared" si="4"/>
        <v>1.869992581406322E-3</v>
      </c>
      <c r="AZ31" s="140">
        <f t="shared" si="5"/>
        <v>1.5111035852428151E-4</v>
      </c>
      <c r="BA31" s="123">
        <f t="shared" si="6"/>
        <v>0.89870568741735668</v>
      </c>
      <c r="BB31" s="123">
        <f t="shared" si="7"/>
        <v>0.24345925762511336</v>
      </c>
      <c r="BC31" s="123">
        <f t="shared" si="8"/>
        <v>-2.1085951177887732</v>
      </c>
      <c r="BD31" s="123">
        <f t="shared" si="9"/>
        <v>-1.760804927446685</v>
      </c>
      <c r="BE31" s="123">
        <f t="shared" si="11"/>
        <v>-1.9283135115832188</v>
      </c>
      <c r="BF31" s="123">
        <f t="shared" si="11"/>
        <v>-1.9283134951401497</v>
      </c>
      <c r="BG31" s="123">
        <f t="shared" si="11"/>
        <v>-1.9283137327538897</v>
      </c>
      <c r="BH31" s="123">
        <f t="shared" si="11"/>
        <v>-1.9283102990560577</v>
      </c>
      <c r="BI31" s="123">
        <f t="shared" si="11"/>
        <v>-1.9283599155136608</v>
      </c>
      <c r="BJ31" s="123">
        <f t="shared" si="11"/>
        <v>-1.9276423230096718</v>
      </c>
      <c r="BK31" s="123">
        <f t="shared" si="11"/>
        <v>-1.9378900373717307</v>
      </c>
      <c r="BL31" s="123">
        <f t="shared" si="10"/>
        <v>-1.7430720656454062</v>
      </c>
    </row>
    <row r="32" spans="1:73" ht="12.95" customHeight="1">
      <c r="A32" s="45" t="s">
        <v>104</v>
      </c>
      <c r="B32" s="61"/>
      <c r="C32" s="60">
        <v>47928.307000000001</v>
      </c>
      <c r="D32" s="60"/>
      <c r="E32" s="123">
        <f>+(C32-C$7)/C$8</f>
        <v>3635.0235575548477</v>
      </c>
      <c r="F32" s="123">
        <f>ROUND(2*E32,0)/2</f>
        <v>3635</v>
      </c>
      <c r="G32" s="123">
        <f>+C32-(C$7+F32*C$8)</f>
        <v>3.3517999996547587E-2</v>
      </c>
      <c r="I32" s="123">
        <f>G32</f>
        <v>3.3517999996547587E-2</v>
      </c>
      <c r="L32" s="123">
        <f ca="1">+C$11+C$12*$F32</f>
        <v>2.3413285084332484E-2</v>
      </c>
      <c r="M32" s="187">
        <f>+C32-15018.5</f>
        <v>32909.807000000001</v>
      </c>
      <c r="S32" s="125">
        <f>S$15</f>
        <v>0.1</v>
      </c>
      <c r="T32" s="187"/>
      <c r="Z32" s="123">
        <f>F32</f>
        <v>3635</v>
      </c>
      <c r="AA32" s="140">
        <f>AB$3+AB$4*Z32+AB$5*Z32^2+AH32</f>
        <v>3.4166169429598724E-3</v>
      </c>
      <c r="AB32" s="140">
        <f>IF(S32&lt;&gt;0,G32-AH32, -9999)</f>
        <v>3.1700727023146531E-2</v>
      </c>
      <c r="AC32" s="140">
        <f>+G32-P32</f>
        <v>3.3517999996547587E-2</v>
      </c>
      <c r="AD32" s="140">
        <f>IF(S32&lt;&gt;0,G32-AA32, -9999)</f>
        <v>3.0101383053587713E-2</v>
      </c>
      <c r="AE32" s="140">
        <f>+(G32-AA32)^2*S32</f>
        <v>9.0609326173881754E-5</v>
      </c>
      <c r="AF32" s="123">
        <f>IF(S32&lt;&gt;0,G32-P32, -9999)</f>
        <v>3.3517999996547587E-2</v>
      </c>
      <c r="AG32" s="188"/>
      <c r="AH32" s="123">
        <f>$AB$6*($AB$11/AI32*AJ32+$AB$12)</f>
        <v>1.8172729734010579E-3</v>
      </c>
      <c r="AI32" s="123">
        <f>1+$AB$7*COS(AL32)</f>
        <v>0.80673517093794089</v>
      </c>
      <c r="AJ32" s="123">
        <f>SIN(AL32+RADIANS($AB$9))</f>
        <v>0.87510523691123665</v>
      </c>
      <c r="AK32" s="123">
        <f>$AB$7*SIN(AL32)</f>
        <v>-4.1855126758259878E-2</v>
      </c>
      <c r="AL32" s="123">
        <f>2*ATAN(AM32)</f>
        <v>-2.9283175181686452</v>
      </c>
      <c r="AM32" s="123">
        <f>SQRT((1+$AB$7)/(1-$AB$7))*TAN(AN32/2)</f>
        <v>-9.341985390725787</v>
      </c>
      <c r="AN32" s="140">
        <f>$AU32+$AB$7*SIN(AO32)</f>
        <v>-9.1646670765572793</v>
      </c>
      <c r="AO32" s="140">
        <f>$AU32+$AB$7*SIN(AP32)</f>
        <v>-9.1646641449976389</v>
      </c>
      <c r="AP32" s="140">
        <f>$AU32+$AB$7*SIN(AQ32)</f>
        <v>-9.1646794859645677</v>
      </c>
      <c r="AQ32" s="140">
        <f>$AU32+$AB$7*SIN(AR32)</f>
        <v>-9.1645992053873044</v>
      </c>
      <c r="AR32" s="140">
        <f>$AU32+$AB$7*SIN(AS32)</f>
        <v>-9.1650193014476287</v>
      </c>
      <c r="AS32" s="140">
        <f>$AU32+$AB$7*SIN(AT32)</f>
        <v>-9.1628204811588372</v>
      </c>
      <c r="AT32" s="140">
        <f>$AU32+$AB$7*SIN(AU32)</f>
        <v>-9.1743152262624683</v>
      </c>
      <c r="AU32" s="140">
        <f>RADIANS($AB$9)+$AB$18*(F32-AB$15)</f>
        <v>-9.1138088935819432</v>
      </c>
      <c r="AW32" s="123">
        <v>5000</v>
      </c>
      <c r="AX32" s="123">
        <f t="shared" si="3"/>
        <v>1.4702794846783388E-3</v>
      </c>
      <c r="AY32" s="123">
        <f t="shared" si="4"/>
        <v>1.8875250013989618E-3</v>
      </c>
      <c r="AZ32" s="140">
        <f t="shared" si="5"/>
        <v>-4.1724551672062295E-4</v>
      </c>
      <c r="BA32" s="123">
        <f t="shared" si="6"/>
        <v>0.94430297081973003</v>
      </c>
      <c r="BB32" s="123">
        <f t="shared" si="7"/>
        <v>-6.3435192013486189E-3</v>
      </c>
      <c r="BC32" s="123">
        <f t="shared" si="8"/>
        <v>-1.8563207207621246</v>
      </c>
      <c r="BD32" s="123">
        <f t="shared" si="9"/>
        <v>-1.335739282527993</v>
      </c>
      <c r="BE32" s="123">
        <f t="shared" si="11"/>
        <v>-1.6597787226537968</v>
      </c>
      <c r="BF32" s="123">
        <f t="shared" si="11"/>
        <v>-1.6597787226544254</v>
      </c>
      <c r="BG32" s="123">
        <f t="shared" si="11"/>
        <v>-1.659778722618658</v>
      </c>
      <c r="BH32" s="123">
        <f t="shared" si="11"/>
        <v>-1.6597787246540618</v>
      </c>
      <c r="BI32" s="123">
        <f t="shared" si="11"/>
        <v>-1.6597786088258877</v>
      </c>
      <c r="BJ32" s="123">
        <f t="shared" si="11"/>
        <v>-1.6597851999887789</v>
      </c>
      <c r="BK32" s="123">
        <f t="shared" si="11"/>
        <v>-1.6594093543505886</v>
      </c>
      <c r="BL32" s="123">
        <f t="shared" si="10"/>
        <v>-1.4628159124919256</v>
      </c>
    </row>
    <row r="33" spans="1:73" ht="12.95" customHeight="1">
      <c r="A33" s="45" t="s">
        <v>104</v>
      </c>
      <c r="B33" s="61"/>
      <c r="C33" s="60">
        <v>47945.375999999997</v>
      </c>
      <c r="D33" s="60"/>
      <c r="E33" s="123">
        <f>+(C33-C$7)/C$8</f>
        <v>3647.0202131945312</v>
      </c>
      <c r="F33" s="123">
        <f>ROUND(2*E33,0)/2</f>
        <v>3647</v>
      </c>
      <c r="G33" s="123">
        <f>+C33-(C$7+F33*C$8)</f>
        <v>2.8759599990735296E-2</v>
      </c>
      <c r="I33" s="123">
        <f>G33</f>
        <v>2.8759599990735296E-2</v>
      </c>
      <c r="L33" s="123">
        <f ca="1">+C$11+C$12*$F33</f>
        <v>2.3490642445448403E-2</v>
      </c>
      <c r="M33" s="187">
        <f>+C33-15018.5</f>
        <v>32926.875999999997</v>
      </c>
      <c r="S33" s="125">
        <f>S$15</f>
        <v>0.1</v>
      </c>
      <c r="T33" s="187"/>
      <c r="Z33" s="123">
        <f>F33</f>
        <v>3647</v>
      </c>
      <c r="AA33" s="140">
        <f>AB$3+AB$4*Z33+AB$5*Z33^2+AH33</f>
        <v>3.3520469936488568E-3</v>
      </c>
      <c r="AB33" s="140">
        <f>IF(S33&lt;&gt;0,G33-AH33, -9999)</f>
        <v>2.7007707721662499E-2</v>
      </c>
      <c r="AC33" s="140">
        <f>+G33-P33</f>
        <v>2.8759599990735296E-2</v>
      </c>
      <c r="AD33" s="140">
        <f>IF(S33&lt;&gt;0,G33-AA33, -9999)</f>
        <v>2.5407552997086441E-2</v>
      </c>
      <c r="AE33" s="140">
        <f>+(G33-AA33)^2*S33</f>
        <v>6.4554374929975622E-5</v>
      </c>
      <c r="AF33" s="123">
        <f>IF(S33&lt;&gt;0,G33-P33, -9999)</f>
        <v>2.8759599990735296E-2</v>
      </c>
      <c r="AG33" s="188"/>
      <c r="AH33" s="123">
        <f>$AB$6*($AB$11/AI33*AJ33+$AB$12)</f>
        <v>1.7518922690727961E-3</v>
      </c>
      <c r="AI33" s="123">
        <f>1+$AB$7*COS(AL33)</f>
        <v>0.80889444935920451</v>
      </c>
      <c r="AJ33" s="123">
        <f>SIN(AL33+RADIANS($AB$9))</f>
        <v>0.85161491868911099</v>
      </c>
      <c r="AK33" s="123">
        <f>$AB$7*SIN(AL33)</f>
        <v>-5.0811556782047705E-2</v>
      </c>
      <c r="AL33" s="123">
        <f>2*ATAN(AM33)</f>
        <v>-2.8817228271005217</v>
      </c>
      <c r="AM33" s="123">
        <f>SQRT((1+$AB$7)/(1-$AB$7))*TAN(AN33/2)</f>
        <v>-7.652800443594387</v>
      </c>
      <c r="AN33" s="140">
        <f>$AU33+$AB$7*SIN(AO33)</f>
        <v>-9.1081236702601984</v>
      </c>
      <c r="AO33" s="140">
        <f>$AU33+$AB$7*SIN(AP33)</f>
        <v>-9.1081204791546089</v>
      </c>
      <c r="AP33" s="140">
        <f>$AU33+$AB$7*SIN(AQ33)</f>
        <v>-9.1081374608801244</v>
      </c>
      <c r="AQ33" s="140">
        <f>$AU33+$AB$7*SIN(AR33)</f>
        <v>-9.1080470901728354</v>
      </c>
      <c r="AR33" s="140">
        <f>$AU33+$AB$7*SIN(AS33)</f>
        <v>-9.1085279801977759</v>
      </c>
      <c r="AS33" s="140">
        <f>$AU33+$AB$7*SIN(AT33)</f>
        <v>-9.1059681445927225</v>
      </c>
      <c r="AT33" s="140">
        <f>$AU33+$AB$7*SIN(AU33)</f>
        <v>-9.1195700863636695</v>
      </c>
      <c r="AU33" s="140">
        <f>RADIANS($AB$9)+$AB$18*(F33-AB$15)</f>
        <v>-9.0465474168251081</v>
      </c>
      <c r="AW33" s="123">
        <v>5050</v>
      </c>
      <c r="AX33" s="123">
        <f t="shared" si="3"/>
        <v>9.221454211795618E-4</v>
      </c>
      <c r="AY33" s="123">
        <f t="shared" si="4"/>
        <v>1.9055879414098709E-3</v>
      </c>
      <c r="AZ33" s="140">
        <f t="shared" si="5"/>
        <v>-9.8344252023030909E-4</v>
      </c>
      <c r="BA33" s="123">
        <f t="shared" si="6"/>
        <v>0.99902245700022252</v>
      </c>
      <c r="BB33" s="123">
        <f t="shared" si="7"/>
        <v>-0.28300378587089903</v>
      </c>
      <c r="BC33" s="123">
        <f t="shared" si="8"/>
        <v>-1.5757397955136252</v>
      </c>
      <c r="BD33" s="123">
        <f t="shared" si="9"/>
        <v>-1.0049557280543322</v>
      </c>
      <c r="BE33" s="123">
        <f t="shared" si="11"/>
        <v>-1.3765874330783485</v>
      </c>
      <c r="BF33" s="123">
        <f t="shared" si="11"/>
        <v>-1.3765874321970379</v>
      </c>
      <c r="BG33" s="123">
        <f t="shared" si="11"/>
        <v>-1.3765874091036647</v>
      </c>
      <c r="BH33" s="123">
        <f t="shared" si="11"/>
        <v>-1.3765868039785349</v>
      </c>
      <c r="BI33" s="123">
        <f t="shared" si="11"/>
        <v>-1.3765709483001851</v>
      </c>
      <c r="BJ33" s="123">
        <f t="shared" si="11"/>
        <v>-1.3761559473543485</v>
      </c>
      <c r="BK33" s="123">
        <f t="shared" si="11"/>
        <v>-1.3655883346322892</v>
      </c>
      <c r="BL33" s="123">
        <f t="shared" si="10"/>
        <v>-1.1825597593384458</v>
      </c>
    </row>
    <row r="34" spans="1:73" ht="12.95" customHeight="1">
      <c r="A34" s="45" t="s">
        <v>104</v>
      </c>
      <c r="B34" s="61"/>
      <c r="C34" s="60">
        <v>47955.319000000003</v>
      </c>
      <c r="D34" s="60"/>
      <c r="E34" s="123">
        <f>+(C34-C$7)/C$8</f>
        <v>3654.0084812257855</v>
      </c>
      <c r="F34" s="123">
        <f>ROUND(2*E34,0)/2</f>
        <v>3654</v>
      </c>
      <c r="G34" s="123">
        <f>+C34-(C$7+F34*C$8)</f>
        <v>1.2067199997545686E-2</v>
      </c>
      <c r="I34" s="123">
        <f>G34</f>
        <v>1.2067199997545686E-2</v>
      </c>
      <c r="L34" s="123">
        <f ca="1">+C$11+C$12*$F34</f>
        <v>2.3535767572766021E-2</v>
      </c>
      <c r="M34" s="187">
        <f>+C34-15018.5</f>
        <v>32936.819000000003</v>
      </c>
      <c r="S34" s="125">
        <f>S$15</f>
        <v>0.1</v>
      </c>
      <c r="T34" s="187"/>
      <c r="Z34" s="123">
        <f>F34</f>
        <v>3654</v>
      </c>
      <c r="AA34" s="140">
        <f>AB$3+AB$4*Z34+AB$5*Z34^2+AH34</f>
        <v>3.3117006707785619E-3</v>
      </c>
      <c r="AB34" s="140">
        <f>IF(S34&lt;&gt;0,G34-AH34, -9999)</f>
        <v>1.0356141103602397E-2</v>
      </c>
      <c r="AC34" s="140">
        <f>+G34-P34</f>
        <v>1.2067199997545686E-2</v>
      </c>
      <c r="AD34" s="140">
        <f>IF(S34&lt;&gt;0,G34-AA34, -9999)</f>
        <v>8.7554993267671237E-3</v>
      </c>
      <c r="AE34" s="140">
        <f>+(G34-AA34)^2*S34</f>
        <v>7.6658768461019563E-6</v>
      </c>
      <c r="AF34" s="123">
        <f>IF(S34&lt;&gt;0,G34-P34, -9999)</f>
        <v>1.2067199997545686E-2</v>
      </c>
      <c r="AG34" s="188"/>
      <c r="AH34" s="123">
        <f>$AB$6*($AB$11/AI34*AJ34+$AB$12)</f>
        <v>1.7110588939432882E-3</v>
      </c>
      <c r="AI34" s="123">
        <f>1+$AB$7*COS(AL34)</f>
        <v>0.81035284913667749</v>
      </c>
      <c r="AJ34" s="123">
        <f>SIN(AL34+RADIANS($AB$9))</f>
        <v>0.83698756374150096</v>
      </c>
      <c r="AK34" s="123">
        <f>$AB$7*SIN(AL34)</f>
        <v>-5.6009855898414111E-2</v>
      </c>
      <c r="AL34" s="123">
        <f>2*ATAN(AM34)</f>
        <v>-2.8544191407378996</v>
      </c>
      <c r="AM34" s="123">
        <f>SQRT((1+$AB$7)/(1-$AB$7))*TAN(AN34/2)</f>
        <v>-6.9165024314028267</v>
      </c>
      <c r="AN34" s="140">
        <f>$AU34+$AB$7*SIN(AO34)</f>
        <v>-9.0750651850995059</v>
      </c>
      <c r="AO34" s="140">
        <f>$AU34+$AB$7*SIN(AP34)</f>
        <v>-9.0750619195940043</v>
      </c>
      <c r="AP34" s="140">
        <f>$AU34+$AB$7*SIN(AQ34)</f>
        <v>-9.0750794972209334</v>
      </c>
      <c r="AQ34" s="140">
        <f>$AU34+$AB$7*SIN(AR34)</f>
        <v>-9.0749848786973555</v>
      </c>
      <c r="AR34" s="140">
        <f>$AU34+$AB$7*SIN(AS34)</f>
        <v>-9.0754941617965201</v>
      </c>
      <c r="AS34" s="140">
        <f>$AU34+$AB$7*SIN(AT34)</f>
        <v>-9.0727518328493915</v>
      </c>
      <c r="AT34" s="140">
        <f>$AU34+$AB$7*SIN(AU34)</f>
        <v>-9.0874864874283965</v>
      </c>
      <c r="AU34" s="140">
        <f>RADIANS($AB$9)+$AB$18*(F34-AB$15)</f>
        <v>-9.0073115553836196</v>
      </c>
      <c r="AW34" s="123">
        <v>5100</v>
      </c>
      <c r="AX34" s="123">
        <f t="shared" si="3"/>
        <v>4.2693942901246822E-4</v>
      </c>
      <c r="AY34" s="123">
        <f t="shared" si="4"/>
        <v>1.9241814014390505E-3</v>
      </c>
      <c r="AZ34" s="140">
        <f t="shared" si="5"/>
        <v>-1.4972419724265822E-3</v>
      </c>
      <c r="BA34" s="123">
        <f t="shared" si="6"/>
        <v>1.0604005384602115</v>
      </c>
      <c r="BB34" s="123">
        <f t="shared" si="7"/>
        <v>-0.5665187463197231</v>
      </c>
      <c r="BC34" s="123">
        <f t="shared" si="8"/>
        <v>-1.2603891645437013</v>
      </c>
      <c r="BD34" s="123">
        <f t="shared" si="9"/>
        <v>-0.72941279535254633</v>
      </c>
      <c r="BE34" s="123">
        <f t="shared" si="11"/>
        <v>-1.0763666909747194</v>
      </c>
      <c r="BF34" s="123">
        <f t="shared" si="11"/>
        <v>-1.0763665640932718</v>
      </c>
      <c r="BG34" s="123">
        <f t="shared" si="11"/>
        <v>-1.0763652119327378</v>
      </c>
      <c r="BH34" s="123">
        <f t="shared" si="11"/>
        <v>-1.0763508023289825</v>
      </c>
      <c r="BI34" s="123">
        <f t="shared" si="11"/>
        <v>-1.0761972670504774</v>
      </c>
      <c r="BJ34" s="123">
        <f t="shared" si="11"/>
        <v>-1.0745640436660251</v>
      </c>
      <c r="BK34" s="123">
        <f t="shared" si="11"/>
        <v>-1.0574854551344177</v>
      </c>
      <c r="BL34" s="123">
        <f t="shared" si="10"/>
        <v>-0.90230360618496519</v>
      </c>
    </row>
    <row r="35" spans="1:73" ht="12.95" customHeight="1">
      <c r="A35" s="45" t="s">
        <v>104</v>
      </c>
      <c r="B35" s="61"/>
      <c r="C35" s="60">
        <v>47955.349000000002</v>
      </c>
      <c r="D35" s="60"/>
      <c r="E35" s="123">
        <f>+(C35-C$7)/C$8</f>
        <v>3654.029566214313</v>
      </c>
      <c r="F35" s="123">
        <f>ROUND(2*E35,0)/2</f>
        <v>3654</v>
      </c>
      <c r="G35" s="123">
        <f>+C35-(C$7+F35*C$8)</f>
        <v>4.2067199996381532E-2</v>
      </c>
      <c r="I35" s="123">
        <f>G35</f>
        <v>4.2067199996381532E-2</v>
      </c>
      <c r="L35" s="123">
        <f ca="1">+C$11+C$12*$F35</f>
        <v>2.3535767572766021E-2</v>
      </c>
      <c r="M35" s="187">
        <f>+C35-15018.5</f>
        <v>32936.849000000002</v>
      </c>
      <c r="S35" s="125">
        <f>S$15</f>
        <v>0.1</v>
      </c>
      <c r="T35" s="187"/>
      <c r="Z35" s="123">
        <f>F35</f>
        <v>3654</v>
      </c>
      <c r="AA35" s="140">
        <f>AB$3+AB$4*Z35+AB$5*Z35^2+AH35</f>
        <v>3.3117006707785619E-3</v>
      </c>
      <c r="AB35" s="140">
        <f>IF(S35&lt;&gt;0,G35-AH35, -9999)</f>
        <v>4.0356141102438244E-2</v>
      </c>
      <c r="AC35" s="140">
        <f>+G35-P35</f>
        <v>4.2067199996381532E-2</v>
      </c>
      <c r="AD35" s="140">
        <f>IF(S35&lt;&gt;0,G35-AA35, -9999)</f>
        <v>3.8755499325602974E-2</v>
      </c>
      <c r="AE35" s="140">
        <f>+(G35-AA35)^2*S35</f>
        <v>1.5019887279768128E-4</v>
      </c>
      <c r="AF35" s="123">
        <f>IF(S35&lt;&gt;0,G35-P35, -9999)</f>
        <v>4.2067199996381532E-2</v>
      </c>
      <c r="AG35" s="188"/>
      <c r="AH35" s="123">
        <f>$AB$6*($AB$11/AI35*AJ35+$AB$12)</f>
        <v>1.7110588939432882E-3</v>
      </c>
      <c r="AI35" s="123">
        <f>1+$AB$7*COS(AL35)</f>
        <v>0.81035284913667749</v>
      </c>
      <c r="AJ35" s="123">
        <f>SIN(AL35+RADIANS($AB$9))</f>
        <v>0.83698756374150096</v>
      </c>
      <c r="AK35" s="123">
        <f>$AB$7*SIN(AL35)</f>
        <v>-5.6009855898414111E-2</v>
      </c>
      <c r="AL35" s="123">
        <f>2*ATAN(AM35)</f>
        <v>-2.8544191407378996</v>
      </c>
      <c r="AM35" s="123">
        <f>SQRT((1+$AB$7)/(1-$AB$7))*TAN(AN35/2)</f>
        <v>-6.9165024314028267</v>
      </c>
      <c r="AN35" s="140">
        <f>$AU35+$AB$7*SIN(AO35)</f>
        <v>-9.0750651850995059</v>
      </c>
      <c r="AO35" s="140">
        <f>$AU35+$AB$7*SIN(AP35)</f>
        <v>-9.0750619195940043</v>
      </c>
      <c r="AP35" s="140">
        <f>$AU35+$AB$7*SIN(AQ35)</f>
        <v>-9.0750794972209334</v>
      </c>
      <c r="AQ35" s="140">
        <f>$AU35+$AB$7*SIN(AR35)</f>
        <v>-9.0749848786973555</v>
      </c>
      <c r="AR35" s="140">
        <f>$AU35+$AB$7*SIN(AS35)</f>
        <v>-9.0754941617965201</v>
      </c>
      <c r="AS35" s="140">
        <f>$AU35+$AB$7*SIN(AT35)</f>
        <v>-9.0727518328493915</v>
      </c>
      <c r="AT35" s="140">
        <f>$AU35+$AB$7*SIN(AU35)</f>
        <v>-9.0874864874283965</v>
      </c>
      <c r="AU35" s="140">
        <f>RADIANS($AB$9)+$AB$18*(F35-AB$15)</f>
        <v>-9.0073115553836196</v>
      </c>
      <c r="AW35" s="123">
        <v>5150</v>
      </c>
      <c r="AX35" s="123">
        <f t="shared" si="3"/>
        <v>4.8347395314882191E-5</v>
      </c>
      <c r="AY35" s="123">
        <f t="shared" si="4"/>
        <v>1.9433053814865001E-3</v>
      </c>
      <c r="AZ35" s="140">
        <f t="shared" si="5"/>
        <v>-1.894957986171618E-3</v>
      </c>
      <c r="BA35" s="123">
        <f t="shared" si="6"/>
        <v>1.1220270979498956</v>
      </c>
      <c r="BB35" s="123">
        <f t="shared" si="7"/>
        <v>-0.81741586326831783</v>
      </c>
      <c r="BC35" s="123">
        <f t="shared" si="8"/>
        <v>-0.90575362325367559</v>
      </c>
      <c r="BD35" s="123">
        <f t="shared" si="9"/>
        <v>-0.48660810610147509</v>
      </c>
      <c r="BE35" s="123">
        <f t="shared" si="11"/>
        <v>-0.75798976496253401</v>
      </c>
      <c r="BF35" s="123">
        <f t="shared" si="11"/>
        <v>-0.7579886690371398</v>
      </c>
      <c r="BG35" s="123">
        <f t="shared" si="11"/>
        <v>-0.75798103761895319</v>
      </c>
      <c r="BH35" s="123">
        <f t="shared" si="11"/>
        <v>-0.75792789817280548</v>
      </c>
      <c r="BI35" s="123">
        <f t="shared" si="11"/>
        <v>-0.75755794917764319</v>
      </c>
      <c r="BJ35" s="123">
        <f t="shared" si="11"/>
        <v>-0.75498599484755935</v>
      </c>
      <c r="BK35" s="123">
        <f t="shared" si="11"/>
        <v>-0.73727361722132301</v>
      </c>
      <c r="BL35" s="123">
        <f t="shared" si="10"/>
        <v>-0.62204745303148457</v>
      </c>
    </row>
    <row r="36" spans="1:73" ht="12.95" customHeight="1">
      <c r="A36" s="45" t="s">
        <v>115</v>
      </c>
      <c r="B36" s="61"/>
      <c r="C36" s="60">
        <v>48628.334000000003</v>
      </c>
      <c r="D36" s="60">
        <v>5.0000000000000001E-3</v>
      </c>
      <c r="E36" s="123">
        <f>+(C36-C$7)/C$8</f>
        <v>4127.0255997062714</v>
      </c>
      <c r="F36" s="123">
        <f>ROUND(2*E36,0)/2</f>
        <v>4127</v>
      </c>
      <c r="G36" s="123">
        <f>+C36-(C$7+F36*C$8)</f>
        <v>3.6423600002308376E-2</v>
      </c>
      <c r="I36" s="123">
        <f>G36</f>
        <v>3.6423600002308376E-2</v>
      </c>
      <c r="L36" s="123">
        <f ca="1">+C$11+C$12*$F36</f>
        <v>2.6584936890085096E-2</v>
      </c>
      <c r="M36" s="187">
        <f>+C36-15018.5</f>
        <v>33609.834000000003</v>
      </c>
      <c r="S36" s="125">
        <f>S$15</f>
        <v>0.1</v>
      </c>
      <c r="T36" s="187"/>
      <c r="Z36" s="123">
        <f>F36</f>
        <v>4127</v>
      </c>
      <c r="AA36" s="140">
        <f>AB$3+AB$4*Z36+AB$5*Z36^2+AH36</f>
        <v>-4.2892844790902115E-4</v>
      </c>
      <c r="AB36" s="140">
        <f>IF(S36&lt;&gt;0,G36-AH36, -9999)</f>
        <v>3.8510170896986225E-2</v>
      </c>
      <c r="AC36" s="140">
        <f>+G36-P36</f>
        <v>3.6423600002308376E-2</v>
      </c>
      <c r="AD36" s="140">
        <f>IF(S36&lt;&gt;0,G36-AA36, -9999)</f>
        <v>3.6852528450217401E-2</v>
      </c>
      <c r="AE36" s="140">
        <f>+(G36-AA36)^2*S36</f>
        <v>1.3581088531740829E-4</v>
      </c>
      <c r="AF36" s="123">
        <f>IF(S36&lt;&gt;0,G36-P36, -9999)</f>
        <v>3.6423600002308376E-2</v>
      </c>
      <c r="AG36" s="188"/>
      <c r="AH36" s="123">
        <f>$AB$6*($AB$11/AI36*AJ36+$AB$12)</f>
        <v>-2.0865708946778507E-3</v>
      </c>
      <c r="AI36" s="123">
        <f>1+$AB$7*COS(AL36)</f>
        <v>1.1965290841482492</v>
      </c>
      <c r="AJ36" s="123">
        <f>SIN(AL36+RADIANS($AB$9))</f>
        <v>-0.98368062777018361</v>
      </c>
      <c r="AK36" s="123">
        <f>$AB$7*SIN(AL36)</f>
        <v>-2.1896686328925215E-2</v>
      </c>
      <c r="AL36" s="123">
        <f>2*ATAN(AM36)</f>
        <v>-0.11095939649801936</v>
      </c>
      <c r="AM36" s="123">
        <f>SQRT((1+$AB$7)/(1-$AB$7))*TAN(AN36/2)</f>
        <v>-5.5536690532270845E-2</v>
      </c>
      <c r="AN36" s="140">
        <f>$AU36+$AB$7*SIN(AO36)</f>
        <v>-6.3740269865147408</v>
      </c>
      <c r="AO36" s="140">
        <f>$AU36+$AB$7*SIN(AP36)</f>
        <v>-6.3740261454409675</v>
      </c>
      <c r="AP36" s="140">
        <f>$AU36+$AB$7*SIN(AQ36)</f>
        <v>-6.374021874510122</v>
      </c>
      <c r="AQ36" s="140">
        <f>$AU36+$AB$7*SIN(AR36)</f>
        <v>-6.3740001869610659</v>
      </c>
      <c r="AR36" s="140">
        <f>$AU36+$AB$7*SIN(AS36)</f>
        <v>-6.3738900594551335</v>
      </c>
      <c r="AS36" s="140">
        <f>$AU36+$AB$7*SIN(AT36)</f>
        <v>-6.3733308584601174</v>
      </c>
      <c r="AT36" s="140">
        <f>$AU36+$AB$7*SIN(AU36)</f>
        <v>-6.3704918026485178</v>
      </c>
      <c r="AU36" s="140">
        <f>RADIANS($AB$9)+$AB$18*(F36-AB$15)</f>
        <v>-6.3560883465516955</v>
      </c>
      <c r="AW36" s="123">
        <v>5200</v>
      </c>
      <c r="AX36" s="123">
        <f t="shared" si="3"/>
        <v>-1.443653612260864E-4</v>
      </c>
      <c r="AY36" s="123">
        <f t="shared" si="4"/>
        <v>1.9629598815522199E-3</v>
      </c>
      <c r="AZ36" s="140">
        <f t="shared" si="5"/>
        <v>-2.1073252427783063E-3</v>
      </c>
      <c r="BA36" s="123">
        <f t="shared" si="6"/>
        <v>1.1722824561833609</v>
      </c>
      <c r="BB36" s="123">
        <f t="shared" si="7"/>
        <v>-0.97563133430900495</v>
      </c>
      <c r="BC36" s="123">
        <f t="shared" si="8"/>
        <v>-0.51308407583727644</v>
      </c>
      <c r="BD36" s="123">
        <f t="shared" si="9"/>
        <v>-0.26232225664883441</v>
      </c>
      <c r="BE36" s="123">
        <f t="shared" si="11"/>
        <v>-0.42295711168251743</v>
      </c>
      <c r="BF36" s="123">
        <f t="shared" si="11"/>
        <v>-0.42295477594158337</v>
      </c>
      <c r="BG36" s="123">
        <f t="shared" si="11"/>
        <v>-0.4229418226598437</v>
      </c>
      <c r="BH36" s="123">
        <f t="shared" si="11"/>
        <v>-0.42286998921978403</v>
      </c>
      <c r="BI36" s="123">
        <f t="shared" si="11"/>
        <v>-0.42247167337024938</v>
      </c>
      <c r="BJ36" s="123">
        <f t="shared" si="11"/>
        <v>-0.42026430636770218</v>
      </c>
      <c r="BK36" s="123">
        <f t="shared" si="11"/>
        <v>-0.40807059354799868</v>
      </c>
      <c r="BL36" s="123">
        <f t="shared" si="10"/>
        <v>-0.34179129987800394</v>
      </c>
    </row>
    <row r="37" spans="1:73" ht="12.95" customHeight="1">
      <c r="A37" s="45" t="s">
        <v>115</v>
      </c>
      <c r="B37" s="61"/>
      <c r="C37" s="60">
        <v>48665.332000000002</v>
      </c>
      <c r="D37" s="60">
        <v>5.0000000000000001E-3</v>
      </c>
      <c r="E37" s="123">
        <f>+(C37-C$7)/C$8</f>
        <v>4153.0290132253476</v>
      </c>
      <c r="F37" s="123">
        <f>ROUND(2*E37,0)/2</f>
        <v>4153</v>
      </c>
      <c r="G37" s="123">
        <f>+C37-(C$7+F37*C$8)</f>
        <v>4.1280400000687223E-2</v>
      </c>
      <c r="I37" s="123">
        <f>G37</f>
        <v>4.1280400000687223E-2</v>
      </c>
      <c r="L37" s="123">
        <f ca="1">+C$11+C$12*$F37</f>
        <v>2.6752544505836251E-2</v>
      </c>
      <c r="M37" s="187">
        <f>+C37-15018.5</f>
        <v>33646.832000000002</v>
      </c>
      <c r="S37" s="125">
        <f>S$15</f>
        <v>0.1</v>
      </c>
      <c r="T37" s="187"/>
      <c r="Z37" s="123">
        <f>F37</f>
        <v>4153</v>
      </c>
      <c r="AA37" s="140">
        <f>AB$3+AB$4*Z37+AB$5*Z37^2+AH37</f>
        <v>-3.1545734438463593E-4</v>
      </c>
      <c r="AB37" s="140">
        <f>IF(S37&lt;&gt;0,G37-AH37, -9999)</f>
        <v>4.3258009614398199E-2</v>
      </c>
      <c r="AC37" s="140">
        <f>+G37-P37</f>
        <v>4.1280400000687223E-2</v>
      </c>
      <c r="AD37" s="140">
        <f>IF(S37&lt;&gt;0,G37-AA37, -9999)</f>
        <v>4.159585734507186E-2</v>
      </c>
      <c r="AE37" s="140">
        <f>+(G37-AA37)^2*S37</f>
        <v>1.7302153482715685E-4</v>
      </c>
      <c r="AF37" s="123">
        <f>IF(S37&lt;&gt;0,G37-P37, -9999)</f>
        <v>4.1280400000687223E-2</v>
      </c>
      <c r="AG37" s="188"/>
      <c r="AH37" s="123">
        <f>$AB$6*($AB$11/AI37*AJ37+$AB$12)</f>
        <v>-1.9776096137109796E-3</v>
      </c>
      <c r="AI37" s="123">
        <f>1+$AB$7*COS(AL37)</f>
        <v>1.1965315085064574</v>
      </c>
      <c r="AJ37" s="123">
        <f>SIN(AL37+RADIANS($AB$9))</f>
        <v>-0.91999971095077437</v>
      </c>
      <c r="AK37" s="123">
        <f>$AB$7*SIN(AL37)</f>
        <v>2.187491605728344E-2</v>
      </c>
      <c r="AL37" s="123">
        <f>2*ATAN(AM37)</f>
        <v>0.11084862339063416</v>
      </c>
      <c r="AM37" s="123">
        <f>SQRT((1+$AB$7)/(1-$AB$7))*TAN(AN37/2)</f>
        <v>5.5481133319338065E-2</v>
      </c>
      <c r="AN37" s="140">
        <f>$AU37+$AB$7*SIN(AO37)</f>
        <v>-6.1924343783440872</v>
      </c>
      <c r="AO37" s="140">
        <f>$AU37+$AB$7*SIN(AP37)</f>
        <v>-6.1924352186182796</v>
      </c>
      <c r="AP37" s="140">
        <f>$AU37+$AB$7*SIN(AQ37)</f>
        <v>-6.1924394854536411</v>
      </c>
      <c r="AQ37" s="140">
        <f>$AU37+$AB$7*SIN(AR37)</f>
        <v>-6.1924611520270991</v>
      </c>
      <c r="AR37" s="140">
        <f>$AU37+$AB$7*SIN(AS37)</f>
        <v>-6.192571172113321</v>
      </c>
      <c r="AS37" s="140">
        <f>$AU37+$AB$7*SIN(AT37)</f>
        <v>-6.1931298230829279</v>
      </c>
      <c r="AT37" s="140">
        <f>$AU37+$AB$7*SIN(AU37)</f>
        <v>-6.1959660640624827</v>
      </c>
      <c r="AU37" s="140">
        <f>RADIANS($AB$9)+$AB$18*(F37-AB$15)</f>
        <v>-6.2103551469118852</v>
      </c>
      <c r="AW37" s="123">
        <v>5250</v>
      </c>
      <c r="AX37" s="123">
        <f t="shared" si="3"/>
        <v>-9.7364783584014472E-5</v>
      </c>
      <c r="AY37" s="123">
        <f t="shared" si="4"/>
        <v>1.9831449016362102E-3</v>
      </c>
      <c r="AZ37" s="140">
        <f t="shared" si="5"/>
        <v>-2.0805096852202247E-3</v>
      </c>
      <c r="BA37" s="123">
        <f t="shared" si="6"/>
        <v>1.1968781704666367</v>
      </c>
      <c r="BB37" s="123">
        <f t="shared" si="7"/>
        <v>-0.98042408831170524</v>
      </c>
      <c r="BC37" s="123">
        <f t="shared" si="8"/>
        <v>-9.3675541120674152E-2</v>
      </c>
      <c r="BD37" s="123">
        <f t="shared" si="9"/>
        <v>-4.6872051179637234E-2</v>
      </c>
      <c r="BE37" s="123">
        <f t="shared" si="11"/>
        <v>-7.6684047057626478E-2</v>
      </c>
      <c r="BF37" s="123">
        <f t="shared" si="11"/>
        <v>-7.6683332106331853E-2</v>
      </c>
      <c r="BG37" s="123">
        <f t="shared" si="11"/>
        <v>-7.6679705931832765E-2</v>
      </c>
      <c r="BH37" s="123">
        <f t="shared" si="11"/>
        <v>-7.6661314286869287E-2</v>
      </c>
      <c r="BI37" s="123">
        <f t="shared" si="11"/>
        <v>-7.6568033846476188E-2</v>
      </c>
      <c r="BJ37" s="123">
        <f t="shared" si="11"/>
        <v>-7.6094935771132771E-2</v>
      </c>
      <c r="BK37" s="123">
        <f t="shared" si="11"/>
        <v>-7.3695745874164192E-2</v>
      </c>
      <c r="BL37" s="123">
        <f t="shared" si="10"/>
        <v>-6.1535146724523315E-2</v>
      </c>
    </row>
    <row r="38" spans="1:73" ht="12.95" customHeight="1">
      <c r="A38" s="45" t="s">
        <v>116</v>
      </c>
      <c r="B38" s="61"/>
      <c r="C38" s="60">
        <v>49005.381999999998</v>
      </c>
      <c r="D38" s="60">
        <v>5.0000000000000001E-3</v>
      </c>
      <c r="E38" s="123">
        <f>+(C38-C$7)/C$8</f>
        <v>4392.0273581943111</v>
      </c>
      <c r="F38" s="123">
        <f>ROUND(2*E38,0)/2</f>
        <v>4392</v>
      </c>
      <c r="G38" s="123">
        <f>+C38-(C$7+F38*C$8)</f>
        <v>3.8925599990761839E-2</v>
      </c>
      <c r="I38" s="123">
        <f>G38</f>
        <v>3.8925599990761839E-2</v>
      </c>
      <c r="L38" s="123">
        <f ca="1">+C$11+C$12*$F38</f>
        <v>2.829324528139494E-2</v>
      </c>
      <c r="M38" s="187">
        <f>+C38-15018.5</f>
        <v>33986.881999999998</v>
      </c>
      <c r="S38" s="125">
        <f>S$15</f>
        <v>0.1</v>
      </c>
      <c r="T38" s="187"/>
      <c r="Z38" s="123">
        <f>F38</f>
        <v>4392</v>
      </c>
      <c r="AA38" s="140">
        <f>AB$3+AB$4*Z38+AB$5*Z38^2+AH38</f>
        <v>2.3908845105085562E-3</v>
      </c>
      <c r="AB38" s="140">
        <f>IF(S38&lt;&gt;0,G38-AH38, -9999)</f>
        <v>3.8245043523237432E-2</v>
      </c>
      <c r="AC38" s="140">
        <f>+G38-P38</f>
        <v>3.8925599990761839E-2</v>
      </c>
      <c r="AD38" s="140">
        <f>IF(S38&lt;&gt;0,G38-AA38, -9999)</f>
        <v>3.6534715480253284E-2</v>
      </c>
      <c r="AE38" s="140">
        <f>+(G38-AA38)^2*S38</f>
        <v>1.3347854352230591E-4</v>
      </c>
      <c r="AF38" s="123">
        <f>IF(S38&lt;&gt;0,G38-P38, -9999)</f>
        <v>3.8925599990761839E-2</v>
      </c>
      <c r="AG38" s="188"/>
      <c r="AH38" s="123">
        <f>$AB$6*($AB$11/AI38*AJ38+$AB$12)</f>
        <v>6.8055646752440419E-4</v>
      </c>
      <c r="AI38" s="123">
        <f>1+$AB$7*COS(AL38)</f>
        <v>0.95349797675698755</v>
      </c>
      <c r="AJ38" s="123">
        <f>SIN(AL38+RADIANS($AB$9))</f>
        <v>0.50488830083093894</v>
      </c>
      <c r="AK38" s="123">
        <f>$AB$7*SIN(AL38)</f>
        <v>0.19219965562571451</v>
      </c>
      <c r="AL38" s="123">
        <f>2*ATAN(AM38)</f>
        <v>1.8081809279478129</v>
      </c>
      <c r="AM38" s="123">
        <f>SQRT((1+$AB$7)/(1-$AB$7))*TAN(AN38/2)</f>
        <v>1.2707992430498163</v>
      </c>
      <c r="AN38" s="140">
        <f>$AU38+$AB$7*SIN(AO38)</f>
        <v>-4.6731378894929039</v>
      </c>
      <c r="AO38" s="140">
        <f>$AU38+$AB$7*SIN(AP38)</f>
        <v>-4.6731378894928399</v>
      </c>
      <c r="AP38" s="140">
        <f>$AU38+$AB$7*SIN(AQ38)</f>
        <v>-4.6731378895010725</v>
      </c>
      <c r="AQ38" s="140">
        <f>$AU38+$AB$7*SIN(AR38)</f>
        <v>-4.6731378884400563</v>
      </c>
      <c r="AR38" s="140">
        <f>$AU38+$AB$7*SIN(AS38)</f>
        <v>-4.6731380251741719</v>
      </c>
      <c r="AS38" s="140">
        <f>$AU38+$AB$7*SIN(AT38)</f>
        <v>-4.6731204080536539</v>
      </c>
      <c r="AT38" s="140">
        <f>$AU38+$AB$7*SIN(AU38)</f>
        <v>-4.6754593504015185</v>
      </c>
      <c r="AU38" s="140">
        <f>RADIANS($AB$9)+$AB$18*(F38-AB$15)</f>
        <v>-4.8707307348382489</v>
      </c>
      <c r="AW38" s="123">
        <v>5300</v>
      </c>
      <c r="AX38" s="123">
        <f t="shared" si="3"/>
        <v>1.996455679291213E-4</v>
      </c>
      <c r="AY38" s="123">
        <f t="shared" si="4"/>
        <v>2.0038604417384701E-3</v>
      </c>
      <c r="AZ38" s="140">
        <f t="shared" si="5"/>
        <v>-1.8042148738093488E-3</v>
      </c>
      <c r="BA38" s="123">
        <f t="shared" si="6"/>
        <v>1.187003475013257</v>
      </c>
      <c r="BB38" s="123">
        <f t="shared" si="7"/>
        <v>-0.81213936367041872</v>
      </c>
      <c r="BC38" s="123">
        <f t="shared" si="8"/>
        <v>0.33111889478368528</v>
      </c>
      <c r="BD38" s="123">
        <f t="shared" si="9"/>
        <v>0.16708887584991686</v>
      </c>
      <c r="BE38" s="123">
        <f t="shared" si="11"/>
        <v>0.2718104026510807</v>
      </c>
      <c r="BF38" s="123">
        <f t="shared" si="11"/>
        <v>0.27180833177114516</v>
      </c>
      <c r="BG38" s="123">
        <f t="shared" si="11"/>
        <v>0.27179746018972795</v>
      </c>
      <c r="BH38" s="123">
        <f t="shared" si="11"/>
        <v>0.27174038775325093</v>
      </c>
      <c r="BI38" s="123">
        <f t="shared" si="11"/>
        <v>0.27144079001482163</v>
      </c>
      <c r="BJ38" s="123">
        <f t="shared" si="11"/>
        <v>0.26986848172852962</v>
      </c>
      <c r="BK38" s="123">
        <f t="shared" si="11"/>
        <v>0.26162800265633668</v>
      </c>
      <c r="BL38" s="123">
        <f t="shared" si="10"/>
        <v>0.21872100642895731</v>
      </c>
    </row>
    <row r="39" spans="1:73" s="189" customFormat="1" ht="12.95" customHeight="1">
      <c r="A39" s="45" t="s">
        <v>105</v>
      </c>
      <c r="B39" s="61"/>
      <c r="C39" s="60">
        <v>49439.33</v>
      </c>
      <c r="D39" s="60"/>
      <c r="E39" s="123">
        <f>+(C39-C$7)/C$8</f>
        <v>4697.0203115911481</v>
      </c>
      <c r="F39" s="123">
        <f>ROUND(2*E39,0)/2</f>
        <v>4697</v>
      </c>
      <c r="G39" s="123"/>
      <c r="H39" s="123"/>
      <c r="I39" s="123"/>
      <c r="J39" s="123"/>
      <c r="K39" s="123"/>
      <c r="L39" s="123">
        <f ca="1">+C$11+C$12*$F39</f>
        <v>3.0259411543091173E-2</v>
      </c>
      <c r="M39" s="187">
        <f>+C39-15018.5</f>
        <v>34420.83</v>
      </c>
      <c r="N39" s="123"/>
      <c r="O39" s="123"/>
      <c r="P39" s="123"/>
      <c r="Q39" s="123"/>
      <c r="R39" s="123"/>
      <c r="S39" s="125"/>
      <c r="T39" s="187"/>
      <c r="U39" s="163">
        <v>-0.10465775000920985</v>
      </c>
      <c r="V39" s="123"/>
      <c r="W39" s="123"/>
      <c r="X39" s="123"/>
      <c r="Y39" s="123"/>
      <c r="Z39" s="123">
        <f>F39</f>
        <v>4697</v>
      </c>
      <c r="AA39" s="140">
        <f>AB$3+AB$4*Z39+AB$5*Z39^2+AH39</f>
        <v>3.8394292743953954E-3</v>
      </c>
      <c r="AB39" s="140">
        <f>IF(S39&lt;&gt;0,G39-AH39, -9999)</f>
        <v>-9999</v>
      </c>
      <c r="AC39" s="140">
        <f>+G39-P39</f>
        <v>0</v>
      </c>
      <c r="AD39" s="140">
        <f>IF(S39&lt;&gt;0,G39-AA39, -9999)</f>
        <v>-9999</v>
      </c>
      <c r="AE39" s="140">
        <f>+(G39-AA39)^2*S39</f>
        <v>0</v>
      </c>
      <c r="AF39" s="123">
        <f>IF(S39&lt;&gt;0,G39-P39, -9999)</f>
        <v>-9999</v>
      </c>
      <c r="AG39" s="188"/>
      <c r="AH39" s="123">
        <f>$AB$6*($AB$11/AI39*AJ39+$AB$12)</f>
        <v>2.0500169113357126E-3</v>
      </c>
      <c r="AI39" s="123">
        <f>1+$AB$7*COS(AL39)</f>
        <v>0.80227253632602435</v>
      </c>
      <c r="AJ39" s="123">
        <f>SIN(AL39+RADIANS($AB$9))</f>
        <v>0.9614711235503729</v>
      </c>
      <c r="AK39" s="123">
        <f>$AB$7*SIN(AL39)</f>
        <v>2.6449758776866932E-3</v>
      </c>
      <c r="AL39" s="123">
        <f>2*ATAN(AM39)</f>
        <v>3.128216574815728</v>
      </c>
      <c r="AM39" s="123">
        <f>SQRT((1+$AB$7)/(1-$AB$7))*TAN(AN39/2)</f>
        <v>149.51842118894589</v>
      </c>
      <c r="AN39" s="140">
        <f>$AU39+$AB$7*SIN(AO39)</f>
        <v>-3.1579364017673877</v>
      </c>
      <c r="AO39" s="140">
        <f>$AU39+$AB$7*SIN(AP39)</f>
        <v>-3.1579366330115208</v>
      </c>
      <c r="AP39" s="140">
        <f>$AU39+$AB$7*SIN(AQ39)</f>
        <v>-3.157935463450519</v>
      </c>
      <c r="AQ39" s="140">
        <f>$AU39+$AB$7*SIN(AR39)</f>
        <v>-3.1579413787270338</v>
      </c>
      <c r="AR39" s="140">
        <f>$AU39+$AB$7*SIN(AS39)</f>
        <v>-3.1579114611003916</v>
      </c>
      <c r="AS39" s="140">
        <f>$AU39+$AB$7*SIN(AT39)</f>
        <v>-3.1580627752902823</v>
      </c>
      <c r="AT39" s="140">
        <f>$AU39+$AB$7*SIN(AU39)</f>
        <v>-3.1572974782729881</v>
      </c>
      <c r="AU39" s="140">
        <f>RADIANS($AB$9)+$AB$18*(F39-AB$15)</f>
        <v>-3.1611682006020168</v>
      </c>
      <c r="AV39" s="123"/>
      <c r="AW39" s="123">
        <v>5350</v>
      </c>
      <c r="AX39" s="123">
        <f t="shared" si="3"/>
        <v>7.0138774775755329E-4</v>
      </c>
      <c r="AY39" s="123">
        <f t="shared" si="4"/>
        <v>2.0251065018590006E-3</v>
      </c>
      <c r="AZ39" s="140">
        <f t="shared" si="5"/>
        <v>-1.3237187541014473E-3</v>
      </c>
      <c r="BA39" s="123">
        <f t="shared" si="6"/>
        <v>1.1463479006376511</v>
      </c>
      <c r="BB39" s="123">
        <f t="shared" si="7"/>
        <v>-0.5152731769677259</v>
      </c>
      <c r="BC39" s="123">
        <f t="shared" si="8"/>
        <v>0.73760200244290586</v>
      </c>
      <c r="BD39" s="123">
        <f t="shared" si="9"/>
        <v>0.38648442861588944</v>
      </c>
      <c r="BE39" s="123">
        <f t="shared" si="11"/>
        <v>0.6126950380179883</v>
      </c>
      <c r="BF39" s="123">
        <f t="shared" si="11"/>
        <v>0.61269325065978131</v>
      </c>
      <c r="BG39" s="123">
        <f t="shared" si="11"/>
        <v>0.61268220233281134</v>
      </c>
      <c r="BH39" s="123">
        <f t="shared" si="11"/>
        <v>0.61261391041194868</v>
      </c>
      <c r="BI39" s="123">
        <f t="shared" si="11"/>
        <v>0.61219185709129231</v>
      </c>
      <c r="BJ39" s="123">
        <f t="shared" si="11"/>
        <v>0.60958627762528306</v>
      </c>
      <c r="BK39" s="123">
        <f t="shared" si="11"/>
        <v>0.59360368543973541</v>
      </c>
      <c r="BL39" s="123">
        <f t="shared" si="10"/>
        <v>0.49897715958243705</v>
      </c>
      <c r="BM39" s="123"/>
      <c r="BN39" s="123"/>
      <c r="BO39" s="123"/>
      <c r="BP39" s="123"/>
      <c r="BQ39" s="123"/>
      <c r="BR39" s="123"/>
      <c r="BS39" s="123"/>
      <c r="BT39" s="123"/>
      <c r="BU39" s="123"/>
    </row>
    <row r="40" spans="1:73" s="189" customFormat="1" ht="12.95" customHeight="1">
      <c r="A40" s="45" t="s">
        <v>106</v>
      </c>
      <c r="B40" s="61"/>
      <c r="C40" s="60">
        <v>49789.347999999998</v>
      </c>
      <c r="D40" s="60">
        <v>5.0000000000000001E-3</v>
      </c>
      <c r="E40" s="123">
        <f>+(C40-C$7)/C$8</f>
        <v>4943.0244954151358</v>
      </c>
      <c r="F40" s="123">
        <f>ROUND(2*E40,0)/2</f>
        <v>4943</v>
      </c>
      <c r="G40" s="123"/>
      <c r="H40" s="123"/>
      <c r="I40" s="123"/>
      <c r="J40" s="123"/>
      <c r="K40" s="123"/>
      <c r="L40" s="123">
        <f ca="1">+C$11+C$12*$F40</f>
        <v>3.1845237445967477E-2</v>
      </c>
      <c r="M40" s="187">
        <f>+C40-15018.5</f>
        <v>34770.847999999998</v>
      </c>
      <c r="N40" s="123"/>
      <c r="O40" s="123"/>
      <c r="P40" s="123"/>
      <c r="Q40" s="123"/>
      <c r="R40" s="123"/>
      <c r="S40" s="125"/>
      <c r="T40" s="187"/>
      <c r="U40" s="163">
        <v>-0.4125690000000759</v>
      </c>
      <c r="Z40" s="123">
        <f>F40</f>
        <v>4943</v>
      </c>
      <c r="AA40" s="140">
        <f>AB$3+AB$4*Z40+AB$5*Z40^2+AH40</f>
        <v>2.0961881320862266E-3</v>
      </c>
      <c r="AB40" s="140">
        <f>IF(S40&lt;&gt;0,G40-AH40, -9999)</f>
        <v>-9999</v>
      </c>
      <c r="AC40" s="140">
        <f>+G40-P40</f>
        <v>0</v>
      </c>
      <c r="AD40" s="140">
        <f>IF(S40&lt;&gt;0,G40-AA40, -9999)</f>
        <v>-9999</v>
      </c>
      <c r="AE40" s="140"/>
      <c r="AF40" s="123">
        <f>IF(S40&lt;&gt;0,G40-P40, -9999)</f>
        <v>-9999</v>
      </c>
      <c r="AG40" s="188"/>
      <c r="AH40" s="123">
        <f>$AB$6*($AB$11/AI40*AJ40+$AB$12)</f>
        <v>2.286077539814155E-4</v>
      </c>
      <c r="AI40" s="123">
        <f>1+$AB$7*COS(AL40)</f>
        <v>0.89308546707980763</v>
      </c>
      <c r="AJ40" s="123">
        <f>SIN(AL40+RADIANS($AB$9))</f>
        <v>0.27574374497326959</v>
      </c>
      <c r="AK40" s="123">
        <f>$AB$7*SIN(AL40)</f>
        <v>-0.16635031842107792</v>
      </c>
      <c r="AL40" s="123">
        <f>2*ATAN(AM40)</f>
        <v>-2.1420276411632022</v>
      </c>
      <c r="AM40" s="123">
        <f>SQRT((1+$AB$7)/(1-$AB$7))*TAN(AN40/2)</f>
        <v>-1.8314343456175222</v>
      </c>
      <c r="AN40" s="140">
        <f>$AU40+$AB$7*SIN(AO40)</f>
        <v>-1.964894570727151</v>
      </c>
      <c r="AO40" s="140">
        <f>$AU40+$AB$7*SIN(AP40)</f>
        <v>-1.96489454118261</v>
      </c>
      <c r="AP40" s="140">
        <f>$AU40+$AB$7*SIN(AQ40)</f>
        <v>-1.9648949302882002</v>
      </c>
      <c r="AQ40" s="140">
        <f>$AU40+$AB$7*SIN(AR40)</f>
        <v>-1.9648898056859279</v>
      </c>
      <c r="AR40" s="140">
        <f>$AU40+$AB$7*SIN(AS40)</f>
        <v>-1.9649572927129284</v>
      </c>
      <c r="AS40" s="140">
        <f>$AU40+$AB$7*SIN(AT40)</f>
        <v>-1.9640676616116219</v>
      </c>
      <c r="AT40" s="140">
        <f>$AU40+$AB$7*SIN(AU40)</f>
        <v>-1.9756462685649083</v>
      </c>
      <c r="AU40" s="140">
        <f>RADIANS($AB$9)+$AB$18*(F40-AB$15)</f>
        <v>-1.7823079270868938</v>
      </c>
      <c r="AV40" s="123"/>
      <c r="AW40" s="123">
        <v>5400</v>
      </c>
      <c r="AX40" s="123">
        <f t="shared" si="3"/>
        <v>1.326302258766746E-3</v>
      </c>
      <c r="AY40" s="123">
        <f t="shared" si="4"/>
        <v>2.0468830819978016E-3</v>
      </c>
      <c r="AZ40" s="140">
        <f t="shared" si="5"/>
        <v>-7.2058082323105566E-4</v>
      </c>
      <c r="BA40" s="123">
        <f t="shared" si="6"/>
        <v>1.0879993015090417</v>
      </c>
      <c r="BB40" s="123">
        <f t="shared" si="7"/>
        <v>-0.16851368740894401</v>
      </c>
      <c r="BC40" s="123">
        <f t="shared" si="8"/>
        <v>1.1096067731838601</v>
      </c>
      <c r="BD40" s="123">
        <f t="shared" si="9"/>
        <v>0.61973375521707186</v>
      </c>
      <c r="BE40" s="123">
        <f t="shared" si="11"/>
        <v>0.93878176838237082</v>
      </c>
      <c r="BF40" s="123">
        <f t="shared" si="11"/>
        <v>0.93878136649775157</v>
      </c>
      <c r="BG40" s="123">
        <f t="shared" si="11"/>
        <v>0.93877792636794133</v>
      </c>
      <c r="BH40" s="123">
        <f t="shared" si="11"/>
        <v>0.93874847953972296</v>
      </c>
      <c r="BI40" s="123">
        <f t="shared" si="11"/>
        <v>0.93849646896717887</v>
      </c>
      <c r="BJ40" s="123">
        <f t="shared" si="11"/>
        <v>0.93634325637624316</v>
      </c>
      <c r="BK40" s="123">
        <f t="shared" si="11"/>
        <v>0.91819558800437839</v>
      </c>
      <c r="BL40" s="123">
        <f t="shared" si="10"/>
        <v>0.77923331273591767</v>
      </c>
      <c r="BM40" s="123"/>
      <c r="BN40" s="123"/>
      <c r="BO40" s="123"/>
      <c r="BP40" s="123"/>
      <c r="BQ40" s="123"/>
      <c r="BR40" s="123"/>
      <c r="BS40" s="123"/>
      <c r="BT40" s="123"/>
      <c r="BU40" s="123"/>
    </row>
    <row r="41" spans="1:73" s="189" customFormat="1" ht="12.95" customHeight="1">
      <c r="A41" s="156" t="s">
        <v>112</v>
      </c>
      <c r="B41" s="95"/>
      <c r="C41" s="91">
        <v>50008.457999999999</v>
      </c>
      <c r="D41" s="91"/>
      <c r="E41" s="189">
        <f>+(C41-C$7)/C$8</f>
        <v>5097.0222232967726</v>
      </c>
      <c r="F41" s="189">
        <f>ROUND(2*E41,0)/2</f>
        <v>5097</v>
      </c>
      <c r="L41" s="189">
        <f ca="1">+C$11+C$12*$F41</f>
        <v>3.2837990246955086E-2</v>
      </c>
      <c r="M41" s="190">
        <f>+C41-15018.5</f>
        <v>34989.957999999999</v>
      </c>
      <c r="P41" s="123"/>
      <c r="Q41" s="123"/>
      <c r="S41" s="191" t="s">
        <v>179</v>
      </c>
      <c r="T41" s="190" t="s">
        <v>61</v>
      </c>
      <c r="U41" s="189">
        <v>-0.40656899999885354</v>
      </c>
      <c r="Z41" s="123">
        <f>F41</f>
        <v>5097</v>
      </c>
      <c r="AA41" s="140">
        <f>AB$3+AB$4*Z41+AB$5*Z41^2+AH41</f>
        <v>4.5405201219933023E-4</v>
      </c>
      <c r="AB41" s="140">
        <f>IF(S41&lt;&gt;0,G41-AH41, -9999)</f>
        <v>1.4689988209734544E-3</v>
      </c>
      <c r="AC41" s="140">
        <f>+G41-P41</f>
        <v>0</v>
      </c>
      <c r="AD41" s="140">
        <f>IF(S41&lt;&gt;0,G41-AA41, -9999)</f>
        <v>-4.5405201219933023E-4</v>
      </c>
      <c r="AE41" s="140" t="e">
        <f>+(G41-AA41)^2*S41</f>
        <v>#VALUE!</v>
      </c>
      <c r="AF41" s="123">
        <f>IF(S41&lt;&gt;0,G41-P41, -9999)</f>
        <v>0</v>
      </c>
      <c r="AG41" s="188"/>
      <c r="AH41" s="123">
        <f>$AB$6*($AB$11/AI41*AJ41+$AB$12)</f>
        <v>-1.4689988209734544E-3</v>
      </c>
      <c r="AI41" s="123">
        <f>1+$AB$7*COS(AL41)</f>
        <v>1.0566223549747149</v>
      </c>
      <c r="AJ41" s="123">
        <f>SIN(AL41+RADIANS($AB$9))</f>
        <v>-0.54992354278344968</v>
      </c>
      <c r="AK41" s="123">
        <f>$AB$7*SIN(AL41)</f>
        <v>-0.18946518072050683</v>
      </c>
      <c r="AL41" s="123">
        <f>2*ATAN(AM41)</f>
        <v>-1.2803915893567379</v>
      </c>
      <c r="AM41" s="123">
        <f>SQRT((1+$AB$7)/(1-$AB$7))*TAN(AN41/2)</f>
        <v>-0.74484819917410583</v>
      </c>
      <c r="AN41" s="140">
        <f>$AU41+$AB$7*SIN(AO41)</f>
        <v>-1.094890279884817</v>
      </c>
      <c r="AO41" s="140">
        <f>$AU41+$AB$7*SIN(AP41)</f>
        <v>-1.0948901748904134</v>
      </c>
      <c r="AP41" s="140">
        <f>$AU41+$AB$7*SIN(AQ41)</f>
        <v>-1.0948890159590343</v>
      </c>
      <c r="AQ41" s="140">
        <f>$AU41+$AB$7*SIN(AR41)</f>
        <v>-1.0948762238127958</v>
      </c>
      <c r="AR41" s="140">
        <f>$AU41+$AB$7*SIN(AS41)</f>
        <v>-1.0947350467151891</v>
      </c>
      <c r="AS41" s="140">
        <f>$AU41+$AB$7*SIN(AT41)</f>
        <v>-1.0931795424671908</v>
      </c>
      <c r="AT41" s="140">
        <f>$AU41+$AB$7*SIN(AU41)</f>
        <v>-1.0763397339318259</v>
      </c>
      <c r="AU41" s="140">
        <f>RADIANS($AB$9)+$AB$18*(F41-AB$15)</f>
        <v>-0.91911897537417353</v>
      </c>
      <c r="AV41" s="123"/>
      <c r="AW41" s="123">
        <v>5450</v>
      </c>
      <c r="AX41" s="123">
        <f t="shared" si="3"/>
        <v>1.9896055912329881E-3</v>
      </c>
      <c r="AY41" s="123">
        <f t="shared" si="4"/>
        <v>2.0691901821548722E-3</v>
      </c>
      <c r="AZ41" s="140">
        <f t="shared" si="5"/>
        <v>-7.9584590921883951E-5</v>
      </c>
      <c r="BA41" s="123">
        <f t="shared" si="6"/>
        <v>1.0254208754653562</v>
      </c>
      <c r="BB41" s="123">
        <f t="shared" si="7"/>
        <v>0.16223722382669409</v>
      </c>
      <c r="BC41" s="123">
        <f t="shared" si="8"/>
        <v>1.4418858645351802</v>
      </c>
      <c r="BD41" s="123">
        <f t="shared" si="9"/>
        <v>0.87873756233041211</v>
      </c>
      <c r="BE41" s="123">
        <f t="shared" si="11"/>
        <v>1.2469558946478947</v>
      </c>
      <c r="BF41" s="123">
        <f t="shared" si="11"/>
        <v>1.246955880439121</v>
      </c>
      <c r="BG41" s="123">
        <f t="shared" si="11"/>
        <v>1.2469556546322442</v>
      </c>
      <c r="BH41" s="123">
        <f t="shared" si="11"/>
        <v>1.246952066113155</v>
      </c>
      <c r="BI41" s="123">
        <f t="shared" si="11"/>
        <v>1.2468950425766372</v>
      </c>
      <c r="BJ41" s="123">
        <f t="shared" si="11"/>
        <v>1.245990203489858</v>
      </c>
      <c r="BK41" s="123">
        <f t="shared" si="11"/>
        <v>1.2319441578989829</v>
      </c>
      <c r="BL41" s="123">
        <f t="shared" si="10"/>
        <v>1.0594894658893983</v>
      </c>
      <c r="BM41" s="123"/>
      <c r="BN41" s="123"/>
      <c r="BO41" s="123"/>
      <c r="BP41" s="123"/>
      <c r="BQ41" s="123"/>
      <c r="BR41" s="123"/>
      <c r="BS41" s="123"/>
      <c r="BT41" s="123"/>
      <c r="BU41" s="123"/>
    </row>
    <row r="42" spans="1:73" s="189" customFormat="1" ht="12.95" customHeight="1">
      <c r="A42" s="156" t="s">
        <v>112</v>
      </c>
      <c r="B42" s="95" t="s">
        <v>117</v>
      </c>
      <c r="C42" s="91">
        <v>50010.5913</v>
      </c>
      <c r="D42" s="91"/>
      <c r="E42" s="189">
        <f>+(C42-C$7)/C$8</f>
        <v>5098.5215768310254</v>
      </c>
      <c r="F42" s="189">
        <f>ROUND(2*E42,0)/2</f>
        <v>5098.5</v>
      </c>
      <c r="G42" s="189">
        <f>+C42-(C$7+F42*C$8)</f>
        <v>3.0699799994181376E-2</v>
      </c>
      <c r="K42" s="189">
        <f>G42</f>
        <v>3.0699799994181376E-2</v>
      </c>
      <c r="L42" s="189">
        <f ca="1">+C$11+C$12*$F42</f>
        <v>3.2847659917094575E-2</v>
      </c>
      <c r="M42" s="190">
        <f>+C42-15018.5</f>
        <v>34992.0913</v>
      </c>
      <c r="P42" s="123"/>
      <c r="Q42" s="123"/>
      <c r="S42" s="191">
        <f>S$17</f>
        <v>1</v>
      </c>
      <c r="T42" s="190" t="s">
        <v>61</v>
      </c>
      <c r="Z42" s="123">
        <f>F42</f>
        <v>5098.5</v>
      </c>
      <c r="AA42" s="140">
        <f>AB$3+AB$4*Z42+AB$5*Z42^2+AH42</f>
        <v>4.4044446956348067E-4</v>
      </c>
      <c r="AB42" s="140">
        <f>IF(S42&lt;&gt;0,G42-AH42, -9999)</f>
        <v>3.2182971403189806E-2</v>
      </c>
      <c r="AC42" s="140">
        <f>+G42-P42</f>
        <v>3.0699799994181376E-2</v>
      </c>
      <c r="AD42" s="140">
        <f>IF(S42&lt;&gt;0,G42-AA42, -9999)</f>
        <v>3.0259355524617896E-2</v>
      </c>
      <c r="AE42" s="140">
        <f>+(G42-AA42)^2*S42</f>
        <v>9.1562859676522354E-4</v>
      </c>
      <c r="AF42" s="123">
        <f>IF(S42&lt;&gt;0,G42-P42, -9999)</f>
        <v>3.0699799994181376E-2</v>
      </c>
      <c r="AG42" s="188"/>
      <c r="AH42" s="123">
        <f>$AB$6*($AB$11/AI42*AJ42+$AB$12)</f>
        <v>-1.4831714090084286E-3</v>
      </c>
      <c r="AI42" s="123">
        <f>1+$AB$7*COS(AL42)</f>
        <v>1.058511001608879</v>
      </c>
      <c r="AJ42" s="123">
        <f>SIN(AL42+RADIANS($AB$9))</f>
        <v>-0.55823425454195663</v>
      </c>
      <c r="AK42" s="123">
        <f>$AB$7*SIN(AL42)</f>
        <v>-0.18889046688243077</v>
      </c>
      <c r="AL42" s="123">
        <f>2*ATAN(AM42)</f>
        <v>-1.2704082260333354</v>
      </c>
      <c r="AM42" s="123">
        <f>SQRT((1+$AB$7)/(1-$AB$7))*TAN(AN42/2)</f>
        <v>-0.73711582341719717</v>
      </c>
      <c r="AN42" s="140">
        <f>$AU42+$AB$7*SIN(AO42)</f>
        <v>-1.0856367501923856</v>
      </c>
      <c r="AO42" s="140">
        <f>$AU42+$AB$7*SIN(AP42)</f>
        <v>-1.0856366346459729</v>
      </c>
      <c r="AP42" s="140">
        <f>$AU42+$AB$7*SIN(AQ42)</f>
        <v>-1.0856353816823394</v>
      </c>
      <c r="AQ42" s="140">
        <f>$AU42+$AB$7*SIN(AR42)</f>
        <v>-1.085621794970852</v>
      </c>
      <c r="AR42" s="140">
        <f>$AU42+$AB$7*SIN(AS42)</f>
        <v>-1.0854744877701035</v>
      </c>
      <c r="AS42" s="140">
        <f>$AU42+$AB$7*SIN(AT42)</f>
        <v>-1.0838800149521266</v>
      </c>
      <c r="AT42" s="140">
        <f>$AU42+$AB$7*SIN(AU42)</f>
        <v>-1.0669181155652327</v>
      </c>
      <c r="AU42" s="140">
        <f>RADIANS($AB$9)+$AB$18*(F42-AB$15)</f>
        <v>-0.91071129077956936</v>
      </c>
      <c r="AV42" s="123"/>
      <c r="AW42" s="123">
        <v>5500</v>
      </c>
      <c r="AX42" s="123">
        <f t="shared" si="3"/>
        <v>2.624470128157576E-3</v>
      </c>
      <c r="AY42" s="123">
        <f t="shared" si="4"/>
        <v>2.0920278023302129E-3</v>
      </c>
      <c r="AZ42" s="140">
        <f t="shared" si="5"/>
        <v>5.324423258273633E-4</v>
      </c>
      <c r="BA42" s="123">
        <f t="shared" si="6"/>
        <v>0.96728734639248504</v>
      </c>
      <c r="BB42" s="123">
        <f t="shared" si="7"/>
        <v>0.44220918286257627</v>
      </c>
      <c r="BC42" s="123">
        <f t="shared" si="8"/>
        <v>1.7369886521269917</v>
      </c>
      <c r="BD42" s="123">
        <f t="shared" si="9"/>
        <v>1.1817101704266073</v>
      </c>
      <c r="BE42" s="123">
        <f t="shared" si="11"/>
        <v>1.5373803793112721</v>
      </c>
      <c r="BF42" s="123">
        <f t="shared" si="11"/>
        <v>1.5373803793112029</v>
      </c>
      <c r="BG42" s="123">
        <f t="shared" si="11"/>
        <v>1.5373803793007121</v>
      </c>
      <c r="BH42" s="123">
        <f t="shared" si="11"/>
        <v>1.5373803777128014</v>
      </c>
      <c r="BI42" s="123">
        <f t="shared" si="11"/>
        <v>1.5373801373619391</v>
      </c>
      <c r="BJ42" s="123">
        <f t="shared" si="11"/>
        <v>1.5373437770489013</v>
      </c>
      <c r="BK42" s="123">
        <f t="shared" si="11"/>
        <v>1.5322359562175871</v>
      </c>
      <c r="BL42" s="123">
        <f t="shared" si="10"/>
        <v>1.3397456190428789</v>
      </c>
      <c r="BM42" s="123"/>
      <c r="BN42" s="123"/>
      <c r="BO42" s="123"/>
      <c r="BP42" s="123"/>
      <c r="BQ42" s="123"/>
      <c r="BR42" s="123"/>
      <c r="BS42" s="123"/>
      <c r="BT42" s="123"/>
      <c r="BU42" s="123"/>
    </row>
    <row r="43" spans="1:73" ht="12.95" customHeight="1">
      <c r="A43" s="156" t="s">
        <v>112</v>
      </c>
      <c r="B43" s="95"/>
      <c r="C43" s="91">
        <v>50013.437899999997</v>
      </c>
      <c r="D43" s="91"/>
      <c r="E43" s="189">
        <f>+(C43-C$7)/C$8</f>
        <v>5100.522261109184</v>
      </c>
      <c r="F43" s="189">
        <f>ROUND(2*E43,0)/2</f>
        <v>5100.5</v>
      </c>
      <c r="G43" s="189">
        <f>+C43-(C$7+F43*C$8)</f>
        <v>3.1673399993451312E-2</v>
      </c>
      <c r="H43" s="189"/>
      <c r="I43" s="189"/>
      <c r="J43" s="189"/>
      <c r="K43" s="189">
        <f>G43</f>
        <v>3.1673399993451312E-2</v>
      </c>
      <c r="L43" s="189">
        <f ca="1">+C$11+C$12*$F43</f>
        <v>3.2860552810613897E-2</v>
      </c>
      <c r="M43" s="190">
        <f>+C43-15018.5</f>
        <v>34994.937899999997</v>
      </c>
      <c r="N43" s="189"/>
      <c r="O43" s="189"/>
      <c r="R43" s="189"/>
      <c r="S43" s="191">
        <f>S$17</f>
        <v>1</v>
      </c>
      <c r="T43" s="190" t="s">
        <v>61</v>
      </c>
      <c r="U43" s="189"/>
      <c r="V43" s="189"/>
      <c r="W43" s="189"/>
      <c r="X43" s="189"/>
      <c r="Y43" s="189"/>
      <c r="Z43" s="123">
        <f>F43</f>
        <v>5100.5</v>
      </c>
      <c r="AA43" s="140">
        <f>AB$3+AB$4*Z43+AB$5*Z43^2+AH43</f>
        <v>4.224608525149789E-4</v>
      </c>
      <c r="AB43" s="140">
        <f>IF(S43&lt;&gt;0,G43-AH43, -9999)</f>
        <v>3.317530915610177E-2</v>
      </c>
      <c r="AC43" s="140">
        <f>+G43-P43</f>
        <v>3.1673399993451312E-2</v>
      </c>
      <c r="AD43" s="140">
        <f>IF(S43&lt;&gt;0,G43-AA43, -9999)</f>
        <v>3.125093914093633E-2</v>
      </c>
      <c r="AE43" s="140">
        <f>+(G43-AA43)^2*S43</f>
        <v>9.7662119719050633E-4</v>
      </c>
      <c r="AF43" s="123">
        <f>IF(S43&lt;&gt;0,G43-P43, -9999)</f>
        <v>3.1673399993451312E-2</v>
      </c>
      <c r="AG43" s="188"/>
      <c r="AH43" s="123">
        <f>$AB$6*($AB$11/AI43*AJ43+$AB$12)</f>
        <v>-1.5019091626504554E-3</v>
      </c>
      <c r="AI43" s="123">
        <f>1+$AB$7*COS(AL43)</f>
        <v>1.0610305407704022</v>
      </c>
      <c r="AJ43" s="123">
        <f>SIN(AL43+RADIANS($AB$9))</f>
        <v>-0.56927418053387691</v>
      </c>
      <c r="AK43" s="123">
        <f>$AB$7*SIN(AL43)</f>
        <v>-0.18809151730370297</v>
      </c>
      <c r="AL43" s="123">
        <f>2*ATAN(AM43)</f>
        <v>-1.2570415307875746</v>
      </c>
      <c r="AM43" s="123">
        <f>SQRT((1+$AB$7)/(1-$AB$7))*TAN(AN43/2)</f>
        <v>-0.72685156050621691</v>
      </c>
      <c r="AN43" s="140">
        <f>$AU43+$AB$7*SIN(AO43)</f>
        <v>-1.0732729967795838</v>
      </c>
      <c r="AO43" s="140">
        <f>$AU43+$AB$7*SIN(AP43)</f>
        <v>-1.0732728659399764</v>
      </c>
      <c r="AP43" s="140">
        <f>$AU43+$AB$7*SIN(AQ43)</f>
        <v>-1.0732714795473115</v>
      </c>
      <c r="AQ43" s="140">
        <f>$AU43+$AB$7*SIN(AR43)</f>
        <v>-1.0732567893765432</v>
      </c>
      <c r="AR43" s="140">
        <f>$AU43+$AB$7*SIN(AS43)</f>
        <v>-1.0731011572167153</v>
      </c>
      <c r="AS43" s="140">
        <f>$AU43+$AB$7*SIN(AT43)</f>
        <v>-1.0714550715396938</v>
      </c>
      <c r="AT43" s="140">
        <f>$AU43+$AB$7*SIN(AU43)</f>
        <v>-1.0543387936993336</v>
      </c>
      <c r="AU43" s="140">
        <f>RADIANS($AB$9)+$AB$18*(F43-AB$15)</f>
        <v>-0.89950104465343017</v>
      </c>
      <c r="AW43" s="123">
        <v>5550</v>
      </c>
      <c r="AX43" s="123">
        <f t="shared" si="3"/>
        <v>3.1863977560619297E-3</v>
      </c>
      <c r="AY43" s="123">
        <f t="shared" si="4"/>
        <v>2.1153959425238241E-3</v>
      </c>
      <c r="AZ43" s="140">
        <f t="shared" si="5"/>
        <v>1.0710018135381054E-3</v>
      </c>
      <c r="BA43" s="123">
        <f t="shared" si="6"/>
        <v>0.91755186926057197</v>
      </c>
      <c r="BB43" s="123">
        <f t="shared" si="7"/>
        <v>0.66084611143443051</v>
      </c>
      <c r="BC43" s="123">
        <f t="shared" si="8"/>
        <v>2.0008739379880818</v>
      </c>
      <c r="BD43" s="123">
        <f t="shared" si="9"/>
        <v>1.5589055896187918</v>
      </c>
      <c r="BE43" s="123">
        <f t="shared" si="11"/>
        <v>1.8120214202519809</v>
      </c>
      <c r="BF43" s="123">
        <f t="shared" si="11"/>
        <v>1.8120214188859871</v>
      </c>
      <c r="BG43" s="123">
        <f t="shared" si="11"/>
        <v>1.8120214478021388</v>
      </c>
      <c r="BH43" s="123">
        <f t="shared" si="11"/>
        <v>1.8120208356875149</v>
      </c>
      <c r="BI43" s="123">
        <f t="shared" si="11"/>
        <v>1.8120337929757075</v>
      </c>
      <c r="BJ43" s="123">
        <f t="shared" si="11"/>
        <v>1.8117593662969513</v>
      </c>
      <c r="BK43" s="123">
        <f t="shared" si="11"/>
        <v>1.8175075862371262</v>
      </c>
      <c r="BL43" s="123">
        <f t="shared" si="10"/>
        <v>1.6200017721963591</v>
      </c>
    </row>
    <row r="44" spans="1:73" ht="12.95" customHeight="1">
      <c r="A44" s="91" t="s">
        <v>112</v>
      </c>
      <c r="B44" s="95" t="s">
        <v>124</v>
      </c>
      <c r="C44" s="91">
        <v>50099.517500000002</v>
      </c>
      <c r="D44" s="91">
        <v>1E-4</v>
      </c>
      <c r="E44" s="189">
        <f>+(C44-C$7)/C$8</f>
        <v>5161.0218403933832</v>
      </c>
      <c r="F44" s="189">
        <f>ROUND(2*E44,0)/2</f>
        <v>5161</v>
      </c>
      <c r="G44" s="189">
        <f>+C44-(C$7+F44*C$8)</f>
        <v>3.1074799997441005E-2</v>
      </c>
      <c r="H44" s="189"/>
      <c r="I44" s="189"/>
      <c r="J44" s="189"/>
      <c r="K44" s="189">
        <f>G44</f>
        <v>3.1074799997441005E-2</v>
      </c>
      <c r="L44" s="189">
        <f ca="1">+C$11+C$12*$F44</f>
        <v>3.3250562839573311E-2</v>
      </c>
      <c r="M44" s="190">
        <f>+C44-15018.5</f>
        <v>35081.017500000002</v>
      </c>
      <c r="N44" s="189"/>
      <c r="O44" s="189"/>
      <c r="R44" s="189"/>
      <c r="S44" s="191">
        <f>S$17</f>
        <v>1</v>
      </c>
      <c r="T44" s="190" t="s">
        <v>61</v>
      </c>
      <c r="U44" s="189"/>
      <c r="Z44" s="123">
        <f>F44</f>
        <v>5161</v>
      </c>
      <c r="AA44" s="140">
        <f>AB$3+AB$4*Z44+AB$5*Z44^2+AH44</f>
        <v>-1.23112412784049E-5</v>
      </c>
      <c r="AB44" s="140">
        <f>IF(S44&lt;&gt;0,G44-AH44, -9999)</f>
        <v>3.3034695091602798E-2</v>
      </c>
      <c r="AC44" s="140">
        <f>+G44-P44</f>
        <v>3.1074799997441005E-2</v>
      </c>
      <c r="AD44" s="140">
        <f>IF(S44&lt;&gt;0,G44-AA44, -9999)</f>
        <v>3.1087111238719409E-2</v>
      </c>
      <c r="AE44" s="140">
        <f>+(G44-AA44)^2*S44</f>
        <v>9.6640848516851461E-4</v>
      </c>
      <c r="AF44" s="123">
        <f>IF(S44&lt;&gt;0,G44-P44, -9999)</f>
        <v>3.1074799997441005E-2</v>
      </c>
      <c r="AG44" s="188"/>
      <c r="AH44" s="123">
        <f>$AB$6*($AB$11/AI44*AJ44+$AB$12)</f>
        <v>-1.9598950941617957E-3</v>
      </c>
      <c r="AI44" s="123">
        <f>1+$AB$7*COS(AL44)</f>
        <v>1.1345564788155607</v>
      </c>
      <c r="AJ44" s="123">
        <f>SIN(AL44+RADIANS($AB$9))</f>
        <v>-0.86253072906513983</v>
      </c>
      <c r="AK44" s="123">
        <f>$AB$7*SIN(AL44)</f>
        <v>-0.14490583079053265</v>
      </c>
      <c r="AL44" s="123">
        <f>2*ATAN(AM44)</f>
        <v>-0.82241433446649259</v>
      </c>
      <c r="AM44" s="123">
        <f>SQRT((1+$AB$7)/(1-$AB$7))*TAN(AN44/2)</f>
        <v>-0.43606716500153786</v>
      </c>
      <c r="AN44" s="140">
        <f>$AU44+$AB$7*SIN(AO44)</f>
        <v>-0.68558909043597005</v>
      </c>
      <c r="AO44" s="140">
        <f>$AU44+$AB$7*SIN(AP44)</f>
        <v>-0.68558764686578599</v>
      </c>
      <c r="AP44" s="140">
        <f>$AU44+$AB$7*SIN(AQ44)</f>
        <v>-0.68557821575214728</v>
      </c>
      <c r="AQ44" s="140">
        <f>$AU44+$AB$7*SIN(AR44)</f>
        <v>-0.68551660231536049</v>
      </c>
      <c r="AR44" s="140">
        <f>$AU44+$AB$7*SIN(AS44)</f>
        <v>-0.68511415827855859</v>
      </c>
      <c r="AS44" s="140">
        <f>$AU44+$AB$7*SIN(AT44)</f>
        <v>-0.68248873690656553</v>
      </c>
      <c r="AT44" s="140">
        <f>$AU44+$AB$7*SIN(AU44)</f>
        <v>-0.66549611263692865</v>
      </c>
      <c r="AU44" s="140">
        <f>RADIANS($AB$9)+$AB$18*(F44-AB$15)</f>
        <v>-0.56039109933771858</v>
      </c>
      <c r="AW44" s="123">
        <v>5600</v>
      </c>
      <c r="AX44" s="123">
        <f t="shared" si="3"/>
        <v>3.6490396150305839E-3</v>
      </c>
      <c r="AY44" s="123">
        <f t="shared" si="4"/>
        <v>2.1392946027357054E-3</v>
      </c>
      <c r="AZ44" s="140">
        <f t="shared" si="5"/>
        <v>1.5097450122948785E-3</v>
      </c>
      <c r="BA44" s="123">
        <f t="shared" si="6"/>
        <v>0.87730780949212617</v>
      </c>
      <c r="BB44" s="123">
        <f t="shared" si="7"/>
        <v>0.81987469657039536</v>
      </c>
      <c r="BC44" s="123">
        <f t="shared" si="8"/>
        <v>2.2401205013558734</v>
      </c>
      <c r="BD44" s="123">
        <f t="shared" si="9"/>
        <v>2.066272711778391</v>
      </c>
      <c r="BE44" s="123">
        <f t="shared" si="11"/>
        <v>2.0735353172636901</v>
      </c>
      <c r="BF44" s="123">
        <f t="shared" si="11"/>
        <v>2.0735351969426539</v>
      </c>
      <c r="BG44" s="123">
        <f t="shared" si="11"/>
        <v>2.0735364597694645</v>
      </c>
      <c r="BH44" s="123">
        <f t="shared" si="11"/>
        <v>2.0735232056537187</v>
      </c>
      <c r="BI44" s="123">
        <f t="shared" si="11"/>
        <v>2.073662299536962</v>
      </c>
      <c r="BJ44" s="123">
        <f t="shared" si="11"/>
        <v>2.0722008362864144</v>
      </c>
      <c r="BK44" s="123">
        <f t="shared" si="11"/>
        <v>2.087367686460011</v>
      </c>
      <c r="BL44" s="123">
        <f t="shared" si="10"/>
        <v>1.9002579253498397</v>
      </c>
    </row>
    <row r="45" spans="1:73" ht="12.95" customHeight="1">
      <c r="A45" s="45" t="s">
        <v>118</v>
      </c>
      <c r="B45" s="61"/>
      <c r="C45" s="60">
        <v>50166.383000000002</v>
      </c>
      <c r="D45" s="60">
        <v>5.0000000000000001E-3</v>
      </c>
      <c r="E45" s="123">
        <f>+(C45-C$7)/C$8</f>
        <v>5208.017117074819</v>
      </c>
      <c r="F45" s="123">
        <f>ROUND(2*E45,0)/2</f>
        <v>5208</v>
      </c>
      <c r="G45" s="123">
        <f>+C45-(C$7+F45*C$8)</f>
        <v>2.4354399996809661E-2</v>
      </c>
      <c r="I45" s="123">
        <f>G45</f>
        <v>2.4354399996809661E-2</v>
      </c>
      <c r="L45" s="123">
        <f ca="1">+C$11+C$12*$F45</f>
        <v>3.3553545837277321E-2</v>
      </c>
      <c r="M45" s="187">
        <f>+C45-15018.5</f>
        <v>35147.883000000002</v>
      </c>
      <c r="S45" s="125">
        <f>S$15</f>
        <v>0.1</v>
      </c>
      <c r="T45" s="187"/>
      <c r="Z45" s="123">
        <f>F45</f>
        <v>5208</v>
      </c>
      <c r="AA45" s="140">
        <f>AB$3+AB$4*Z45+AB$5*Z45^2+AH45</f>
        <v>-1.5387497196643184E-4</v>
      </c>
      <c r="AB45" s="140">
        <f>IF(S45&lt;&gt;0,G45-AH45, -9999)</f>
        <v>2.6474428802596525E-2</v>
      </c>
      <c r="AC45" s="140">
        <f>+G45-P45</f>
        <v>2.4354399996809661E-2</v>
      </c>
      <c r="AD45" s="140">
        <f>IF(S45&lt;&gt;0,G45-AA45, -9999)</f>
        <v>2.4508274968776094E-2</v>
      </c>
      <c r="AE45" s="140">
        <f>+(G45-AA45)^2*S45</f>
        <v>6.0065554194513687E-5</v>
      </c>
      <c r="AF45" s="123">
        <f>IF(S45&lt;&gt;0,G45-P45, -9999)</f>
        <v>2.4354399996809661E-2</v>
      </c>
      <c r="AG45" s="188"/>
      <c r="AH45" s="123">
        <f>$AB$6*($AB$11/AI45*AJ45+$AB$12)</f>
        <v>-2.1200288057868625E-3</v>
      </c>
      <c r="AI45" s="123">
        <f>1+$AB$7*COS(AL45)</f>
        <v>1.178288951302753</v>
      </c>
      <c r="AJ45" s="123">
        <f>SIN(AL45+RADIANS($AB$9))</f>
        <v>-0.98794169276511967</v>
      </c>
      <c r="AK45" s="123">
        <f>$AB$7*SIN(AL45)</f>
        <v>-8.5534762709096795E-2</v>
      </c>
      <c r="AL45" s="123">
        <f>2*ATAN(AM45)</f>
        <v>-0.44731967978700765</v>
      </c>
      <c r="AM45" s="123">
        <f>SQRT((1+$AB$7)/(1-$AB$7))*TAN(AN45/2)</f>
        <v>-0.22746543886487738</v>
      </c>
      <c r="AN45" s="140">
        <f>$AU45+$AB$7*SIN(AO45)</f>
        <v>-0.36810878785806744</v>
      </c>
      <c r="AO45" s="140">
        <f>$AU45+$AB$7*SIN(AP45)</f>
        <v>-0.36810646237980682</v>
      </c>
      <c r="AP45" s="140">
        <f>$AU45+$AB$7*SIN(AQ45)</f>
        <v>-0.36809385807514272</v>
      </c>
      <c r="AQ45" s="140">
        <f>$AU45+$AB$7*SIN(AR45)</f>
        <v>-0.36802554265810139</v>
      </c>
      <c r="AR45" s="140">
        <f>$AU45+$AB$7*SIN(AS45)</f>
        <v>-0.36765530392949652</v>
      </c>
      <c r="AS45" s="140">
        <f>$AU45+$AB$7*SIN(AT45)</f>
        <v>-0.36564969354952814</v>
      </c>
      <c r="AT45" s="140">
        <f>$AU45+$AB$7*SIN(AU45)</f>
        <v>-0.35481160762245034</v>
      </c>
      <c r="AU45" s="140">
        <f>RADIANS($AB$9)+$AB$18*(F45-AB$15)</f>
        <v>-0.29695031537344718</v>
      </c>
      <c r="AW45" s="123">
        <v>5650</v>
      </c>
      <c r="AX45" s="123">
        <f t="shared" si="3"/>
        <v>3.9984851192601638E-3</v>
      </c>
      <c r="AY45" s="123">
        <f t="shared" si="4"/>
        <v>2.1637237829658569E-3</v>
      </c>
      <c r="AZ45" s="140">
        <f t="shared" si="5"/>
        <v>1.8347613362943065E-3</v>
      </c>
      <c r="BA45" s="123">
        <f t="shared" si="6"/>
        <v>0.84634316126445874</v>
      </c>
      <c r="BB45" s="123">
        <f t="shared" si="7"/>
        <v>0.92529970021841246</v>
      </c>
      <c r="BC45" s="123">
        <f t="shared" si="8"/>
        <v>2.4607534769502544</v>
      </c>
      <c r="BD45" s="123">
        <f t="shared" si="9"/>
        <v>2.8231916427759223</v>
      </c>
      <c r="BE45" s="123">
        <f t="shared" si="11"/>
        <v>2.3246778504771588</v>
      </c>
      <c r="BF45" s="123">
        <f t="shared" si="11"/>
        <v>2.3246769169883015</v>
      </c>
      <c r="BG45" s="123">
        <f t="shared" si="11"/>
        <v>2.3246838137523782</v>
      </c>
      <c r="BH45" s="123">
        <f t="shared" si="11"/>
        <v>2.3246328581673747</v>
      </c>
      <c r="BI45" s="123">
        <f t="shared" si="11"/>
        <v>2.3250092697274214</v>
      </c>
      <c r="BJ45" s="123">
        <f t="shared" si="11"/>
        <v>2.3222251261002973</v>
      </c>
      <c r="BK45" s="123">
        <f t="shared" si="11"/>
        <v>2.3426274688512438</v>
      </c>
      <c r="BL45" s="123">
        <f t="shared" si="10"/>
        <v>2.1805140785033204</v>
      </c>
    </row>
    <row r="46" spans="1:73" ht="12.95" customHeight="1">
      <c r="A46" s="45" t="s">
        <v>107</v>
      </c>
      <c r="B46" s="61"/>
      <c r="C46" s="60">
        <v>50489.377999999997</v>
      </c>
      <c r="D46" s="60">
        <v>4.0000000000000001E-3</v>
      </c>
      <c r="E46" s="123">
        <f>+(C46-C$7)/C$8</f>
        <v>5435.0286460654097</v>
      </c>
      <c r="F46" s="123">
        <f>ROUND(2*E46,0)/2</f>
        <v>5435</v>
      </c>
      <c r="G46" s="123">
        <f>+C46-(C$7+F46*C$8)</f>
        <v>4.0757999995548744E-2</v>
      </c>
      <c r="I46" s="123">
        <f>G46</f>
        <v>4.0757999995548744E-2</v>
      </c>
      <c r="L46" s="123">
        <f ca="1">+C$11+C$12*$F46</f>
        <v>3.5016889251720092E-2</v>
      </c>
      <c r="M46" s="187">
        <f>+C46-15018.5</f>
        <v>35470.877999999997</v>
      </c>
      <c r="S46" s="125">
        <f>S$15</f>
        <v>0.1</v>
      </c>
      <c r="T46" s="187"/>
      <c r="Z46" s="123">
        <f>F46</f>
        <v>5435</v>
      </c>
      <c r="AA46" s="140">
        <f>AB$3+AB$4*Z46+AB$5*Z46^2+AH46</f>
        <v>1.7910052629122829E-3</v>
      </c>
      <c r="AB46" s="140">
        <f>IF(S46&lt;&gt;0,G46-AH46, -9999)</f>
        <v>4.1029437080142291E-2</v>
      </c>
      <c r="AC46" s="140">
        <f>+G46-P46</f>
        <v>4.0757999995548744E-2</v>
      </c>
      <c r="AD46" s="140">
        <f>IF(S46&lt;&gt;0,G46-AA46, -9999)</f>
        <v>3.8966994732636463E-2</v>
      </c>
      <c r="AE46" s="140">
        <f>+(G46-AA46)^2*S46</f>
        <v>1.5184266784933181E-4</v>
      </c>
      <c r="AF46" s="123">
        <f>IF(S46&lt;&gt;0,G46-P46, -9999)</f>
        <v>4.0757999995548744E-2</v>
      </c>
      <c r="AG46" s="188"/>
      <c r="AH46" s="123">
        <f>$AB$6*($AB$11/AI46*AJ46+$AB$12)</f>
        <v>-2.7143708459354926E-4</v>
      </c>
      <c r="AI46" s="123">
        <f>1+$AB$7*COS(AL46)</f>
        <v>1.0440168417714411</v>
      </c>
      <c r="AJ46" s="123">
        <f>SIN(AL46+RADIANS($AB$9))</f>
        <v>6.7342752997302774E-2</v>
      </c>
      <c r="AK46" s="123">
        <f>$AB$7*SIN(AL46)</f>
        <v>0.19278398125571752</v>
      </c>
      <c r="AL46" s="123">
        <f>2*ATAN(AM46)</f>
        <v>1.3463221286541467</v>
      </c>
      <c r="AM46" s="123">
        <f>SQRT((1+$AB$7)/(1-$AB$7))*TAN(AN46/2)</f>
        <v>0.79741226873630944</v>
      </c>
      <c r="AN46" s="140">
        <f>$AU46+$AB$7*SIN(AO46)</f>
        <v>1.1564223063764849</v>
      </c>
      <c r="AO46" s="140">
        <f>$AU46+$AB$7*SIN(AP46)</f>
        <v>1.1564222543846729</v>
      </c>
      <c r="AP46" s="140">
        <f>$AU46+$AB$7*SIN(AQ46)</f>
        <v>1.1564216013494364</v>
      </c>
      <c r="AQ46" s="140">
        <f>$AU46+$AB$7*SIN(AR46)</f>
        <v>1.1564133990823835</v>
      </c>
      <c r="AR46" s="140">
        <f>$AU46+$AB$7*SIN(AS46)</f>
        <v>1.1563103898157541</v>
      </c>
      <c r="AS46" s="140">
        <f>$AU46+$AB$7*SIN(AT46)</f>
        <v>1.1550187811099062</v>
      </c>
      <c r="AT46" s="140">
        <f>$AU46+$AB$7*SIN(AU46)</f>
        <v>1.1391324307714883</v>
      </c>
      <c r="AU46" s="140">
        <f>RADIANS($AB$9)+$AB$18*(F46-AB$15)</f>
        <v>0.97541261994335393</v>
      </c>
      <c r="AW46" s="123">
        <v>5700</v>
      </c>
      <c r="AX46" s="123">
        <f t="shared" si="3"/>
        <v>4.2287358228024633E-3</v>
      </c>
      <c r="AY46" s="123">
        <f t="shared" si="4"/>
        <v>2.1886834832142783E-3</v>
      </c>
      <c r="AZ46" s="140">
        <f t="shared" si="5"/>
        <v>2.0400523395881849E-3</v>
      </c>
      <c r="BA46" s="123">
        <f t="shared" si="6"/>
        <v>0.82402290600492922</v>
      </c>
      <c r="BB46" s="123">
        <f t="shared" si="7"/>
        <v>0.98352677822563073</v>
      </c>
      <c r="BC46" s="123">
        <f t="shared" si="8"/>
        <v>2.6679630443221796</v>
      </c>
      <c r="BD46" s="123">
        <f t="shared" si="9"/>
        <v>4.1434739871565593</v>
      </c>
      <c r="BE46" s="123">
        <f t="shared" si="11"/>
        <v>2.5680666307673712</v>
      </c>
      <c r="BF46" s="123">
        <f t="shared" si="11"/>
        <v>2.5680640869910043</v>
      </c>
      <c r="BG46" s="123">
        <f t="shared" si="11"/>
        <v>2.5680794012498405</v>
      </c>
      <c r="BH46" s="123">
        <f t="shared" si="11"/>
        <v>2.5679872027567643</v>
      </c>
      <c r="BI46" s="123">
        <f t="shared" si="11"/>
        <v>2.5685421948104286</v>
      </c>
      <c r="BJ46" s="123">
        <f t="shared" si="11"/>
        <v>2.5651983854269824</v>
      </c>
      <c r="BK46" s="123">
        <f t="shared" si="11"/>
        <v>2.5852374193480694</v>
      </c>
      <c r="BL46" s="123">
        <f t="shared" si="10"/>
        <v>2.4607702316568005</v>
      </c>
    </row>
    <row r="47" spans="1:73" s="189" customFormat="1" ht="12.95" customHeight="1">
      <c r="A47" s="45" t="s">
        <v>107</v>
      </c>
      <c r="B47" s="61"/>
      <c r="C47" s="60">
        <v>50509.298000000003</v>
      </c>
      <c r="D47" s="60">
        <v>5.0000000000000001E-3</v>
      </c>
      <c r="E47" s="123">
        <f>+(C47-C$7)/C$8</f>
        <v>5449.0290784482449</v>
      </c>
      <c r="F47" s="123">
        <f>ROUND(2*E47,0)/2</f>
        <v>5449</v>
      </c>
      <c r="G47" s="123">
        <f>+C47-(C$7+F47*C$8)</f>
        <v>4.1373200001544319E-2</v>
      </c>
      <c r="H47" s="123"/>
      <c r="I47" s="123">
        <f>G47</f>
        <v>4.1373200001544319E-2</v>
      </c>
      <c r="J47" s="123"/>
      <c r="K47" s="123"/>
      <c r="L47" s="123">
        <f ca="1">+C$11+C$12*$F47</f>
        <v>3.5107139506355328E-2</v>
      </c>
      <c r="M47" s="187">
        <f>+C47-15018.5</f>
        <v>35490.798000000003</v>
      </c>
      <c r="N47" s="123"/>
      <c r="O47" s="123"/>
      <c r="P47" s="123"/>
      <c r="Q47" s="123"/>
      <c r="R47" s="123"/>
      <c r="S47" s="125">
        <f>S$15</f>
        <v>0.1</v>
      </c>
      <c r="T47" s="187"/>
      <c r="U47" s="123"/>
      <c r="V47" s="123"/>
      <c r="W47" s="123"/>
      <c r="X47" s="123"/>
      <c r="Y47" s="123"/>
      <c r="Z47" s="123">
        <f>F47</f>
        <v>5449</v>
      </c>
      <c r="AA47" s="140">
        <f>AB$3+AB$4*Z47+AB$5*Z47^2+AH47</f>
        <v>1.9764336525850976E-3</v>
      </c>
      <c r="AB47" s="140">
        <f>IF(S47&lt;&gt;0,G47-AH47, -9999)</f>
        <v>4.1465505190014774E-2</v>
      </c>
      <c r="AC47" s="140">
        <f>+G47-P47</f>
        <v>4.1373200001544319E-2</v>
      </c>
      <c r="AD47" s="140">
        <f>IF(S47&lt;&gt;0,G47-AA47, -9999)</f>
        <v>3.9396766348959222E-2</v>
      </c>
      <c r="AE47" s="140">
        <f>+(G47-AA47)^2*S47</f>
        <v>1.552105198754486E-4</v>
      </c>
      <c r="AF47" s="123">
        <f>IF(S47&lt;&gt;0,G47-P47, -9999)</f>
        <v>4.1373200001544319E-2</v>
      </c>
      <c r="AG47" s="188"/>
      <c r="AH47" s="123">
        <f>$AB$6*($AB$11/AI47*AJ47+$AB$12)</f>
        <v>-9.230518847045416E-5</v>
      </c>
      <c r="AI47" s="123">
        <f>1+$AB$7*COS(AL47)</f>
        <v>1.0266488863883971</v>
      </c>
      <c r="AJ47" s="123">
        <f>SIN(AL47+RADIANS($AB$9))</f>
        <v>0.15605246378438775</v>
      </c>
      <c r="AK47" s="123">
        <f>$AB$7*SIN(AL47)</f>
        <v>0.19594127345354073</v>
      </c>
      <c r="AL47" s="123">
        <f>2*ATAN(AM47)</f>
        <v>1.43562125264702</v>
      </c>
      <c r="AM47" s="123">
        <f>SQRT((1+$AB$7)/(1-$AB$7))*TAN(AN47/2)</f>
        <v>0.87320177232976937</v>
      </c>
      <c r="AN47" s="140">
        <f>$AU47+$AB$7*SIN(AO47)</f>
        <v>1.2409708079385964</v>
      </c>
      <c r="AO47" s="140">
        <f>$AU47+$AB$7*SIN(AP47)</f>
        <v>1.2409707922692683</v>
      </c>
      <c r="AP47" s="140">
        <f>$AU47+$AB$7*SIN(AQ47)</f>
        <v>1.2409705476092743</v>
      </c>
      <c r="AQ47" s="140">
        <f>$AU47+$AB$7*SIN(AR47)</f>
        <v>1.2409667275247898</v>
      </c>
      <c r="AR47" s="140">
        <f>$AU47+$AB$7*SIN(AS47)</f>
        <v>1.2409070868260765</v>
      </c>
      <c r="AS47" s="140">
        <f>$AU47+$AB$7*SIN(AT47)</f>
        <v>1.2399772955848669</v>
      </c>
      <c r="AT47" s="140">
        <f>$AU47+$AB$7*SIN(AU47)</f>
        <v>1.2257939761425016</v>
      </c>
      <c r="AU47" s="140">
        <f>RADIANS($AB$9)+$AB$18*(F47-AB$15)</f>
        <v>1.0538843428263287</v>
      </c>
      <c r="AV47" s="123"/>
      <c r="AW47" s="123">
        <v>5750</v>
      </c>
      <c r="AX47" s="123">
        <f t="shared" si="3"/>
        <v>4.3387380366358965E-3</v>
      </c>
      <c r="AY47" s="123">
        <f t="shared" si="4"/>
        <v>2.2141737034809708E-3</v>
      </c>
      <c r="AZ47" s="140">
        <f t="shared" si="5"/>
        <v>2.1245643331549257E-3</v>
      </c>
      <c r="BA47" s="123">
        <f t="shared" si="6"/>
        <v>0.80970662147100292</v>
      </c>
      <c r="BB47" s="123">
        <f t="shared" si="7"/>
        <v>0.99986442036277834</v>
      </c>
      <c r="BC47" s="123">
        <f t="shared" si="8"/>
        <v>2.8661917984694556</v>
      </c>
      <c r="BD47" s="123">
        <f t="shared" si="9"/>
        <v>7.2161833062855383</v>
      </c>
      <c r="BE47" s="123">
        <f t="shared" si="11"/>
        <v>2.8061265405953271</v>
      </c>
      <c r="BF47" s="123">
        <f t="shared" si="11"/>
        <v>2.8061233002416275</v>
      </c>
      <c r="BG47" s="123">
        <f t="shared" si="11"/>
        <v>2.8061406540800733</v>
      </c>
      <c r="BH47" s="123">
        <f t="shared" si="11"/>
        <v>2.8060477137083861</v>
      </c>
      <c r="BI47" s="123">
        <f t="shared" si="11"/>
        <v>2.8065454308823159</v>
      </c>
      <c r="BJ47" s="123">
        <f t="shared" si="11"/>
        <v>2.8038790305585635</v>
      </c>
      <c r="BK47" s="123">
        <f t="shared" si="11"/>
        <v>2.8181350999498234</v>
      </c>
      <c r="BL47" s="123">
        <f t="shared" si="10"/>
        <v>2.7410263848102812</v>
      </c>
      <c r="BM47" s="123"/>
      <c r="BN47" s="123"/>
      <c r="BO47" s="123"/>
      <c r="BP47" s="123"/>
      <c r="BQ47" s="123"/>
      <c r="BR47" s="123"/>
      <c r="BS47" s="123"/>
      <c r="BT47" s="123"/>
      <c r="BU47" s="123"/>
    </row>
    <row r="48" spans="1:73" s="189" customFormat="1" ht="12.95" customHeight="1">
      <c r="A48" s="45" t="s">
        <v>119</v>
      </c>
      <c r="B48" s="61"/>
      <c r="C48" s="60">
        <v>50812.362000000001</v>
      </c>
      <c r="D48" s="60">
        <v>6.0000000000000001E-3</v>
      </c>
      <c r="E48" s="123">
        <f>+(C48-C$7)/C$8</f>
        <v>5662.0324438935468</v>
      </c>
      <c r="F48" s="123">
        <f>ROUND(2*E48,0)/2</f>
        <v>5662</v>
      </c>
      <c r="G48" s="123">
        <f>+C48-(C$7+F48*C$8)</f>
        <v>4.616159999568481E-2</v>
      </c>
      <c r="H48" s="123"/>
      <c r="I48" s="123">
        <f>G48</f>
        <v>4.616159999568481E-2</v>
      </c>
      <c r="J48" s="123"/>
      <c r="K48" s="123"/>
      <c r="L48" s="123">
        <f ca="1">+C$11+C$12*$F48</f>
        <v>3.6480232666162862E-2</v>
      </c>
      <c r="M48" s="187">
        <f>+C48-15018.5</f>
        <v>35793.862000000001</v>
      </c>
      <c r="N48" s="123"/>
      <c r="O48" s="123"/>
      <c r="P48" s="123"/>
      <c r="Q48" s="123"/>
      <c r="R48" s="123"/>
      <c r="S48" s="125">
        <f>S$15</f>
        <v>0.1</v>
      </c>
      <c r="T48" s="187"/>
      <c r="U48" s="123"/>
      <c r="Z48" s="123">
        <f>F48</f>
        <v>5662</v>
      </c>
      <c r="AA48" s="140">
        <f>AB$3+AB$4*Z48+AB$5*Z48^2+AH48</f>
        <v>4.0647211467569611E-3</v>
      </c>
      <c r="AB48" s="140">
        <f>IF(S48&lt;&gt;0,G48-AH48, -9999)</f>
        <v>4.4266544576527657E-2</v>
      </c>
      <c r="AC48" s="140">
        <f>+G48-P48</f>
        <v>4.616159999568481E-2</v>
      </c>
      <c r="AD48" s="140">
        <f>IF(S48&lt;&gt;0,G48-AA48, -9999)</f>
        <v>4.2096878848927849E-2</v>
      </c>
      <c r="AE48" s="140">
        <f>+(G48-AA48)^2*S48</f>
        <v>1.772147208821309E-4</v>
      </c>
      <c r="AF48" s="123">
        <f>IF(S48&lt;&gt;0,G48-P48, -9999)</f>
        <v>4.616159999568481E-2</v>
      </c>
      <c r="AG48" s="188"/>
      <c r="AH48" s="123">
        <f>$AB$6*($AB$11/AI48*AJ48+$AB$12)</f>
        <v>1.8950554191571501E-3</v>
      </c>
      <c r="AI48" s="123">
        <f>1+$AB$7*COS(AL48)</f>
        <v>0.84022383767826292</v>
      </c>
      <c r="AJ48" s="123">
        <f>SIN(AL48+RADIANS($AB$9))</f>
        <v>0.94335499742526352</v>
      </c>
      <c r="AK48" s="123">
        <f>$AB$7*SIN(AL48)</f>
        <v>0.1165106164350479</v>
      </c>
      <c r="AL48" s="123">
        <f>2*ATAN(AM48)</f>
        <v>2.5115294681527884</v>
      </c>
      <c r="AM48" s="123">
        <f>SQRT((1+$AB$7)/(1-$AB$7))*TAN(AN48/2)</f>
        <v>3.0685728640155987</v>
      </c>
      <c r="AN48" s="140">
        <f>$AU48+$AB$7*SIN(AO48)</f>
        <v>2.3837037269594452</v>
      </c>
      <c r="AO48" s="140">
        <f>$AU48+$AB$7*SIN(AP48)</f>
        <v>2.3837024450716155</v>
      </c>
      <c r="AP48" s="140">
        <f>$AU48+$AB$7*SIN(AQ48)</f>
        <v>2.3837113705920023</v>
      </c>
      <c r="AQ48" s="140">
        <f>$AU48+$AB$7*SIN(AR48)</f>
        <v>2.3836492224704151</v>
      </c>
      <c r="AR48" s="140">
        <f>$AU48+$AB$7*SIN(AS48)</f>
        <v>2.3840818820605709</v>
      </c>
      <c r="AS48" s="140">
        <f>$AU48+$AB$7*SIN(AT48)</f>
        <v>2.3810661260009764</v>
      </c>
      <c r="AT48" s="140">
        <f>$AU48+$AB$7*SIN(AU48)</f>
        <v>2.4019116949533896</v>
      </c>
      <c r="AU48" s="140">
        <f>RADIANS($AB$9)+$AB$18*(F48-AB$15)</f>
        <v>2.2477755552601555</v>
      </c>
      <c r="AV48" s="123"/>
      <c r="AW48" s="123">
        <v>5800</v>
      </c>
      <c r="AX48" s="123">
        <f t="shared" si="3"/>
        <v>4.3306504924625908E-3</v>
      </c>
      <c r="AY48" s="123">
        <f t="shared" si="4"/>
        <v>2.2401944437659325E-3</v>
      </c>
      <c r="AZ48" s="140">
        <f t="shared" si="5"/>
        <v>2.0904560486966583E-3</v>
      </c>
      <c r="BA48" s="123">
        <f t="shared" si="6"/>
        <v>0.80292339781196909</v>
      </c>
      <c r="BB48" s="123">
        <f t="shared" si="7"/>
        <v>0.97811111556398556</v>
      </c>
      <c r="BC48" s="123">
        <f t="shared" si="8"/>
        <v>3.0593396197119858</v>
      </c>
      <c r="BD48" s="123">
        <f t="shared" si="9"/>
        <v>24.301502145260979</v>
      </c>
      <c r="BE48" s="123">
        <f t="shared" si="11"/>
        <v>3.0411178096830422</v>
      </c>
      <c r="BF48" s="123">
        <f t="shared" si="11"/>
        <v>3.0411164340484729</v>
      </c>
      <c r="BG48" s="123">
        <f t="shared" si="11"/>
        <v>3.0411234259126232</v>
      </c>
      <c r="BH48" s="123">
        <f t="shared" si="11"/>
        <v>3.0410878886880335</v>
      </c>
      <c r="BI48" s="123">
        <f t="shared" si="11"/>
        <v>3.0412685107756974</v>
      </c>
      <c r="BJ48" s="123">
        <f t="shared" si="11"/>
        <v>3.0403504437547832</v>
      </c>
      <c r="BK48" s="123">
        <f t="shared" si="11"/>
        <v>3.0450159285073664</v>
      </c>
      <c r="BL48" s="123">
        <f t="shared" si="10"/>
        <v>3.0212825379637618</v>
      </c>
      <c r="BM48" s="123"/>
      <c r="BN48" s="123"/>
      <c r="BO48" s="123"/>
      <c r="BP48" s="123"/>
      <c r="BQ48" s="123"/>
      <c r="BR48" s="123"/>
      <c r="BS48" s="123"/>
      <c r="BT48" s="123"/>
      <c r="BU48" s="123"/>
    </row>
    <row r="49" spans="1:73" s="189" customFormat="1" ht="12.95" customHeight="1">
      <c r="A49" s="156" t="s">
        <v>120</v>
      </c>
      <c r="B49" s="95"/>
      <c r="C49" s="91">
        <v>51080.558400000002</v>
      </c>
      <c r="D49" s="91">
        <v>1E-4</v>
      </c>
      <c r="E49" s="189">
        <f>+(C49-C$7)/C$8</f>
        <v>5850.5297111384671</v>
      </c>
      <c r="F49" s="189">
        <f>ROUND(2*E49,0)/2</f>
        <v>5850.5</v>
      </c>
      <c r="G49" s="189">
        <f>+C49-(C$7+F49*C$8)</f>
        <v>4.2273399994883221E-2</v>
      </c>
      <c r="K49" s="189">
        <f>G49</f>
        <v>4.2273399994883221E-2</v>
      </c>
      <c r="L49" s="189">
        <f ca="1">+C$11+C$12*$F49</f>
        <v>3.7695387880358734E-2</v>
      </c>
      <c r="M49" s="190">
        <f>+C49-15018.5</f>
        <v>36062.058400000002</v>
      </c>
      <c r="P49" s="123"/>
      <c r="Q49" s="123"/>
      <c r="S49" s="191">
        <f>S$17</f>
        <v>1</v>
      </c>
      <c r="T49" s="190" t="s">
        <v>61</v>
      </c>
      <c r="Z49" s="123">
        <f>F49</f>
        <v>5850.5</v>
      </c>
      <c r="AA49" s="140">
        <f>AB$3+AB$4*Z49+AB$5*Z49^2+AH49</f>
        <v>4.2072088255260065E-3</v>
      </c>
      <c r="AB49" s="140">
        <f>IF(S49&lt;&gt;0,G49-AH49, -9999)</f>
        <v>4.0333205065155503E-2</v>
      </c>
      <c r="AC49" s="140">
        <f>+G49-P49</f>
        <v>4.2273399994883221E-2</v>
      </c>
      <c r="AD49" s="140">
        <f>IF(S49&lt;&gt;0,G49-AA49, -9999)</f>
        <v>3.8066191169357215E-2</v>
      </c>
      <c r="AE49" s="140">
        <f>+(G49-AA49)^2*S49</f>
        <v>1.4490349101420493E-3</v>
      </c>
      <c r="AF49" s="123">
        <f>IF(S49&lt;&gt;0,G49-P49, -9999)</f>
        <v>4.2273399994883221E-2</v>
      </c>
      <c r="AG49" s="188"/>
      <c r="AH49" s="123">
        <f>$AB$6*($AB$11/AI49*AJ49+$AB$12)</f>
        <v>1.9401949297277179E-3</v>
      </c>
      <c r="AI49" s="123">
        <f>1+$AB$7*COS(AL49)</f>
        <v>0.80347879184001902</v>
      </c>
      <c r="AJ49" s="123">
        <f>SIN(AL49+RADIANS($AB$9))</f>
        <v>0.91981545330874181</v>
      </c>
      <c r="AK49" s="123">
        <f>$AB$7*SIN(AL49)</f>
        <v>-2.1967260450004595E-2</v>
      </c>
      <c r="AL49" s="123">
        <f>2*ATAN(AM49)</f>
        <v>-3.0302741472185488</v>
      </c>
      <c r="AM49" s="123">
        <f>SQRT((1+$AB$7)/(1-$AB$7))*TAN(AN49/2)</f>
        <v>-17.947907646375587</v>
      </c>
      <c r="AN49" s="140">
        <f>$AU49+$AB$7*SIN(AO49)</f>
        <v>3.277540585036268</v>
      </c>
      <c r="AO49" s="140">
        <f>$AU49+$AB$7*SIN(AP49)</f>
        <v>3.2775423947219937</v>
      </c>
      <c r="AP49" s="140">
        <f>$AU49+$AB$7*SIN(AQ49)</f>
        <v>3.2775331578941467</v>
      </c>
      <c r="AQ49" s="140">
        <f>$AU49+$AB$7*SIN(AR49)</f>
        <v>3.2775803037652129</v>
      </c>
      <c r="AR49" s="140">
        <f>$AU49+$AB$7*SIN(AS49)</f>
        <v>3.2773396687991299</v>
      </c>
      <c r="AS49" s="140">
        <f>$AU49+$AB$7*SIN(AT49)</f>
        <v>3.2785679652687518</v>
      </c>
      <c r="AT49" s="140">
        <f>$AU49+$AB$7*SIN(AU49)</f>
        <v>3.2723003891954328</v>
      </c>
      <c r="AU49" s="140">
        <f>RADIANS($AB$9)+$AB$18*(F49-AB$15)</f>
        <v>3.304341252648777</v>
      </c>
      <c r="AV49" s="123"/>
      <c r="AW49" s="123">
        <v>5850</v>
      </c>
      <c r="AX49" s="123">
        <f t="shared" si="3"/>
        <v>4.2089786011333388E-3</v>
      </c>
      <c r="AY49" s="123">
        <f t="shared" si="4"/>
        <v>2.2667457040691646E-3</v>
      </c>
      <c r="AZ49" s="140">
        <f t="shared" si="5"/>
        <v>1.9422328970641744E-3</v>
      </c>
      <c r="BA49" s="123">
        <f t="shared" si="6"/>
        <v>0.80343696128627884</v>
      </c>
      <c r="BB49" s="123">
        <f t="shared" si="7"/>
        <v>0.92056735535252987</v>
      </c>
      <c r="BC49" s="123">
        <f t="shared" si="8"/>
        <v>-3.0321948729014592</v>
      </c>
      <c r="BD49" s="123">
        <f t="shared" si="9"/>
        <v>-18.263669918323224</v>
      </c>
      <c r="BE49" s="123">
        <f t="shared" si="11"/>
        <v>3.2751972162032219</v>
      </c>
      <c r="BF49" s="123">
        <f t="shared" si="11"/>
        <v>3.27519899847118</v>
      </c>
      <c r="BG49" s="123">
        <f t="shared" si="11"/>
        <v>3.2751899044765533</v>
      </c>
      <c r="BH49" s="123">
        <f t="shared" si="11"/>
        <v>3.2752363065595107</v>
      </c>
      <c r="BI49" s="123">
        <f t="shared" si="11"/>
        <v>3.2749995430844905</v>
      </c>
      <c r="BJ49" s="123">
        <f t="shared" si="11"/>
        <v>3.2762076916596978</v>
      </c>
      <c r="BK49" s="123">
        <f t="shared" si="11"/>
        <v>3.2700448224405294</v>
      </c>
      <c r="BL49" s="123">
        <f t="shared" si="10"/>
        <v>3.3015386911172424</v>
      </c>
      <c r="BM49" s="123"/>
      <c r="BN49" s="123"/>
      <c r="BO49" s="123"/>
      <c r="BP49" s="123"/>
      <c r="BQ49" s="123"/>
      <c r="BR49" s="123"/>
      <c r="BS49" s="123"/>
      <c r="BT49" s="123"/>
      <c r="BU49" s="123"/>
    </row>
    <row r="50" spans="1:73" s="189" customFormat="1" ht="12.95" customHeight="1">
      <c r="A50" s="156" t="s">
        <v>120</v>
      </c>
      <c r="B50" s="95"/>
      <c r="C50" s="91">
        <v>51124.662300000004</v>
      </c>
      <c r="D50" s="91">
        <v>2.9999999999999997E-4</v>
      </c>
      <c r="E50" s="189">
        <f>+(C50-C$7)/C$8</f>
        <v>5881.5273853236677</v>
      </c>
      <c r="F50" s="189">
        <f>ROUND(2*E50,0)/2</f>
        <v>5881.5</v>
      </c>
      <c r="G50" s="189">
        <f>+C50-(C$7+F50*C$8)</f>
        <v>3.8964200000918936E-2</v>
      </c>
      <c r="K50" s="189">
        <f>G50</f>
        <v>3.8964200000918936E-2</v>
      </c>
      <c r="L50" s="189">
        <f ca="1">+C$11+C$12*$F50</f>
        <v>3.7895227729908186E-2</v>
      </c>
      <c r="M50" s="190">
        <f>+C50-15018.5</f>
        <v>36106.162300000004</v>
      </c>
      <c r="P50" s="123"/>
      <c r="Q50" s="123"/>
      <c r="S50" s="191">
        <f>S$17</f>
        <v>1</v>
      </c>
      <c r="T50" s="190" t="s">
        <v>61</v>
      </c>
      <c r="Z50" s="123">
        <f>F50</f>
        <v>5881.5</v>
      </c>
      <c r="AA50" s="140">
        <f>AB$3+AB$4*Z50+AB$5*Z50^2+AH50</f>
        <v>4.0768874470173298E-3</v>
      </c>
      <c r="AB50" s="140">
        <f>IF(S50&lt;&gt;0,G50-AH50, -9999)</f>
        <v>3.717105794746519E-2</v>
      </c>
      <c r="AC50" s="140">
        <f>+G50-P50</f>
        <v>3.8964200000918936E-2</v>
      </c>
      <c r="AD50" s="140">
        <f>IF(S50&lt;&gt;0,G50-AA50, -9999)</f>
        <v>3.4887312553901609E-2</v>
      </c>
      <c r="AE50" s="140">
        <f>+(G50-AA50)^2*S50</f>
        <v>1.2171245772336207E-3</v>
      </c>
      <c r="AF50" s="123">
        <f>IF(S50&lt;&gt;0,G50-P50, -9999)</f>
        <v>3.8964200000918936E-2</v>
      </c>
      <c r="AG50" s="188"/>
      <c r="AH50" s="123">
        <f>$AB$6*($AB$11/AI50*AJ50+$AB$12)</f>
        <v>1.7931420534537483E-3</v>
      </c>
      <c r="AI50" s="123">
        <f>1+$AB$7*COS(AL50)</f>
        <v>0.80750453578290049</v>
      </c>
      <c r="AJ50" s="123">
        <f>SIN(AL50+RADIANS($AB$9))</f>
        <v>0.86642181110012273</v>
      </c>
      <c r="AK50" s="123">
        <f>$AB$7*SIN(AL50)</f>
        <v>-4.5261927093090827E-2</v>
      </c>
      <c r="AL50" s="123">
        <f>2*ATAN(AM50)</f>
        <v>-2.9106551935130489</v>
      </c>
      <c r="AM50" s="123">
        <f>SQRT((1+$AB$7)/(1-$AB$7))*TAN(AN50/2)</f>
        <v>-8.6218294915960438</v>
      </c>
      <c r="AN50" s="140">
        <f>$AU50+$AB$7*SIN(AO50)</f>
        <v>3.4231547060932295</v>
      </c>
      <c r="AO50" s="140">
        <f>$AU50+$AB$7*SIN(AP50)</f>
        <v>3.4231577558406809</v>
      </c>
      <c r="AP50" s="140">
        <f>$AU50+$AB$7*SIN(AQ50)</f>
        <v>3.4231417010513705</v>
      </c>
      <c r="AQ50" s="140">
        <f>$AU50+$AB$7*SIN(AR50)</f>
        <v>3.4232262191356613</v>
      </c>
      <c r="AR50" s="140">
        <f>$AU50+$AB$7*SIN(AS50)</f>
        <v>3.4227813092543049</v>
      </c>
      <c r="AS50" s="140">
        <f>$AU50+$AB$7*SIN(AT50)</f>
        <v>3.4251239942492862</v>
      </c>
      <c r="AT50" s="140">
        <f>$AU50+$AB$7*SIN(AU50)</f>
        <v>3.4128061181365985</v>
      </c>
      <c r="AU50" s="140">
        <f>RADIANS($AB$9)+$AB$18*(F50-AB$15)</f>
        <v>3.4781000676039349</v>
      </c>
      <c r="AV50" s="123"/>
      <c r="AW50" s="123">
        <v>5900</v>
      </c>
      <c r="AX50" s="123">
        <f t="shared" si="3"/>
        <v>3.9803296743445007E-3</v>
      </c>
      <c r="AY50" s="123">
        <f t="shared" si="4"/>
        <v>2.2938274843906669E-3</v>
      </c>
      <c r="AZ50" s="140">
        <f t="shared" si="5"/>
        <v>1.686502189953834E-3</v>
      </c>
      <c r="BA50" s="123">
        <f t="shared" si="6"/>
        <v>0.81126546360761864</v>
      </c>
      <c r="BB50" s="123">
        <f t="shared" si="7"/>
        <v>0.82819912587704536</v>
      </c>
      <c r="BC50" s="123">
        <f t="shared" si="8"/>
        <v>-2.8385509386972512</v>
      </c>
      <c r="BD50" s="123">
        <f t="shared" si="9"/>
        <v>-6.5491670326061673</v>
      </c>
      <c r="BE50" s="123">
        <f t="shared" si="11"/>
        <v>3.5104898917234864</v>
      </c>
      <c r="BF50" s="123">
        <f t="shared" si="11"/>
        <v>3.5104931749001773</v>
      </c>
      <c r="BG50" s="123">
        <f t="shared" si="11"/>
        <v>3.5104753743433181</v>
      </c>
      <c r="BH50" s="123">
        <f t="shared" si="11"/>
        <v>3.5105718859464385</v>
      </c>
      <c r="BI50" s="123">
        <f t="shared" si="11"/>
        <v>3.5100486595313778</v>
      </c>
      <c r="BJ50" s="123">
        <f t="shared" si="11"/>
        <v>3.5128865424572937</v>
      </c>
      <c r="BK50" s="123">
        <f t="shared" si="11"/>
        <v>3.4975312070449434</v>
      </c>
      <c r="BL50" s="123">
        <f t="shared" si="10"/>
        <v>3.5817948442707226</v>
      </c>
      <c r="BM50" s="123"/>
      <c r="BN50" s="123"/>
      <c r="BO50" s="123"/>
      <c r="BP50" s="123"/>
      <c r="BQ50" s="123"/>
      <c r="BR50" s="123"/>
      <c r="BS50" s="123"/>
      <c r="BT50" s="123"/>
      <c r="BU50" s="123"/>
    </row>
    <row r="51" spans="1:73" ht="12.95" customHeight="1">
      <c r="A51" s="156" t="s">
        <v>120</v>
      </c>
      <c r="B51" s="95"/>
      <c r="C51" s="91">
        <v>51196.514000000003</v>
      </c>
      <c r="D51" s="91">
        <v>1E-4</v>
      </c>
      <c r="E51" s="189">
        <f>+(C51-C$7)/C$8</f>
        <v>5932.0271276651074</v>
      </c>
      <c r="F51" s="189">
        <f>ROUND(2*E51,0)/2</f>
        <v>5932</v>
      </c>
      <c r="G51" s="189">
        <f>+C51-(C$7+F51*C$8)</f>
        <v>3.859760000341339E-2</v>
      </c>
      <c r="H51" s="189"/>
      <c r="I51" s="189"/>
      <c r="J51" s="189"/>
      <c r="K51" s="189">
        <f>G51</f>
        <v>3.859760000341339E-2</v>
      </c>
      <c r="L51" s="189">
        <f ca="1">+C$11+C$12*$F51</f>
        <v>3.8220773291271007E-2</v>
      </c>
      <c r="M51" s="190">
        <f>+C51-15018.5</f>
        <v>36178.014000000003</v>
      </c>
      <c r="N51" s="189"/>
      <c r="O51" s="189"/>
      <c r="R51" s="189"/>
      <c r="S51" s="191">
        <f>S$17</f>
        <v>1</v>
      </c>
      <c r="T51" s="190" t="s">
        <v>61</v>
      </c>
      <c r="U51" s="189"/>
      <c r="V51" s="189"/>
      <c r="W51" s="189"/>
      <c r="X51" s="189"/>
      <c r="Y51" s="189"/>
      <c r="Z51" s="123">
        <f>F51</f>
        <v>5932</v>
      </c>
      <c r="AA51" s="140">
        <f>AB$3+AB$4*Z51+AB$5*Z51^2+AH51</f>
        <v>3.7818780782227111E-3</v>
      </c>
      <c r="AB51" s="140">
        <f>IF(S51&lt;&gt;0,G51-AH51, -9999)</f>
        <v>3.7127160165892695E-2</v>
      </c>
      <c r="AC51" s="140">
        <f>+G51-P51</f>
        <v>3.859760000341339E-2</v>
      </c>
      <c r="AD51" s="140">
        <f>IF(S51&lt;&gt;0,G51-AA51, -9999)</f>
        <v>3.4815721925190682E-2</v>
      </c>
      <c r="AE51" s="140">
        <f>+(G51-AA51)^2*S51</f>
        <v>1.2121344931722031E-3</v>
      </c>
      <c r="AF51" s="123">
        <f>IF(S51&lt;&gt;0,G51-P51, -9999)</f>
        <v>3.859760000341339E-2</v>
      </c>
      <c r="AG51" s="188"/>
      <c r="AH51" s="123">
        <f>$AB$6*($AB$11/AI51*AJ51+$AB$12)</f>
        <v>1.4704398375206941E-3</v>
      </c>
      <c r="AI51" s="123">
        <f>1+$AB$7*COS(AL51)</f>
        <v>0.82022984495549178</v>
      </c>
      <c r="AJ51" s="123">
        <f>SIN(AL51+RADIANS($AB$9))</f>
        <v>0.7507858424228474</v>
      </c>
      <c r="AK51" s="123">
        <f>$AB$7*SIN(AL51)</f>
        <v>-8.2376192820561994E-2</v>
      </c>
      <c r="AL51" s="123">
        <f>2*ATAN(AM51)</f>
        <v>-2.7119152451863746</v>
      </c>
      <c r="AM51" s="123">
        <f>SQRT((1+$AB$7)/(1-$AB$7))*TAN(AN51/2)</f>
        <v>-4.5828205426708815</v>
      </c>
      <c r="AN51" s="140">
        <f>$AU51+$AB$7*SIN(AO51)</f>
        <v>3.6627108278657192</v>
      </c>
      <c r="AO51" s="140">
        <f>$AU51+$AB$7*SIN(AP51)</f>
        <v>3.6627136857314317</v>
      </c>
      <c r="AP51" s="140">
        <f>$AU51+$AB$7*SIN(AQ51)</f>
        <v>3.6626970215583858</v>
      </c>
      <c r="AQ51" s="140">
        <f>$AU51+$AB$7*SIN(AR51)</f>
        <v>3.6627941923524037</v>
      </c>
      <c r="AR51" s="140">
        <f>$AU51+$AB$7*SIN(AS51)</f>
        <v>3.6622276540915011</v>
      </c>
      <c r="AS51" s="140">
        <f>$AU51+$AB$7*SIN(AT51)</f>
        <v>3.6655333641536139</v>
      </c>
      <c r="AT51" s="140">
        <f>$AU51+$AB$7*SIN(AU51)</f>
        <v>3.6463317334830418</v>
      </c>
      <c r="AU51" s="140">
        <f>RADIANS($AB$9)+$AB$18*(F51-AB$15)</f>
        <v>3.7611587822889501</v>
      </c>
      <c r="AW51" s="123">
        <v>5950</v>
      </c>
      <c r="AX51" s="123">
        <f t="shared" si="3"/>
        <v>3.6536740389222985E-3</v>
      </c>
      <c r="AY51" s="123">
        <f t="shared" si="4"/>
        <v>2.3214397847304393E-3</v>
      </c>
      <c r="AZ51" s="140">
        <f t="shared" si="5"/>
        <v>1.3322342541918595E-3</v>
      </c>
      <c r="BA51" s="123">
        <f t="shared" si="6"/>
        <v>0.82668021231797784</v>
      </c>
      <c r="BB51" s="123">
        <f t="shared" si="7"/>
        <v>0.70088296511347004</v>
      </c>
      <c r="BC51" s="123">
        <f t="shared" si="8"/>
        <v>-2.6392989280112413</v>
      </c>
      <c r="BD51" s="123">
        <f t="shared" si="9"/>
        <v>-3.8976642180330088</v>
      </c>
      <c r="BE51" s="123">
        <f t="shared" si="11"/>
        <v>3.7491629941497076</v>
      </c>
      <c r="BF51" s="123">
        <f t="shared" si="11"/>
        <v>3.7491653100388413</v>
      </c>
      <c r="BG51" s="123">
        <f t="shared" si="11"/>
        <v>3.749151045836709</v>
      </c>
      <c r="BH51" s="123">
        <f t="shared" si="11"/>
        <v>3.7492389052534913</v>
      </c>
      <c r="BI51" s="123">
        <f t="shared" si="11"/>
        <v>3.7486978261825303</v>
      </c>
      <c r="BJ51" s="123">
        <f t="shared" si="11"/>
        <v>3.7520332859986474</v>
      </c>
      <c r="BK51" s="123">
        <f t="shared" si="11"/>
        <v>3.7315927477387452</v>
      </c>
      <c r="BL51" s="123">
        <f t="shared" si="10"/>
        <v>3.8620509974242032</v>
      </c>
    </row>
    <row r="52" spans="1:73" ht="12.95" customHeight="1">
      <c r="A52" s="91" t="s">
        <v>121</v>
      </c>
      <c r="B52" s="237"/>
      <c r="C52" s="91">
        <v>51425.590300000003</v>
      </c>
      <c r="D52" s="91">
        <v>1E-3</v>
      </c>
      <c r="E52" s="189">
        <f>+(C52-C$7)/C$8</f>
        <v>6093.0294995857503</v>
      </c>
      <c r="F52" s="189">
        <f>ROUND(2*E52,0)/2</f>
        <v>6093</v>
      </c>
      <c r="G52" s="189"/>
      <c r="H52" s="189"/>
      <c r="I52" s="189"/>
      <c r="J52" s="189"/>
      <c r="K52" s="189"/>
      <c r="L52" s="189">
        <f ca="1">+C$11+C$12*$F52</f>
        <v>3.9258651219576231E-2</v>
      </c>
      <c r="M52" s="190">
        <f>+C52-15018.5</f>
        <v>36407.090300000003</v>
      </c>
      <c r="N52" s="189"/>
      <c r="O52" s="189"/>
      <c r="R52" s="189"/>
      <c r="S52" s="191"/>
      <c r="T52" s="190" t="s">
        <v>60</v>
      </c>
      <c r="U52" s="189">
        <v>4.7520000080112368E-3</v>
      </c>
      <c r="Z52" s="123">
        <f>F52</f>
        <v>6093</v>
      </c>
      <c r="AA52" s="140">
        <f>AB$3+AB$4*Z52+AB$5*Z52^2+AH52</f>
        <v>2.3064304880704477E-3</v>
      </c>
      <c r="AB52" s="140">
        <f>IF(S52&lt;&gt;0,G52-AH52, -9999)</f>
        <v>-9999</v>
      </c>
      <c r="AC52" s="140">
        <f>+G52-P52</f>
        <v>0</v>
      </c>
      <c r="AD52" s="140">
        <f>IF(S52&lt;&gt;0,G52-AA52, -9999)</f>
        <v>-9999</v>
      </c>
      <c r="AE52" s="140">
        <f>+(G52-AA52)^2*S52</f>
        <v>0</v>
      </c>
      <c r="AF52" s="123">
        <f>IF(S52&lt;&gt;0,G52-P52, -9999)</f>
        <v>-9999</v>
      </c>
      <c r="AG52" s="188"/>
      <c r="AH52" s="123">
        <f>$AB$6*($AB$11/AI52*AJ52+$AB$12)</f>
        <v>-9.6908840028588371E-5</v>
      </c>
      <c r="AI52" s="123">
        <f>1+$AB$7*COS(AL52)</f>
        <v>0.91761614923013424</v>
      </c>
      <c r="AJ52" s="123">
        <f>SIN(AL52+RADIANS($AB$9))</f>
        <v>0.13741586157406943</v>
      </c>
      <c r="AK52" s="123">
        <f>$AB$7*SIN(AL52)</f>
        <v>-0.17976664574015228</v>
      </c>
      <c r="AL52" s="123">
        <f>2*ATAN(AM52)</f>
        <v>-2.0005163341716941</v>
      </c>
      <c r="AM52" s="123">
        <f>SQRT((1+$AB$7)/(1-$AB$7))*TAN(AN52/2)</f>
        <v>-1.5582924366034256</v>
      </c>
      <c r="AN52" s="140">
        <f>$AU52+$AB$7*SIN(AO52)</f>
        <v>4.4715459144878036</v>
      </c>
      <c r="AO52" s="140">
        <f>$AU52+$AB$7*SIN(AP52)</f>
        <v>4.4715459158396191</v>
      </c>
      <c r="AP52" s="140">
        <f>$AU52+$AB$7*SIN(AQ52)</f>
        <v>4.4715458871790954</v>
      </c>
      <c r="AQ52" s="140">
        <f>$AU52+$AB$7*SIN(AR52)</f>
        <v>4.4715464948260735</v>
      </c>
      <c r="AR52" s="140">
        <f>$AU52+$AB$7*SIN(AS52)</f>
        <v>4.4715336121021156</v>
      </c>
      <c r="AS52" s="140">
        <f>$AU52+$AB$7*SIN(AT52)</f>
        <v>4.4718068835971723</v>
      </c>
      <c r="AT52" s="140">
        <f>$AU52+$AB$7*SIN(AU52)</f>
        <v>4.4660739061347137</v>
      </c>
      <c r="AU52" s="140">
        <f>RADIANS($AB$9)+$AB$18*(F52-AB$15)</f>
        <v>4.663583595443157</v>
      </c>
      <c r="AW52" s="123">
        <v>6000</v>
      </c>
      <c r="AX52" s="123">
        <f t="shared" si="3"/>
        <v>3.2410999817355911E-3</v>
      </c>
      <c r="AY52" s="123">
        <f t="shared" si="4"/>
        <v>2.3495826050884826E-3</v>
      </c>
      <c r="AZ52" s="140">
        <f t="shared" si="5"/>
        <v>8.9151737664710877E-4</v>
      </c>
      <c r="BA52" s="123">
        <f t="shared" si="6"/>
        <v>0.85018164803764684</v>
      </c>
      <c r="BB52" s="123">
        <f t="shared" si="7"/>
        <v>0.5377883953185425</v>
      </c>
      <c r="BC52" s="123">
        <f t="shared" si="8"/>
        <v>-2.4304759458261747</v>
      </c>
      <c r="BD52" s="123">
        <f t="shared" si="9"/>
        <v>-2.6929473370920762</v>
      </c>
      <c r="BE52" s="123">
        <f t="shared" si="11"/>
        <v>3.9934967605872407</v>
      </c>
      <c r="BF52" s="123">
        <f t="shared" si="11"/>
        <v>3.9934975148622414</v>
      </c>
      <c r="BG52" s="123">
        <f t="shared" si="11"/>
        <v>3.9934917228015481</v>
      </c>
      <c r="BH52" s="123">
        <f t="shared" si="11"/>
        <v>3.9935362008879092</v>
      </c>
      <c r="BI52" s="123">
        <f t="shared" si="11"/>
        <v>3.9931947050673582</v>
      </c>
      <c r="BJ52" s="123">
        <f t="shared" si="11"/>
        <v>3.9958200842301572</v>
      </c>
      <c r="BK52" s="123">
        <f t="shared" si="11"/>
        <v>3.9758340454792527</v>
      </c>
      <c r="BL52" s="123">
        <f t="shared" si="10"/>
        <v>4.1423071505776834</v>
      </c>
    </row>
    <row r="53" spans="1:73" ht="12.95" customHeight="1">
      <c r="A53" s="193" t="s">
        <v>122</v>
      </c>
      <c r="B53" s="61"/>
      <c r="C53" s="194">
        <v>51935.667300000001</v>
      </c>
      <c r="D53" s="60">
        <v>1E-4</v>
      </c>
      <c r="E53" s="123">
        <f>+(C53-C$7)/C$8</f>
        <v>6451.5284227051006</v>
      </c>
      <c r="F53" s="123">
        <f>ROUND(2*E53,0)/2</f>
        <v>6451.5</v>
      </c>
      <c r="G53" s="123">
        <f>+C53-(C$7+F53*C$8)</f>
        <v>4.0440199998556636E-2</v>
      </c>
      <c r="K53" s="123">
        <f>G53</f>
        <v>4.0440199998556636E-2</v>
      </c>
      <c r="L53" s="123">
        <f ca="1">+C$11+C$12*$F53</f>
        <v>4.1569702382914263E-2</v>
      </c>
      <c r="M53" s="187">
        <f>+C53-15018.5</f>
        <v>36917.167300000001</v>
      </c>
      <c r="S53" s="191">
        <f>S$17</f>
        <v>1</v>
      </c>
      <c r="T53" s="187" t="s">
        <v>61</v>
      </c>
      <c r="Z53" s="123">
        <f>F53</f>
        <v>6451.5</v>
      </c>
      <c r="AA53" s="140">
        <f>AB$3+AB$4*Z53+AB$5*Z53^2+AH53</f>
        <v>1.0974153173566922E-3</v>
      </c>
      <c r="AB53" s="140">
        <f>IF(S53&lt;&gt;0,G53-AH53, -9999)</f>
        <v>4.1970521791882924E-2</v>
      </c>
      <c r="AC53" s="140">
        <f>+G53-P53</f>
        <v>4.0440199998556636E-2</v>
      </c>
      <c r="AD53" s="140">
        <f>IF(S53&lt;&gt;0,G53-AA53, -9999)</f>
        <v>3.9342784681199942E-2</v>
      </c>
      <c r="AE53" s="140">
        <f>+(G53-AA53)^2*S53</f>
        <v>1.5478547064712608E-3</v>
      </c>
      <c r="AF53" s="123">
        <f>IF(S53&lt;&gt;0,G53-P53, -9999)</f>
        <v>4.0440199998556636E-2</v>
      </c>
      <c r="AG53" s="188"/>
      <c r="AH53" s="123">
        <f>$AB$6*($AB$11/AI53*AJ53+$AB$12)</f>
        <v>-1.5303217933262899E-3</v>
      </c>
      <c r="AI53" s="123">
        <f>1+$AB$7*COS(AL53)</f>
        <v>1.1651069383932067</v>
      </c>
      <c r="AJ53" s="123">
        <f>SIN(AL53+RADIANS($AB$9))</f>
        <v>-0.64128400584428014</v>
      </c>
      <c r="AK53" s="123">
        <f>$AB$7*SIN(AL53)</f>
        <v>0.10882483486207914</v>
      </c>
      <c r="AL53" s="123">
        <f>2*ATAN(AM53)</f>
        <v>0.58275787323580774</v>
      </c>
      <c r="AM53" s="123">
        <f>SQRT((1+$AB$7)/(1-$AB$7))*TAN(AN53/2)</f>
        <v>0.29991513691464605</v>
      </c>
      <c r="AN53" s="140">
        <f>$AU53+$AB$7*SIN(AO53)</f>
        <v>6.7645787292478667</v>
      </c>
      <c r="AO53" s="140">
        <f>$AU53+$AB$7*SIN(AP53)</f>
        <v>6.7645764792735648</v>
      </c>
      <c r="AP53" s="140">
        <f>$AU53+$AB$7*SIN(AQ53)</f>
        <v>6.7645636422542257</v>
      </c>
      <c r="AQ53" s="140">
        <f>$AU53+$AB$7*SIN(AR53)</f>
        <v>6.7644904034795053</v>
      </c>
      <c r="AR53" s="140">
        <f>$AU53+$AB$7*SIN(AS53)</f>
        <v>6.7640726094096211</v>
      </c>
      <c r="AS53" s="140">
        <f>$AU53+$AB$7*SIN(AT53)</f>
        <v>6.7616910205077634</v>
      </c>
      <c r="AT53" s="140">
        <f>$AU53+$AB$7*SIN(AU53)</f>
        <v>6.7481704340793662</v>
      </c>
      <c r="AU53" s="140">
        <f>RADIANS($AB$9)+$AB$18*(F53-AB$15)</f>
        <v>6.6730202135536123</v>
      </c>
      <c r="AW53" s="123">
        <v>6050</v>
      </c>
      <c r="AX53" s="123">
        <f t="shared" si="3"/>
        <v>2.7591337390466221E-3</v>
      </c>
      <c r="AY53" s="123">
        <f t="shared" si="4"/>
        <v>2.3782559454647956E-3</v>
      </c>
      <c r="AZ53" s="140">
        <f t="shared" si="5"/>
        <v>3.8087779358182651E-4</v>
      </c>
      <c r="BA53" s="123">
        <f t="shared" si="6"/>
        <v>0.88242383137056646</v>
      </c>
      <c r="BB53" s="123">
        <f t="shared" si="7"/>
        <v>0.33808431639459008</v>
      </c>
      <c r="BC53" s="123">
        <f t="shared" si="8"/>
        <v>-2.2075448888479641</v>
      </c>
      <c r="BD53" s="123">
        <f t="shared" si="9"/>
        <v>-1.9832317975056817</v>
      </c>
      <c r="BE53" s="123">
        <f t="shared" si="11"/>
        <v>4.2459428334866729</v>
      </c>
      <c r="BF53" s="123">
        <f t="shared" si="11"/>
        <v>4.245942912389534</v>
      </c>
      <c r="BG53" s="123">
        <f t="shared" si="11"/>
        <v>4.2459420251328481</v>
      </c>
      <c r="BH53" s="123">
        <f t="shared" si="11"/>
        <v>4.24595200235707</v>
      </c>
      <c r="BI53" s="123">
        <f t="shared" si="11"/>
        <v>4.245839819600242</v>
      </c>
      <c r="BJ53" s="123">
        <f t="shared" si="11"/>
        <v>4.2471026326064214</v>
      </c>
      <c r="BK53" s="123">
        <f t="shared" si="11"/>
        <v>4.2330653669921059</v>
      </c>
      <c r="BL53" s="123">
        <f t="shared" si="10"/>
        <v>4.422563303731164</v>
      </c>
    </row>
    <row r="54" spans="1:73" ht="12.95" customHeight="1">
      <c r="A54" s="60" t="s">
        <v>123</v>
      </c>
      <c r="B54" s="195" t="s">
        <v>124</v>
      </c>
      <c r="C54" s="196">
        <v>52252.958100000003</v>
      </c>
      <c r="D54" s="196">
        <v>2.9999999999999997E-4</v>
      </c>
      <c r="E54" s="123">
        <f>+(C54-C$7)/C$8</f>
        <v>6674.5308519769142</v>
      </c>
      <c r="F54" s="123">
        <f>ROUND(2*E54,0)/2</f>
        <v>6674.5</v>
      </c>
      <c r="G54" s="123">
        <f>+C54-(C$7+F54*C$8)</f>
        <v>4.389660000015283E-2</v>
      </c>
      <c r="K54" s="123">
        <f>G54</f>
        <v>4.389660000015283E-2</v>
      </c>
      <c r="L54" s="123">
        <f ca="1">+C$11+C$12*$F54</f>
        <v>4.3007260010318391E-2</v>
      </c>
      <c r="M54" s="187">
        <f>+C54-15018.5</f>
        <v>37234.458100000003</v>
      </c>
      <c r="S54" s="191">
        <f>S$17</f>
        <v>1</v>
      </c>
      <c r="T54" s="187" t="s">
        <v>61</v>
      </c>
      <c r="Z54" s="123">
        <f>F54</f>
        <v>6674.5</v>
      </c>
      <c r="AA54" s="140">
        <f>AB$3+AB$4*Z54+AB$5*Z54^2+AH54</f>
        <v>3.8865339776501528E-3</v>
      </c>
      <c r="AB54" s="140">
        <f>IF(S54&lt;&gt;0,G54-AH54, -9999)</f>
        <v>4.2791145674732793E-2</v>
      </c>
      <c r="AC54" s="140">
        <f>+G54-P54</f>
        <v>4.389660000015283E-2</v>
      </c>
      <c r="AD54" s="140">
        <f>IF(S54&lt;&gt;0,G54-AA54, -9999)</f>
        <v>4.0010066022502677E-2</v>
      </c>
      <c r="AE54" s="140">
        <f>+(G54-AA54)^2*S54</f>
        <v>1.6008053831250231E-3</v>
      </c>
      <c r="AF54" s="123">
        <f>IF(S54&lt;&gt;0,G54-P54, -9999)</f>
        <v>4.389660000015283E-2</v>
      </c>
      <c r="AG54" s="188"/>
      <c r="AH54" s="123">
        <f>$AB$6*($AB$11/AI54*AJ54+$AB$12)</f>
        <v>1.1054543254200371E-3</v>
      </c>
      <c r="AI54" s="123">
        <f>1+$AB$7*COS(AL54)</f>
        <v>0.91439878571957223</v>
      </c>
      <c r="AJ54" s="123">
        <f>SIN(AL54+RADIANS($AB$9))</f>
        <v>0.67396320627445716</v>
      </c>
      <c r="AK54" s="123">
        <f>$AB$7*SIN(AL54)</f>
        <v>0.17825705568659328</v>
      </c>
      <c r="AL54" s="123">
        <f>2*ATAN(AM54)</f>
        <v>2.0184887583124462</v>
      </c>
      <c r="AM54" s="123">
        <f>SQRT((1+$AB$7)/(1-$AB$7))*TAN(AN54/2)</f>
        <v>1.5895380232195722</v>
      </c>
      <c r="AN54" s="140">
        <f>$AU54+$AB$7*SIN(AO54)</f>
        <v>8.1140577227970532</v>
      </c>
      <c r="AO54" s="140">
        <f>$AU54+$AB$7*SIN(AP54)</f>
        <v>8.1140577205646327</v>
      </c>
      <c r="AP54" s="140">
        <f>$AU54+$AB$7*SIN(AQ54)</f>
        <v>8.1140577644658727</v>
      </c>
      <c r="AQ54" s="140">
        <f>$AU54+$AB$7*SIN(AR54)</f>
        <v>8.1140569011332531</v>
      </c>
      <c r="AR54" s="140">
        <f>$AU54+$AB$7*SIN(AS54)</f>
        <v>8.1140738783449873</v>
      </c>
      <c r="AS54" s="140">
        <f>$AU54+$AB$7*SIN(AT54)</f>
        <v>8.1137398268667447</v>
      </c>
      <c r="AT54" s="140">
        <f>$AU54+$AB$7*SIN(AU54)</f>
        <v>8.1202375233478907</v>
      </c>
      <c r="AU54" s="140">
        <f>RADIANS($AB$9)+$AB$18*(F54-AB$15)</f>
        <v>7.922962656618135</v>
      </c>
      <c r="AW54" s="123">
        <v>6100</v>
      </c>
      <c r="AX54" s="123">
        <f t="shared" si="3"/>
        <v>2.2307444764301833E-3</v>
      </c>
      <c r="AY54" s="123">
        <f t="shared" si="4"/>
        <v>2.4074598058593786E-3</v>
      </c>
      <c r="AZ54" s="140">
        <f t="shared" si="5"/>
        <v>-1.7671532942919554E-4</v>
      </c>
      <c r="BA54" s="123">
        <f t="shared" si="6"/>
        <v>0.92401526843693327</v>
      </c>
      <c r="BB54" s="123">
        <f t="shared" si="7"/>
        <v>0.10235413239974504</v>
      </c>
      <c r="BC54" s="123">
        <f t="shared" si="8"/>
        <v>-1.9651979793353214</v>
      </c>
      <c r="BD54" s="123">
        <f t="shared" si="9"/>
        <v>-1.4993673006697883</v>
      </c>
      <c r="BE54" s="123">
        <f t="shared" si="11"/>
        <v>4.5091445221207067</v>
      </c>
      <c r="BF54" s="123">
        <f t="shared" si="11"/>
        <v>4.5091445225526146</v>
      </c>
      <c r="BG54" s="123">
        <f t="shared" si="11"/>
        <v>4.5091445117317743</v>
      </c>
      <c r="BH54" s="123">
        <f t="shared" ref="BH54:BK117" si="12">$BL54+$AB$7*SIN(BI54)</f>
        <v>4.5091447828325837</v>
      </c>
      <c r="BI54" s="123">
        <f t="shared" si="12"/>
        <v>4.5091379908937039</v>
      </c>
      <c r="BJ54" s="123">
        <f t="shared" si="12"/>
        <v>4.5093082180958675</v>
      </c>
      <c r="BK54" s="123">
        <f t="shared" si="12"/>
        <v>4.5050833575083118</v>
      </c>
      <c r="BL54" s="123">
        <f t="shared" si="10"/>
        <v>4.7028194568846446</v>
      </c>
    </row>
    <row r="55" spans="1:73" ht="12.95" customHeight="1">
      <c r="A55" s="60" t="s">
        <v>123</v>
      </c>
      <c r="B55" s="195" t="s">
        <v>108</v>
      </c>
      <c r="C55" s="196">
        <v>52263.629009999997</v>
      </c>
      <c r="D55" s="196">
        <v>6.9999999999999994E-5</v>
      </c>
      <c r="E55" s="123">
        <f>+(C55-C$7)/C$8</f>
        <v>6682.0307191414822</v>
      </c>
      <c r="F55" s="123">
        <f>ROUND(2*E55,0)/2</f>
        <v>6682</v>
      </c>
      <c r="G55" s="123">
        <f>+C55-(C$7+F55*C$8)</f>
        <v>4.3707599994377233E-2</v>
      </c>
      <c r="K55" s="123">
        <f>G55</f>
        <v>4.3707599994377233E-2</v>
      </c>
      <c r="L55" s="123">
        <f ca="1">+C$11+C$12*$F55</f>
        <v>4.3055608361015844E-2</v>
      </c>
      <c r="M55" s="187">
        <f>+C55-15018.5</f>
        <v>37245.129009999997</v>
      </c>
      <c r="S55" s="191">
        <f>S$17</f>
        <v>1</v>
      </c>
      <c r="T55" s="187" t="s">
        <v>61</v>
      </c>
      <c r="U55" s="163"/>
      <c r="Z55" s="123">
        <f>F55</f>
        <v>6682</v>
      </c>
      <c r="AA55" s="140">
        <f>AB$3+AB$4*Z55+AB$5*Z55^2+AH55</f>
        <v>3.9634158739701624E-3</v>
      </c>
      <c r="AB55" s="140">
        <f>IF(S55&lt;&gt;0,G55-AH55, -9999)</f>
        <v>4.2530604460299437E-2</v>
      </c>
      <c r="AC55" s="140">
        <f>+G55-P55</f>
        <v>4.3707599994377233E-2</v>
      </c>
      <c r="AD55" s="140">
        <f>IF(S55&lt;&gt;0,G55-AA55, -9999)</f>
        <v>3.9744184120407068E-2</v>
      </c>
      <c r="AE55" s="140">
        <f>+(G55-AA55)^2*S55</f>
        <v>1.5796001713968173E-3</v>
      </c>
      <c r="AF55" s="123">
        <f>IF(S55&lt;&gt;0,G55-P55, -9999)</f>
        <v>4.3707599994377233E-2</v>
      </c>
      <c r="AG55" s="188"/>
      <c r="AH55" s="123">
        <f>$AB$6*($AB$11/AI55*AJ55+$AB$12)</f>
        <v>1.1769955340777958E-3</v>
      </c>
      <c r="AI55" s="123">
        <f>1+$AB$7*COS(AL55)</f>
        <v>0.90785483627765962</v>
      </c>
      <c r="AJ55" s="123">
        <f>SIN(AL55+RADIANS($AB$9))</f>
        <v>0.70086477408774739</v>
      </c>
      <c r="AK55" s="123">
        <f>$AB$7*SIN(AL55)</f>
        <v>0.17496403799329738</v>
      </c>
      <c r="AL55" s="123">
        <f>2*ATAN(AM55)</f>
        <v>2.0555375134265734</v>
      </c>
      <c r="AM55" s="123">
        <f>SQRT((1+$AB$7)/(1-$AB$7))*TAN(AN55/2)</f>
        <v>1.6568565785731724</v>
      </c>
      <c r="AN55" s="140">
        <f>$AU55+$AB$7*SIN(AO55)</f>
        <v>8.153917961240353</v>
      </c>
      <c r="AO55" s="140">
        <f>$AU55+$AB$7*SIN(AP55)</f>
        <v>8.1539179556925347</v>
      </c>
      <c r="AP55" s="140">
        <f>$AU55+$AB$7*SIN(AQ55)</f>
        <v>8.1539180506476718</v>
      </c>
      <c r="AQ55" s="140">
        <f>$AU55+$AB$7*SIN(AR55)</f>
        <v>8.1539164254138452</v>
      </c>
      <c r="AR55" s="140">
        <f>$AU55+$AB$7*SIN(AS55)</f>
        <v>8.1539442414250516</v>
      </c>
      <c r="AS55" s="140">
        <f>$AU55+$AB$7*SIN(AT55)</f>
        <v>8.1534678225619484</v>
      </c>
      <c r="AT55" s="140">
        <f>$AU55+$AB$7*SIN(AU55)</f>
        <v>8.161528848508361</v>
      </c>
      <c r="AU55" s="140">
        <f>RADIANS($AB$9)+$AB$18*(F55-AB$15)</f>
        <v>7.9650010795911577</v>
      </c>
      <c r="AW55" s="123">
        <v>6150</v>
      </c>
      <c r="AX55" s="123">
        <f t="shared" si="3"/>
        <v>1.688077744354964E-3</v>
      </c>
      <c r="AY55" s="123">
        <f t="shared" si="4"/>
        <v>2.4371941862722317E-3</v>
      </c>
      <c r="AZ55" s="140">
        <f t="shared" si="5"/>
        <v>-7.4911644191726773E-4</v>
      </c>
      <c r="BA55" s="123">
        <f t="shared" si="6"/>
        <v>0.97505094445628937</v>
      </c>
      <c r="BB55" s="123">
        <f t="shared" si="7"/>
        <v>-0.16461047287161709</v>
      </c>
      <c r="BC55" s="123">
        <f t="shared" si="8"/>
        <v>-1.6973011985148865</v>
      </c>
      <c r="BD55" s="123">
        <f t="shared" si="9"/>
        <v>-1.1352395066554999</v>
      </c>
      <c r="BE55" s="123">
        <f t="shared" ref="BE55:BJ118" si="13">$BL55+$AB$7*SIN(BF55)</f>
        <v>4.7858639874935847</v>
      </c>
      <c r="BF55" s="123">
        <f t="shared" si="13"/>
        <v>4.7858639874980149</v>
      </c>
      <c r="BG55" s="123">
        <f t="shared" si="13"/>
        <v>4.7858639878031726</v>
      </c>
      <c r="BH55" s="123">
        <f t="shared" si="12"/>
        <v>4.7858640088249578</v>
      </c>
      <c r="BI55" s="123">
        <f t="shared" si="12"/>
        <v>4.7858654569649834</v>
      </c>
      <c r="BJ55" s="123">
        <f t="shared" si="12"/>
        <v>4.7859651473439619</v>
      </c>
      <c r="BK55" s="123">
        <f t="shared" si="12"/>
        <v>4.7925308471621166</v>
      </c>
      <c r="BL55" s="123">
        <f t="shared" si="10"/>
        <v>4.9830756100381253</v>
      </c>
    </row>
    <row r="56" spans="1:73" ht="12.95" customHeight="1">
      <c r="A56" s="60" t="s">
        <v>123</v>
      </c>
      <c r="B56" s="195" t="s">
        <v>108</v>
      </c>
      <c r="C56" s="196">
        <v>52267.897870000001</v>
      </c>
      <c r="D56" s="196">
        <v>1.2999999999999999E-4</v>
      </c>
      <c r="E56" s="123">
        <f>+(C56-C$7)/C$8</f>
        <v>6685.0310146124575</v>
      </c>
      <c r="F56" s="123">
        <f>ROUND(2*E56,0)/2</f>
        <v>6685</v>
      </c>
      <c r="G56" s="123">
        <f>+C56-(C$7+F56*C$8)</f>
        <v>4.4127999994088896E-2</v>
      </c>
      <c r="K56" s="123">
        <f>G56</f>
        <v>4.4127999994088896E-2</v>
      </c>
      <c r="L56" s="123">
        <f ca="1">+C$11+C$12*$F56</f>
        <v>4.3074947701294823E-2</v>
      </c>
      <c r="M56" s="187">
        <f>+C56-15018.5</f>
        <v>37249.397870000001</v>
      </c>
      <c r="S56" s="191">
        <f>S$17</f>
        <v>1</v>
      </c>
      <c r="T56" s="187" t="s">
        <v>61</v>
      </c>
      <c r="U56" s="163"/>
      <c r="Z56" s="123">
        <f>F56</f>
        <v>6685</v>
      </c>
      <c r="AA56" s="140">
        <f>AB$3+AB$4*Z56+AB$5*Z56^2+AH56</f>
        <v>3.9935155729798125E-3</v>
      </c>
      <c r="AB56" s="140">
        <f>IF(S56&lt;&gt;0,G56-AH56, -9999)</f>
        <v>4.2923044378342469E-2</v>
      </c>
      <c r="AC56" s="140">
        <f>+G56-P56</f>
        <v>4.4127999994088896E-2</v>
      </c>
      <c r="AD56" s="140">
        <f>IF(S56&lt;&gt;0,G56-AA56, -9999)</f>
        <v>4.0134484421109083E-2</v>
      </c>
      <c r="AE56" s="140">
        <f>+(G56-AA56)^2*S56</f>
        <v>1.6107768397482477E-3</v>
      </c>
      <c r="AF56" s="123">
        <f>IF(S56&lt;&gt;0,G56-P56, -9999)</f>
        <v>4.4127999994088896E-2</v>
      </c>
      <c r="AG56" s="188"/>
      <c r="AH56" s="123">
        <f>$AB$6*($AB$11/AI56*AJ56+$AB$12)</f>
        <v>1.2049556157464299E-3</v>
      </c>
      <c r="AI56" s="123">
        <f>1+$AB$7*COS(AL56)</f>
        <v>0.90529772585358392</v>
      </c>
      <c r="AJ56" s="123">
        <f>SIN(AL56+RADIANS($AB$9))</f>
        <v>0.71125460926930928</v>
      </c>
      <c r="AK56" s="123">
        <f>$AB$7*SIN(AL56)</f>
        <v>0.17359327481165274</v>
      </c>
      <c r="AL56" s="123">
        <f>2*ATAN(AM56)</f>
        <v>2.0702097894416274</v>
      </c>
      <c r="AM56" s="123">
        <f>SQRT((1+$AB$7)/(1-$AB$7))*TAN(AN56/2)</f>
        <v>1.6846702621648213</v>
      </c>
      <c r="AN56" s="140">
        <f>$AU56+$AB$7*SIN(AO56)</f>
        <v>8.1697826885866967</v>
      </c>
      <c r="AO56" s="140">
        <f>$AU56+$AB$7*SIN(AP56)</f>
        <v>8.1697826809251968</v>
      </c>
      <c r="AP56" s="140">
        <f>$AU56+$AB$7*SIN(AQ56)</f>
        <v>8.1697828056742257</v>
      </c>
      <c r="AQ56" s="140">
        <f>$AU56+$AB$7*SIN(AR56)</f>
        <v>8.1697807744315458</v>
      </c>
      <c r="AR56" s="140">
        <f>$AU56+$AB$7*SIN(AS56)</f>
        <v>8.1698138468401229</v>
      </c>
      <c r="AS56" s="140">
        <f>$AU56+$AB$7*SIN(AT56)</f>
        <v>8.1692749493786998</v>
      </c>
      <c r="AT56" s="140">
        <f>$AU56+$AB$7*SIN(AU56)</f>
        <v>8.1779480516384915</v>
      </c>
      <c r="AU56" s="140">
        <f>RADIANS($AB$9)+$AB$18*(F56-AB$15)</f>
        <v>7.981816448780366</v>
      </c>
      <c r="AW56" s="123">
        <v>6200</v>
      </c>
      <c r="AX56" s="123">
        <f t="shared" si="3"/>
        <v>1.1755269434970776E-3</v>
      </c>
      <c r="AY56" s="123">
        <f t="shared" si="4"/>
        <v>2.467459086703355E-3</v>
      </c>
      <c r="AZ56" s="140">
        <f t="shared" si="5"/>
        <v>-1.2919321432062773E-3</v>
      </c>
      <c r="BA56" s="123">
        <f t="shared" si="6"/>
        <v>1.034143475570708</v>
      </c>
      <c r="BB56" s="123">
        <f t="shared" si="7"/>
        <v>-0.44878176088155008</v>
      </c>
      <c r="BC56" s="123">
        <f t="shared" si="8"/>
        <v>-1.397262641254448</v>
      </c>
      <c r="BD56" s="123">
        <f t="shared" si="9"/>
        <v>-0.83995138458087271</v>
      </c>
      <c r="BE56" s="123">
        <f t="shared" si="13"/>
        <v>5.0787064740258963</v>
      </c>
      <c r="BF56" s="123">
        <f t="shared" si="13"/>
        <v>5.0787065013642438</v>
      </c>
      <c r="BG56" s="123">
        <f t="shared" si="13"/>
        <v>5.0787068873446026</v>
      </c>
      <c r="BH56" s="123">
        <f t="shared" si="12"/>
        <v>5.0787123368219707</v>
      </c>
      <c r="BI56" s="123">
        <f t="shared" si="12"/>
        <v>5.078789267201377</v>
      </c>
      <c r="BJ56" s="123">
        <f t="shared" si="12"/>
        <v>5.0798736540314096</v>
      </c>
      <c r="BK56" s="123">
        <f t="shared" si="12"/>
        <v>5.0948466904637471</v>
      </c>
      <c r="BL56" s="123">
        <f t="shared" si="10"/>
        <v>5.263331763191605</v>
      </c>
    </row>
    <row r="57" spans="1:73" ht="12.95" customHeight="1">
      <c r="A57" s="60" t="s">
        <v>123</v>
      </c>
      <c r="B57" s="195" t="s">
        <v>108</v>
      </c>
      <c r="C57" s="196">
        <v>52270.743300000002</v>
      </c>
      <c r="D57" s="196">
        <v>1.3999999999999999E-4</v>
      </c>
      <c r="E57" s="123">
        <f>+(C57-C$7)/C$8</f>
        <v>6687.0308765760665</v>
      </c>
      <c r="F57" s="123">
        <f>ROUND(2*E57,0)/2</f>
        <v>6687</v>
      </c>
      <c r="G57" s="123">
        <f>+C57-(C$7+F57*C$8)</f>
        <v>4.3931599997449666E-2</v>
      </c>
      <c r="K57" s="123">
        <f>G57</f>
        <v>4.3931599997449666E-2</v>
      </c>
      <c r="L57" s="123">
        <f ca="1">+C$11+C$12*$F57</f>
        <v>4.3087840594814138E-2</v>
      </c>
      <c r="M57" s="187">
        <f>+C57-15018.5</f>
        <v>37252.243300000002</v>
      </c>
      <c r="S57" s="191">
        <f>S$17</f>
        <v>1</v>
      </c>
      <c r="T57" s="187" t="s">
        <v>61</v>
      </c>
      <c r="U57" s="163"/>
      <c r="Z57" s="123">
        <f>F57</f>
        <v>6687</v>
      </c>
      <c r="AA57" s="140">
        <f>AB$3+AB$4*Z57+AB$5*Z57^2+AH57</f>
        <v>4.0133720167818609E-3</v>
      </c>
      <c r="AB57" s="140">
        <f>IF(S57&lt;&gt;0,G57-AH57, -9999)</f>
        <v>4.2708215410501904E-2</v>
      </c>
      <c r="AC57" s="140">
        <f>+G57-P57</f>
        <v>4.3931599997449666E-2</v>
      </c>
      <c r="AD57" s="140">
        <f>IF(S57&lt;&gt;0,G57-AA57, -9999)</f>
        <v>3.9918227980667804E-2</v>
      </c>
      <c r="AE57" s="140">
        <f>+(G57-AA57)^2*S57</f>
        <v>1.5934649251165701E-3</v>
      </c>
      <c r="AF57" s="123">
        <f>IF(S57&lt;&gt;0,G57-P57, -9999)</f>
        <v>4.3931599997449666E-2</v>
      </c>
      <c r="AG57" s="188"/>
      <c r="AH57" s="123">
        <f>$AB$6*($AB$11/AI57*AJ57+$AB$12)</f>
        <v>1.2233845869477635E-3</v>
      </c>
      <c r="AI57" s="123">
        <f>1+$AB$7*COS(AL57)</f>
        <v>0.90361216696854518</v>
      </c>
      <c r="AJ57" s="123">
        <f>SIN(AL57+RADIANS($AB$9))</f>
        <v>0.71806444006862957</v>
      </c>
      <c r="AK57" s="123">
        <f>$AB$7*SIN(AL57)</f>
        <v>0.17266305751908054</v>
      </c>
      <c r="AL57" s="123">
        <f>2*ATAN(AM57)</f>
        <v>2.0799456146880977</v>
      </c>
      <c r="AM57" s="123">
        <f>SQRT((1+$AB$7)/(1-$AB$7))*TAN(AN57/2)</f>
        <v>1.7035085031986756</v>
      </c>
      <c r="AN57" s="140">
        <f>$AU57+$AB$7*SIN(AO57)</f>
        <v>8.1803344437502172</v>
      </c>
      <c r="AO57" s="140">
        <f>$AU57+$AB$7*SIN(AP57)</f>
        <v>8.180334434353556</v>
      </c>
      <c r="AP57" s="140">
        <f>$AU57+$AB$7*SIN(AQ57)</f>
        <v>8.1803345825770464</v>
      </c>
      <c r="AQ57" s="140">
        <f>$AU57+$AB$7*SIN(AR57)</f>
        <v>8.1803322444835072</v>
      </c>
      <c r="AR57" s="140">
        <f>$AU57+$AB$7*SIN(AS57)</f>
        <v>8.1803691239446312</v>
      </c>
      <c r="AS57" s="140">
        <f>$AU57+$AB$7*SIN(AT57)</f>
        <v>8.179786943984217</v>
      </c>
      <c r="AT57" s="140">
        <f>$AU57+$AB$7*SIN(AU57)</f>
        <v>8.1888633704947615</v>
      </c>
      <c r="AU57" s="140">
        <f>RADIANS($AB$9)+$AB$18*(F57-AB$15)</f>
        <v>7.9930266949065052</v>
      </c>
      <c r="AW57" s="123">
        <v>6250</v>
      </c>
      <c r="AX57" s="123">
        <f t="shared" si="3"/>
        <v>7.5148404229028582E-4</v>
      </c>
      <c r="AY57" s="123">
        <f t="shared" si="4"/>
        <v>2.4982545071527483E-3</v>
      </c>
      <c r="AZ57" s="140">
        <f t="shared" si="5"/>
        <v>-1.7467704648624625E-3</v>
      </c>
      <c r="BA57" s="123">
        <f t="shared" si="6"/>
        <v>1.0967770478486087</v>
      </c>
      <c r="BB57" s="123">
        <f t="shared" si="7"/>
        <v>-0.71963246320083318</v>
      </c>
      <c r="BC57" s="123">
        <f t="shared" si="8"/>
        <v>-1.0593914298991036</v>
      </c>
      <c r="BD57" s="123">
        <f t="shared" si="9"/>
        <v>-0.58550833971983629</v>
      </c>
      <c r="BE57" s="123">
        <f t="shared" si="13"/>
        <v>5.3894636696454423</v>
      </c>
      <c r="BF57" s="123">
        <f t="shared" si="13"/>
        <v>5.3894642105721786</v>
      </c>
      <c r="BG57" s="123">
        <f t="shared" si="13"/>
        <v>5.3894685767274169</v>
      </c>
      <c r="BH57" s="123">
        <f t="shared" si="12"/>
        <v>5.389503817806526</v>
      </c>
      <c r="BI57" s="123">
        <f t="shared" si="12"/>
        <v>5.3897882068750302</v>
      </c>
      <c r="BJ57" s="123">
        <f t="shared" si="12"/>
        <v>5.3920795075006627</v>
      </c>
      <c r="BK57" s="123">
        <f t="shared" si="12"/>
        <v>5.410309552911361</v>
      </c>
      <c r="BL57" s="123">
        <f t="shared" si="10"/>
        <v>5.5435879163450856</v>
      </c>
    </row>
    <row r="58" spans="1:73" ht="12.95" customHeight="1">
      <c r="A58" s="60" t="s">
        <v>123</v>
      </c>
      <c r="B58" s="195" t="s">
        <v>108</v>
      </c>
      <c r="C58" s="196">
        <v>52287.816800000001</v>
      </c>
      <c r="D58" s="196">
        <v>2.9999999999999997E-4</v>
      </c>
      <c r="E58" s="123">
        <f>+(C58-C$7)/C$8</f>
        <v>6699.0306949640308</v>
      </c>
      <c r="F58" s="123">
        <f>ROUND(2*E58,0)/2</f>
        <v>6699</v>
      </c>
      <c r="G58" s="123">
        <f>+C58-(C$7+F58*C$8)</f>
        <v>4.3673199994373135E-2</v>
      </c>
      <c r="K58" s="123">
        <f>G58</f>
        <v>4.3673199994373135E-2</v>
      </c>
      <c r="L58" s="123">
        <f ca="1">+C$11+C$12*$F58</f>
        <v>4.316519795593006E-2</v>
      </c>
      <c r="M58" s="187">
        <f>+C58-15018.5</f>
        <v>37269.316800000001</v>
      </c>
      <c r="S58" s="191">
        <f>S$17</f>
        <v>1</v>
      </c>
      <c r="T58" s="187" t="s">
        <v>61</v>
      </c>
      <c r="U58" s="163"/>
      <c r="Z58" s="123">
        <f>F58</f>
        <v>6699</v>
      </c>
      <c r="AA58" s="140">
        <f>AB$3+AB$4*Z58+AB$5*Z58^2+AH58</f>
        <v>4.1289255594889555E-3</v>
      </c>
      <c r="AB58" s="140">
        <f>IF(S58&lt;&gt;0,G58-AH58, -9999)</f>
        <v>4.2342844525795176E-2</v>
      </c>
      <c r="AC58" s="140">
        <f>+G58-P58</f>
        <v>4.3673199994373135E-2</v>
      </c>
      <c r="AD58" s="140">
        <f>IF(S58&lt;&gt;0,G58-AA58, -9999)</f>
        <v>3.9544274434884182E-2</v>
      </c>
      <c r="AE58" s="140">
        <f>+(G58-AA58)^2*S58</f>
        <v>1.5637496405814346E-3</v>
      </c>
      <c r="AF58" s="123">
        <f>IF(S58&lt;&gt;0,G58-P58, -9999)</f>
        <v>4.3673199994373135E-2</v>
      </c>
      <c r="AG58" s="188"/>
      <c r="AH58" s="123">
        <f>$AB$6*($AB$11/AI58*AJ58+$AB$12)</f>
        <v>1.3303554685779619E-3</v>
      </c>
      <c r="AI58" s="123">
        <f>1+$AB$7*COS(AL58)</f>
        <v>0.89382030457980177</v>
      </c>
      <c r="AJ58" s="123">
        <f>SIN(AL58+RADIANS($AB$9))</f>
        <v>0.75698597772472809</v>
      </c>
      <c r="AK58" s="123">
        <f>$AB$7*SIN(AL58)</f>
        <v>0.16682031671475406</v>
      </c>
      <c r="AL58" s="123">
        <f>2*ATAN(AM58)</f>
        <v>2.1376164702439588</v>
      </c>
      <c r="AM58" s="123">
        <f>SQRT((1+$AB$7)/(1-$AB$7))*TAN(AN58/2)</f>
        <v>1.8218695123355986</v>
      </c>
      <c r="AN58" s="140">
        <f>$AU58+$AB$7*SIN(AO58)</f>
        <v>8.2432401524734598</v>
      </c>
      <c r="AO58" s="140">
        <f>$AU58+$AB$7*SIN(AP58)</f>
        <v>8.2432401250262544</v>
      </c>
      <c r="AP58" s="140">
        <f>$AU58+$AB$7*SIN(AQ58)</f>
        <v>8.2432404907704662</v>
      </c>
      <c r="AQ58" s="140">
        <f>$AU58+$AB$7*SIN(AR58)</f>
        <v>8.2432356170660697</v>
      </c>
      <c r="AR58" s="140">
        <f>$AU58+$AB$7*SIN(AS58)</f>
        <v>8.2433005565915902</v>
      </c>
      <c r="AS58" s="140">
        <f>$AU58+$AB$7*SIN(AT58)</f>
        <v>8.2424344259612532</v>
      </c>
      <c r="AT58" s="140">
        <f>$AU58+$AB$7*SIN(AU58)</f>
        <v>8.2538399773242226</v>
      </c>
      <c r="AU58" s="140">
        <f>RADIANS($AB$9)+$AB$18*(F58-AB$15)</f>
        <v>8.0602881716633412</v>
      </c>
      <c r="AW58" s="123">
        <v>6300</v>
      </c>
      <c r="AX58" s="123">
        <f t="shared" si="3"/>
        <v>4.846188916128695E-4</v>
      </c>
      <c r="AY58" s="123">
        <f t="shared" si="4"/>
        <v>2.5295804476204125E-3</v>
      </c>
      <c r="AZ58" s="140">
        <f t="shared" si="5"/>
        <v>-2.044961556007543E-3</v>
      </c>
      <c r="BA58" s="123">
        <f t="shared" si="6"/>
        <v>1.1535178969036854</v>
      </c>
      <c r="BB58" s="123">
        <f t="shared" si="7"/>
        <v>-0.92487608535503296</v>
      </c>
      <c r="BC58" s="123">
        <f t="shared" si="8"/>
        <v>-0.68195467856707503</v>
      </c>
      <c r="BD58" s="123">
        <f t="shared" si="9"/>
        <v>-0.35483689221929027</v>
      </c>
      <c r="BE58" s="123">
        <f t="shared" si="13"/>
        <v>5.7179250568535354</v>
      </c>
      <c r="BF58" s="123">
        <f t="shared" si="13"/>
        <v>5.7179270440527912</v>
      </c>
      <c r="BG58" s="123">
        <f t="shared" si="13"/>
        <v>5.7179389444055921</v>
      </c>
      <c r="BH58" s="123">
        <f t="shared" si="12"/>
        <v>5.7180102078490949</v>
      </c>
      <c r="BI58" s="123">
        <f t="shared" si="12"/>
        <v>5.7184368907264602</v>
      </c>
      <c r="BJ58" s="123">
        <f t="shared" si="12"/>
        <v>5.7209892062892429</v>
      </c>
      <c r="BK58" s="123">
        <f t="shared" si="12"/>
        <v>5.7361722280393463</v>
      </c>
      <c r="BL58" s="123">
        <f t="shared" si="10"/>
        <v>5.8238440694985663</v>
      </c>
    </row>
    <row r="59" spans="1:73" ht="12.95" customHeight="1">
      <c r="A59" s="60" t="s">
        <v>123</v>
      </c>
      <c r="B59" s="195" t="s">
        <v>124</v>
      </c>
      <c r="C59" s="196">
        <v>52302.758699999998</v>
      </c>
      <c r="D59" s="196">
        <v>4.0000000000000002E-4</v>
      </c>
      <c r="E59" s="123">
        <f>+(C59-C$7)/C$8</f>
        <v>6709.5323546337604</v>
      </c>
      <c r="F59" s="123">
        <f>ROUND(2*E59,0)/2</f>
        <v>6709.5</v>
      </c>
      <c r="G59" s="123">
        <f>+C59-(C$7+F59*C$8)</f>
        <v>4.6034599996346515E-2</v>
      </c>
      <c r="K59" s="123">
        <f>G59</f>
        <v>4.6034599996346515E-2</v>
      </c>
      <c r="L59" s="123">
        <f ca="1">+C$11+C$12*$F59</f>
        <v>4.3232885646906485E-2</v>
      </c>
      <c r="M59" s="187">
        <f>+C59-15018.5</f>
        <v>37284.258699999998</v>
      </c>
      <c r="S59" s="191">
        <f>S$17</f>
        <v>1</v>
      </c>
      <c r="T59" s="187" t="s">
        <v>61</v>
      </c>
      <c r="U59" s="163"/>
      <c r="Z59" s="123">
        <f>F59</f>
        <v>6709.5</v>
      </c>
      <c r="AA59" s="140">
        <f>AB$3+AB$4*Z59+AB$5*Z59^2+AH59</f>
        <v>4.2248889514264988E-3</v>
      </c>
      <c r="AB59" s="140">
        <f>IF(S59&lt;&gt;0,G59-AH59, -9999)</f>
        <v>4.4615816031344159E-2</v>
      </c>
      <c r="AC59" s="140">
        <f>+G59-P59</f>
        <v>4.6034599996346515E-2</v>
      </c>
      <c r="AD59" s="140">
        <f>IF(S59&lt;&gt;0,G59-AA59, -9999)</f>
        <v>4.1809711044920018E-2</v>
      </c>
      <c r="AE59" s="140">
        <f>+(G59-AA59)^2*S59</f>
        <v>1.7480519376597071E-3</v>
      </c>
      <c r="AF59" s="123">
        <f>IF(S59&lt;&gt;0,G59-P59, -9999)</f>
        <v>4.6034599996346515E-2</v>
      </c>
      <c r="AG59" s="188"/>
      <c r="AH59" s="123">
        <f>$AB$6*($AB$11/AI59*AJ59+$AB$12)</f>
        <v>1.4187839650023567E-3</v>
      </c>
      <c r="AI59" s="123">
        <f>1+$AB$7*COS(AL59)</f>
        <v>0.88570219263451477</v>
      </c>
      <c r="AJ59" s="123">
        <f>SIN(AL59+RADIANS($AB$9))</f>
        <v>0.78836727512047544</v>
      </c>
      <c r="AK59" s="123">
        <f>$AB$7*SIN(AL59)</f>
        <v>0.16136653004814649</v>
      </c>
      <c r="AL59" s="123">
        <f>2*ATAN(AM59)</f>
        <v>2.1870788838491437</v>
      </c>
      <c r="AM59" s="123">
        <f>SQRT((1+$AB$7)/(1-$AB$7))*TAN(AN59/2)</f>
        <v>1.9337526865884924</v>
      </c>
      <c r="AN59" s="140">
        <f>$AU59+$AB$7*SIN(AO59)</f>
        <v>8.2977348428640862</v>
      </c>
      <c r="AO59" s="140">
        <f>$AU59+$AB$7*SIN(AP59)</f>
        <v>8.2977347835974129</v>
      </c>
      <c r="AP59" s="140">
        <f>$AU59+$AB$7*SIN(AQ59)</f>
        <v>8.2977354816867521</v>
      </c>
      <c r="AQ59" s="140">
        <f>$AU59+$AB$7*SIN(AR59)</f>
        <v>8.2977272589783428</v>
      </c>
      <c r="AR59" s="140">
        <f>$AU59+$AB$7*SIN(AS59)</f>
        <v>8.297824104221295</v>
      </c>
      <c r="AS59" s="140">
        <f>$AU59+$AB$7*SIN(AT59)</f>
        <v>8.2966822271458103</v>
      </c>
      <c r="AT59" s="140">
        <f>$AU59+$AB$7*SIN(AU59)</f>
        <v>8.3099760225473247</v>
      </c>
      <c r="AU59" s="140">
        <f>RADIANS($AB$9)+$AB$18*(F59-AB$15)</f>
        <v>8.1191419638255713</v>
      </c>
      <c r="AW59" s="123">
        <v>6350</v>
      </c>
      <c r="AX59" s="123">
        <f t="shared" si="3"/>
        <v>4.3862094620916768E-4</v>
      </c>
      <c r="AY59" s="123">
        <f t="shared" si="4"/>
        <v>2.5614369081063469E-3</v>
      </c>
      <c r="AZ59" s="140">
        <f t="shared" si="5"/>
        <v>-2.1228159618971792E-3</v>
      </c>
      <c r="BA59" s="123">
        <f t="shared" si="6"/>
        <v>1.190493759166372</v>
      </c>
      <c r="BB59" s="123">
        <f t="shared" si="7"/>
        <v>-0.99979561511089721</v>
      </c>
      <c r="BC59" s="123">
        <f t="shared" si="8"/>
        <v>-0.27164955559479104</v>
      </c>
      <c r="BD59" s="123">
        <f t="shared" si="9"/>
        <v>-0.13666623635622269</v>
      </c>
      <c r="BE59" s="123">
        <f t="shared" si="13"/>
        <v>6.0604116294312105</v>
      </c>
      <c r="BF59" s="123">
        <f t="shared" si="13"/>
        <v>6.060413454467291</v>
      </c>
      <c r="BG59" s="123">
        <f t="shared" si="13"/>
        <v>6.0604229175340389</v>
      </c>
      <c r="BH59" s="123">
        <f t="shared" si="12"/>
        <v>6.0604719845303814</v>
      </c>
      <c r="BI59" s="123">
        <f t="shared" si="12"/>
        <v>6.0607263933269886</v>
      </c>
      <c r="BJ59" s="123">
        <f t="shared" si="12"/>
        <v>6.0620452500643562</v>
      </c>
      <c r="BK59" s="123">
        <f t="shared" si="12"/>
        <v>6.0688760040409369</v>
      </c>
      <c r="BL59" s="123">
        <f t="shared" si="10"/>
        <v>6.1041002226520469</v>
      </c>
    </row>
    <row r="60" spans="1:73" ht="12.95" customHeight="1">
      <c r="A60" s="209" t="s">
        <v>191</v>
      </c>
      <c r="B60" s="236" t="s">
        <v>77</v>
      </c>
      <c r="C60" s="210">
        <v>52310.602599999998</v>
      </c>
      <c r="D60" s="232">
        <v>0</v>
      </c>
      <c r="E60" s="46">
        <f>+(C60-C$7)/C$8</f>
        <v>6715.0453060176806</v>
      </c>
      <c r="F60" s="123">
        <f>ROUND(2*E60,0)/2</f>
        <v>6715</v>
      </c>
      <c r="G60" s="123">
        <f>+C60-(C$7+F60*C$8)</f>
        <v>6.4461999994819053E-2</v>
      </c>
      <c r="K60" s="123">
        <f>G60</f>
        <v>6.4461999994819053E-2</v>
      </c>
      <c r="L60" s="123">
        <f ca="1">+C$11+C$12*$F60</f>
        <v>4.3268341104084611E-2</v>
      </c>
      <c r="M60" s="187">
        <f>+C60-15018.5</f>
        <v>37292.102599999998</v>
      </c>
      <c r="S60" s="191">
        <f>S$17</f>
        <v>1</v>
      </c>
      <c r="T60" s="187"/>
      <c r="U60" s="163"/>
      <c r="Z60" s="123">
        <f>F60</f>
        <v>6715</v>
      </c>
      <c r="AA60" s="140">
        <f>AB$3+AB$4*Z60+AB$5*Z60^2+AH60</f>
        <v>4.2731988922595238E-3</v>
      </c>
      <c r="AB60" s="140">
        <f>IF(S60&lt;&gt;0,G60-AH60, -9999)</f>
        <v>6.2998862276166689E-2</v>
      </c>
      <c r="AC60" s="140">
        <f>+G60-P60</f>
        <v>6.4461999994819053E-2</v>
      </c>
      <c r="AD60" s="140">
        <f>IF(S60&lt;&gt;0,G60-AA60, -9999)</f>
        <v>6.018880110255953E-2</v>
      </c>
      <c r="AE60" s="140">
        <f>+(G60-AA60)^2*S60</f>
        <v>3.6226917781634715E-3</v>
      </c>
      <c r="AF60" s="123">
        <f>IF(S60&lt;&gt;0,G60-P60, -9999)</f>
        <v>6.4461999994819053E-2</v>
      </c>
      <c r="AG60" s="188"/>
      <c r="AH60" s="123">
        <f>$AB$6*($AB$11/AI60*AJ60+$AB$12)</f>
        <v>1.463137718652364E-3</v>
      </c>
      <c r="AI60" s="123">
        <f>1+$AB$7*COS(AL60)</f>
        <v>0.88161607311926871</v>
      </c>
      <c r="AJ60" s="123">
        <f>SIN(AL60+RADIANS($AB$9))</f>
        <v>0.80383033793597314</v>
      </c>
      <c r="AK60" s="123">
        <f>$AB$7*SIN(AL60)</f>
        <v>0.15839315529603734</v>
      </c>
      <c r="AL60" s="123">
        <f>2*ATAN(AM60)</f>
        <v>2.2126349330265493</v>
      </c>
      <c r="AM60" s="123">
        <f>SQRT((1+$AB$7)/(1-$AB$7))*TAN(AN60/2)</f>
        <v>1.9958506409602474</v>
      </c>
      <c r="AN60" s="140">
        <f>$AU60+$AB$7*SIN(AO60)</f>
        <v>8.3260847223241452</v>
      </c>
      <c r="AO60" s="140">
        <f>$AU60+$AB$7*SIN(AP60)</f>
        <v>8.326084637822639</v>
      </c>
      <c r="AP60" s="140">
        <f>$AU60+$AB$7*SIN(AQ60)</f>
        <v>8.3260855774933713</v>
      </c>
      <c r="AQ60" s="140">
        <f>$AU60+$AB$7*SIN(AR60)</f>
        <v>8.3260751281020084</v>
      </c>
      <c r="AR60" s="140">
        <f>$AU60+$AB$7*SIN(AS60)</f>
        <v>8.3261913161154606</v>
      </c>
      <c r="AS60" s="140">
        <f>$AU60+$AB$7*SIN(AT60)</f>
        <v>8.3248979168197774</v>
      </c>
      <c r="AT60" s="140">
        <f>$AU60+$AB$7*SIN(AU60)</f>
        <v>8.3391162032603443</v>
      </c>
      <c r="AU60" s="140">
        <f>RADIANS($AB$9)+$AB$18*(F60-AB$15)</f>
        <v>8.1499701406724547</v>
      </c>
      <c r="AW60" s="123">
        <v>6400</v>
      </c>
      <c r="AX60" s="123">
        <f t="shared" si="3"/>
        <v>6.4507314734815898E-4</v>
      </c>
      <c r="AY60" s="123">
        <f t="shared" si="4"/>
        <v>2.5938238886105505E-3</v>
      </c>
      <c r="AZ60" s="140">
        <f t="shared" si="5"/>
        <v>-1.9487507412623915E-3</v>
      </c>
      <c r="BA60" s="123">
        <f t="shared" si="6"/>
        <v>1.1954083358119645</v>
      </c>
      <c r="BB60" s="123">
        <f t="shared" si="7"/>
        <v>-0.9022852510372884</v>
      </c>
      <c r="BC60" s="123">
        <f t="shared" si="8"/>
        <v>0.15388741872409109</v>
      </c>
      <c r="BD60" s="123">
        <f t="shared" si="9"/>
        <v>7.709591397649608E-2</v>
      </c>
      <c r="BE60" s="123">
        <f t="shared" si="13"/>
        <v>6.4092112569614779</v>
      </c>
      <c r="BF60" s="123">
        <f t="shared" si="13"/>
        <v>6.4092101160083326</v>
      </c>
      <c r="BG60" s="123">
        <f t="shared" si="13"/>
        <v>6.4092043000704875</v>
      </c>
      <c r="BH60" s="123">
        <f t="shared" si="12"/>
        <v>6.4091746537548753</v>
      </c>
      <c r="BI60" s="123">
        <f t="shared" si="12"/>
        <v>6.4090235355699079</v>
      </c>
      <c r="BJ60" s="123">
        <f t="shared" si="12"/>
        <v>6.4082532753651069</v>
      </c>
      <c r="BK60" s="123">
        <f t="shared" si="12"/>
        <v>6.4043283527735406</v>
      </c>
      <c r="BL60" s="123">
        <f t="shared" si="10"/>
        <v>6.3843563758055275</v>
      </c>
    </row>
    <row r="61" spans="1:73" ht="12.95" customHeight="1">
      <c r="A61" s="60" t="s">
        <v>123</v>
      </c>
      <c r="B61" s="195" t="s">
        <v>108</v>
      </c>
      <c r="C61" s="196">
        <v>52317.696400000001</v>
      </c>
      <c r="D61" s="196">
        <v>2.0000000000000001E-4</v>
      </c>
      <c r="E61" s="123">
        <f>+(C61-C$7)/C$8</f>
        <v>6720.0310624050981</v>
      </c>
      <c r="F61" s="123">
        <f>ROUND(2*E61,0)/2</f>
        <v>6720</v>
      </c>
      <c r="G61" s="123">
        <f>+C61-(C$7+F61*C$8)</f>
        <v>4.4195999995281454E-2</v>
      </c>
      <c r="K61" s="123">
        <f>G61</f>
        <v>4.4195999995281454E-2</v>
      </c>
      <c r="L61" s="123">
        <f ca="1">+C$11+C$12*$F61</f>
        <v>4.3300573337882911E-2</v>
      </c>
      <c r="M61" s="187">
        <f>+C61-15018.5</f>
        <v>37299.196400000001</v>
      </c>
      <c r="S61" s="191">
        <f>S$17</f>
        <v>1</v>
      </c>
      <c r="T61" s="187" t="s">
        <v>61</v>
      </c>
      <c r="U61" s="163"/>
      <c r="Z61" s="123">
        <f>F61</f>
        <v>6720</v>
      </c>
      <c r="AA61" s="140">
        <f>AB$3+AB$4*Z61+AB$5*Z61^2+AH61</f>
        <v>4.3159340623570037E-3</v>
      </c>
      <c r="AB61" s="140">
        <f>IF(S61&lt;&gt;0,G61-AH61, -9999)</f>
        <v>4.2693729210794548E-2</v>
      </c>
      <c r="AC61" s="140">
        <f>+G61-P61</f>
        <v>4.4195999995281454E-2</v>
      </c>
      <c r="AD61" s="140">
        <f>IF(S61&lt;&gt;0,G61-AA61, -9999)</f>
        <v>3.9880065932924452E-2</v>
      </c>
      <c r="AE61" s="140">
        <f>+(G61-AA61)^2*S61</f>
        <v>1.5904196588144015E-3</v>
      </c>
      <c r="AF61" s="123">
        <f>IF(S61&lt;&gt;0,G61-P61, -9999)</f>
        <v>4.4195999995281454E-2</v>
      </c>
      <c r="AG61" s="188"/>
      <c r="AH61" s="123">
        <f>$AB$6*($AB$11/AI61*AJ61+$AB$12)</f>
        <v>1.5022707844869092E-3</v>
      </c>
      <c r="AI61" s="123">
        <f>1+$AB$7*COS(AL61)</f>
        <v>0.87799987182001649</v>
      </c>
      <c r="AJ61" s="123">
        <f>SIN(AL61+RADIANS($AB$9))</f>
        <v>0.81731601519407437</v>
      </c>
      <c r="AK61" s="123">
        <f>$AB$7*SIN(AL61)</f>
        <v>0.15562491610408827</v>
      </c>
      <c r="AL61" s="123">
        <f>2*ATAN(AM61)</f>
        <v>2.2356657187419606</v>
      </c>
      <c r="AM61" s="123">
        <f>SQRT((1+$AB$7)/(1-$AB$7))*TAN(AN61/2)</f>
        <v>2.0545892638856471</v>
      </c>
      <c r="AN61" s="140">
        <f>$AU61+$AB$7*SIN(AO61)</f>
        <v>8.3517450667455275</v>
      </c>
      <c r="AO61" s="140">
        <f>$AU61+$AB$7*SIN(AP61)</f>
        <v>8.3517449529117922</v>
      </c>
      <c r="AP61" s="140">
        <f>$AU61+$AB$7*SIN(AQ61)</f>
        <v>8.3517461585758941</v>
      </c>
      <c r="AQ61" s="140">
        <f>$AU61+$AB$7*SIN(AR61)</f>
        <v>8.3517333887113185</v>
      </c>
      <c r="AR61" s="140">
        <f>$AU61+$AB$7*SIN(AS61)</f>
        <v>8.3518686262683861</v>
      </c>
      <c r="AS61" s="140">
        <f>$AU61+$AB$7*SIN(AT61)</f>
        <v>8.3504346971683461</v>
      </c>
      <c r="AT61" s="140">
        <f>$AU61+$AB$7*SIN(AU61)</f>
        <v>8.3654512534773193</v>
      </c>
      <c r="AU61" s="140">
        <f>RADIANS($AB$9)+$AB$18*(F61-AB$15)</f>
        <v>8.1779957559878014</v>
      </c>
      <c r="AW61" s="123">
        <v>6450</v>
      </c>
      <c r="AX61" s="123">
        <f t="shared" si="3"/>
        <v>1.0814294546736673E-3</v>
      </c>
      <c r="AY61" s="123">
        <f t="shared" si="4"/>
        <v>2.626741389133025E-3</v>
      </c>
      <c r="AZ61" s="140">
        <f t="shared" si="5"/>
        <v>-1.5453119344593577E-3</v>
      </c>
      <c r="BA61" s="123">
        <f t="shared" si="6"/>
        <v>1.1664148677246235</v>
      </c>
      <c r="BB61" s="123">
        <f t="shared" si="7"/>
        <v>-0.65054444036733416</v>
      </c>
      <c r="BC61" s="123">
        <f t="shared" si="8"/>
        <v>0.57062728372424087</v>
      </c>
      <c r="BD61" s="123">
        <f t="shared" si="9"/>
        <v>0.29331619745584714</v>
      </c>
      <c r="BE61" s="123">
        <f t="shared" si="13"/>
        <v>6.7543784961858435</v>
      </c>
      <c r="BF61" s="123">
        <f t="shared" si="13"/>
        <v>6.7543762247107697</v>
      </c>
      <c r="BG61" s="123">
        <f t="shared" si="13"/>
        <v>6.7543633330401756</v>
      </c>
      <c r="BH61" s="123">
        <f t="shared" si="12"/>
        <v>6.7542901684566372</v>
      </c>
      <c r="BI61" s="123">
        <f t="shared" si="12"/>
        <v>6.7538749863669132</v>
      </c>
      <c r="BJ61" s="123">
        <f t="shared" si="12"/>
        <v>6.7515206377568617</v>
      </c>
      <c r="BK61" s="123">
        <f t="shared" si="12"/>
        <v>6.7382222728612176</v>
      </c>
      <c r="BL61" s="123">
        <f t="shared" si="10"/>
        <v>6.6646125289590081</v>
      </c>
    </row>
    <row r="62" spans="1:73" ht="12.95" customHeight="1">
      <c r="A62" s="60" t="s">
        <v>123</v>
      </c>
      <c r="B62" s="195" t="s">
        <v>124</v>
      </c>
      <c r="C62" s="196">
        <v>52332.636400000003</v>
      </c>
      <c r="D62" s="196">
        <v>2.0000000000000001E-4</v>
      </c>
      <c r="E62" s="123">
        <f>+(C62-C$7)/C$8</f>
        <v>6730.5313866922234</v>
      </c>
      <c r="F62" s="123">
        <f>ROUND(2*E62,0)/2</f>
        <v>6730.5</v>
      </c>
      <c r="G62" s="123">
        <f>+C62-(C$7+F62*C$8)</f>
        <v>4.4657400001597125E-2</v>
      </c>
      <c r="K62" s="123">
        <f>G62</f>
        <v>4.4657400001597125E-2</v>
      </c>
      <c r="L62" s="123">
        <f ca="1">+C$11+C$12*$F62</f>
        <v>4.3368261028859344E-2</v>
      </c>
      <c r="M62" s="187">
        <f>+C62-15018.5</f>
        <v>37314.136400000003</v>
      </c>
      <c r="S62" s="191">
        <f>S$17</f>
        <v>1</v>
      </c>
      <c r="T62" s="187" t="s">
        <v>61</v>
      </c>
      <c r="U62" s="163"/>
      <c r="Z62" s="123">
        <f>F62</f>
        <v>6730.5</v>
      </c>
      <c r="AA62" s="140">
        <f>AB$3+AB$4*Z62+AB$5*Z62^2+AH62</f>
        <v>4.4019679948820913E-3</v>
      </c>
      <c r="AB62" s="140">
        <f>IF(S62&lt;&gt;0,G62-AH62, -9999)</f>
        <v>4.3076676971963886E-2</v>
      </c>
      <c r="AC62" s="140">
        <f>+G62-P62</f>
        <v>4.4657400001597125E-2</v>
      </c>
      <c r="AD62" s="140">
        <f>IF(S62&lt;&gt;0,G62-AA62, -9999)</f>
        <v>4.0255432006715032E-2</v>
      </c>
      <c r="AE62" s="140">
        <f>+(G62-AA62)^2*S62</f>
        <v>1.620499806047257E-3</v>
      </c>
      <c r="AF62" s="123">
        <f>IF(S62&lt;&gt;0,G62-P62, -9999)</f>
        <v>4.4657400001597125E-2</v>
      </c>
      <c r="AG62" s="188"/>
      <c r="AH62" s="123">
        <f>$AB$6*($AB$11/AI62*AJ62+$AB$12)</f>
        <v>1.5807230296332369E-3</v>
      </c>
      <c r="AI62" s="123">
        <f>1+$AB$7*COS(AL62)</f>
        <v>0.87070853236086987</v>
      </c>
      <c r="AJ62" s="123">
        <f>SIN(AL62+RADIANS($AB$9))</f>
        <v>0.84389466954916603</v>
      </c>
      <c r="AK62" s="123">
        <f>$AB$7*SIN(AL62)</f>
        <v>0.14962239867097668</v>
      </c>
      <c r="AL62" s="123">
        <f>2*ATAN(AM62)</f>
        <v>2.2834299599627967</v>
      </c>
      <c r="AM62" s="123">
        <f>SQRT((1+$AB$7)/(1-$AB$7))*TAN(AN62/2)</f>
        <v>2.1857464135358007</v>
      </c>
      <c r="AN62" s="140">
        <f>$AU62+$AB$7*SIN(AO62)</f>
        <v>8.4052961489949034</v>
      </c>
      <c r="AO62" s="140">
        <f>$AU62+$AB$7*SIN(AP62)</f>
        <v>8.4052959497082096</v>
      </c>
      <c r="AP62" s="140">
        <f>$AU62+$AB$7*SIN(AQ62)</f>
        <v>8.4052978736868997</v>
      </c>
      <c r="AQ62" s="140">
        <f>$AU62+$AB$7*SIN(AR62)</f>
        <v>8.405279298718094</v>
      </c>
      <c r="AR62" s="140">
        <f>$AU62+$AB$7*SIN(AS62)</f>
        <v>8.4054586065144772</v>
      </c>
      <c r="AS62" s="140">
        <f>$AU62+$AB$7*SIN(AT62)</f>
        <v>8.4037255234198174</v>
      </c>
      <c r="AT62" s="140">
        <f>$AU62+$AB$7*SIN(AU62)</f>
        <v>8.4202773692918456</v>
      </c>
      <c r="AU62" s="140">
        <f>RADIANS($AB$9)+$AB$18*(F62-AB$15)</f>
        <v>8.2368495481500332</v>
      </c>
      <c r="AW62" s="123">
        <v>6500</v>
      </c>
      <c r="AX62" s="123">
        <f t="shared" si="3"/>
        <v>1.6774038195085206E-3</v>
      </c>
      <c r="AY62" s="123">
        <f t="shared" si="4"/>
        <v>2.6601894096737687E-3</v>
      </c>
      <c r="AZ62" s="140">
        <f t="shared" si="5"/>
        <v>-9.8278559016524818E-4</v>
      </c>
      <c r="BA62" s="123">
        <f t="shared" si="6"/>
        <v>1.1136798258433909</v>
      </c>
      <c r="BB62" s="123">
        <f t="shared" si="7"/>
        <v>-0.31512664605183349</v>
      </c>
      <c r="BC62" s="123">
        <f t="shared" si="8"/>
        <v>0.95833827485691014</v>
      </c>
      <c r="BD62" s="123">
        <f t="shared" si="9"/>
        <v>0.51955524460476665</v>
      </c>
      <c r="BE62" s="123">
        <f t="shared" si="13"/>
        <v>7.0872860121061798</v>
      </c>
      <c r="BF62" s="123">
        <f t="shared" si="13"/>
        <v>7.0872851242639907</v>
      </c>
      <c r="BG62" s="123">
        <f t="shared" si="13"/>
        <v>7.0872786525499558</v>
      </c>
      <c r="BH62" s="123">
        <f t="shared" si="12"/>
        <v>7.087231479846408</v>
      </c>
      <c r="BI62" s="123">
        <f t="shared" si="12"/>
        <v>7.0868877049890058</v>
      </c>
      <c r="BJ62" s="123">
        <f t="shared" si="12"/>
        <v>7.0843861079831667</v>
      </c>
      <c r="BK62" s="123">
        <f t="shared" si="12"/>
        <v>7.0663723683076674</v>
      </c>
      <c r="BL62" s="123">
        <f t="shared" si="10"/>
        <v>6.9448686821124888</v>
      </c>
    </row>
    <row r="63" spans="1:73" ht="12.95" customHeight="1">
      <c r="A63" s="60" t="s">
        <v>123</v>
      </c>
      <c r="B63" s="195" t="s">
        <v>108</v>
      </c>
      <c r="C63" s="196">
        <v>52563.844810000002</v>
      </c>
      <c r="D63" s="196">
        <v>1.6000000000000001E-4</v>
      </c>
      <c r="E63" s="123">
        <f>+(C63-C$7)/C$8</f>
        <v>6893.0322757759059</v>
      </c>
      <c r="F63" s="123">
        <f>ROUND(2*E63,0)/2</f>
        <v>6893</v>
      </c>
      <c r="G63" s="123">
        <f>+C63-(C$7+F63*C$8)</f>
        <v>4.5922400000563357E-2</v>
      </c>
      <c r="K63" s="123">
        <f>G63</f>
        <v>4.5922400000563357E-2</v>
      </c>
      <c r="L63" s="123">
        <f ca="1">+C$11+C$12*$F63</f>
        <v>4.4415808627304057E-2</v>
      </c>
      <c r="M63" s="187">
        <f>+C63-15018.5</f>
        <v>37545.344810000002</v>
      </c>
      <c r="S63" s="191">
        <f>S$17</f>
        <v>1</v>
      </c>
      <c r="T63" s="187" t="s">
        <v>61</v>
      </c>
      <c r="U63" s="163"/>
      <c r="Z63" s="123">
        <f>F63</f>
        <v>6893</v>
      </c>
      <c r="AA63" s="140">
        <f>AB$3+AB$4*Z63+AB$5*Z63^2+AH63</f>
        <v>5.0655011413233489E-3</v>
      </c>
      <c r="AB63" s="140">
        <f>IF(S63&lt;&gt;0,G63-AH63, -9999)</f>
        <v>4.3798462311296193E-2</v>
      </c>
      <c r="AC63" s="140">
        <f>+G63-P63</f>
        <v>4.5922400000563357E-2</v>
      </c>
      <c r="AD63" s="140">
        <f>IF(S63&lt;&gt;0,G63-AA63, -9999)</f>
        <v>4.0856898859240008E-2</v>
      </c>
      <c r="AE63" s="140">
        <f>+(G63-AA63)^2*S63</f>
        <v>1.6692861843941675E-3</v>
      </c>
      <c r="AF63" s="123">
        <f>IF(S63&lt;&gt;0,G63-P63, -9999)</f>
        <v>4.5922400000563357E-2</v>
      </c>
      <c r="AG63" s="188"/>
      <c r="AH63" s="123">
        <f>$AB$6*($AB$11/AI63*AJ63+$AB$12)</f>
        <v>2.1239376892671635E-3</v>
      </c>
      <c r="AI63" s="123">
        <f>1+$AB$7*COS(AL63)</f>
        <v>0.80580960801707269</v>
      </c>
      <c r="AJ63" s="123">
        <f>SIN(AL63+RADIANS($AB$9))</f>
        <v>0.99480555271219029</v>
      </c>
      <c r="AK63" s="123">
        <f>$AB$7*SIN(AL63)</f>
        <v>3.7326096097153733E-2</v>
      </c>
      <c r="AL63" s="123">
        <f>2*ATAN(AM63)</f>
        <v>2.9516947971660743</v>
      </c>
      <c r="AM63" s="123">
        <f>SQRT((1+$AB$7)/(1-$AB$7))*TAN(AN63/2)</f>
        <v>10.500309076078137</v>
      </c>
      <c r="AN63" s="140">
        <f>$AU63+$AB$7*SIN(AO63)</f>
        <v>9.1930891238822348</v>
      </c>
      <c r="AO63" s="140">
        <f>$AU63+$AB$7*SIN(AP63)</f>
        <v>9.193086385396219</v>
      </c>
      <c r="AP63" s="140">
        <f>$AU63+$AB$7*SIN(AQ63)</f>
        <v>9.1931006141359664</v>
      </c>
      <c r="AQ63" s="140">
        <f>$AU63+$AB$7*SIN(AR63)</f>
        <v>9.1930266833363898</v>
      </c>
      <c r="AR63" s="140">
        <f>$AU63+$AB$7*SIN(AS63)</f>
        <v>9.1934108047209104</v>
      </c>
      <c r="AS63" s="140">
        <f>$AU63+$AB$7*SIN(AT63)</f>
        <v>9.1914146494318523</v>
      </c>
      <c r="AT63" s="140">
        <f>$AU63+$AB$7*SIN(AU63)</f>
        <v>9.201777902301906</v>
      </c>
      <c r="AU63" s="140">
        <f>RADIANS($AB$9)+$AB$18*(F63-AB$15)</f>
        <v>9.1476820458988453</v>
      </c>
      <c r="AW63" s="123">
        <v>6550</v>
      </c>
      <c r="AX63" s="123">
        <f t="shared" si="3"/>
        <v>2.3459258547246322E-3</v>
      </c>
      <c r="AY63" s="123">
        <f t="shared" si="4"/>
        <v>2.6941679502327834E-3</v>
      </c>
      <c r="AZ63" s="140">
        <f t="shared" si="5"/>
        <v>-3.4824209550815132E-4</v>
      </c>
      <c r="BA63" s="123">
        <f t="shared" si="6"/>
        <v>1.0515024225459204</v>
      </c>
      <c r="BB63" s="123">
        <f t="shared" si="7"/>
        <v>2.8377471780973138E-2</v>
      </c>
      <c r="BC63" s="123">
        <f t="shared" si="8"/>
        <v>1.3073096528825852</v>
      </c>
      <c r="BD63" s="123">
        <f t="shared" si="9"/>
        <v>0.76598748254224591</v>
      </c>
      <c r="BE63" s="123">
        <f t="shared" si="13"/>
        <v>7.4031087307010477</v>
      </c>
      <c r="BF63" s="123">
        <f t="shared" si="13"/>
        <v>7.4031086506686146</v>
      </c>
      <c r="BG63" s="123">
        <f t="shared" si="13"/>
        <v>7.4031077218713577</v>
      </c>
      <c r="BH63" s="123">
        <f t="shared" si="12"/>
        <v>7.4030969430674016</v>
      </c>
      <c r="BI63" s="123">
        <f t="shared" si="12"/>
        <v>7.4029718712974226</v>
      </c>
      <c r="BJ63" s="123">
        <f t="shared" si="12"/>
        <v>7.4015229562626148</v>
      </c>
      <c r="BK63" s="123">
        <f t="shared" si="12"/>
        <v>7.3850414381483906</v>
      </c>
      <c r="BL63" s="123">
        <f t="shared" si="10"/>
        <v>7.2251248352659694</v>
      </c>
    </row>
    <row r="64" spans="1:73" ht="12.95" customHeight="1">
      <c r="A64" s="45" t="s">
        <v>125</v>
      </c>
      <c r="B64" s="61" t="s">
        <v>108</v>
      </c>
      <c r="C64" s="60">
        <v>52606.5288</v>
      </c>
      <c r="D64" s="60">
        <v>2.9999999999999997E-4</v>
      </c>
      <c r="E64" s="123">
        <f>+(C64-C$7)/C$8</f>
        <v>6923.0319904257258</v>
      </c>
      <c r="F64" s="123">
        <f>ROUND(2*E64,0)/2</f>
        <v>6923</v>
      </c>
      <c r="G64" s="123">
        <f>+C64-(C$7+F64*C$8)</f>
        <v>4.5516399994085077E-2</v>
      </c>
      <c r="K64" s="123">
        <f>G64</f>
        <v>4.5516399994085077E-2</v>
      </c>
      <c r="L64" s="123">
        <f ca="1">+C$11+C$12*$F64</f>
        <v>4.4609202030093852E-2</v>
      </c>
      <c r="M64" s="187">
        <f>+C64-15018.5</f>
        <v>37588.0288</v>
      </c>
      <c r="S64" s="191">
        <f>S$17</f>
        <v>1</v>
      </c>
      <c r="T64" s="187" t="s">
        <v>61</v>
      </c>
      <c r="U64" s="163"/>
      <c r="Z64" s="123">
        <f>F64</f>
        <v>6923</v>
      </c>
      <c r="AA64" s="140">
        <f>AB$3+AB$4*Z64+AB$5*Z64^2+AH64</f>
        <v>5.0510154940887411E-3</v>
      </c>
      <c r="AB64" s="140">
        <f>IF(S64&lt;&gt;0,G64-AH64, -9999)</f>
        <v>4.3429773346391899E-2</v>
      </c>
      <c r="AC64" s="140">
        <f>+G64-P64</f>
        <v>4.5516399994085077E-2</v>
      </c>
      <c r="AD64" s="140">
        <f>IF(S64&lt;&gt;0,G64-AA64, -9999)</f>
        <v>4.0465384499996336E-2</v>
      </c>
      <c r="AE64" s="140">
        <f>+(G64-AA64)^2*S64</f>
        <v>1.6374473427325437E-3</v>
      </c>
      <c r="AF64" s="123">
        <f>IF(S64&lt;&gt;0,G64-P64, -9999)</f>
        <v>4.5516399994085077E-2</v>
      </c>
      <c r="AG64" s="188"/>
      <c r="AH64" s="123">
        <f>$AB$6*($AB$11/AI64*AJ64+$AB$12)</f>
        <v>2.0866266476931771E-3</v>
      </c>
      <c r="AI64" s="123">
        <f>1+$AB$7*COS(AL64)</f>
        <v>0.8028029721633414</v>
      </c>
      <c r="AJ64" s="123">
        <f>SIN(AL64+RADIANS($AB$9))</f>
        <v>0.97646277266152937</v>
      </c>
      <c r="AK64" s="123">
        <f>$AB$7*SIN(AL64)</f>
        <v>1.4713191384774858E-2</v>
      </c>
      <c r="AL64" s="123">
        <f>2*ATAN(AM64)</f>
        <v>3.0671190161635571</v>
      </c>
      <c r="AM64" s="123">
        <f>SQRT((1+$AB$7)/(1-$AB$7))*TAN(AN64/2)</f>
        <v>26.842727124852392</v>
      </c>
      <c r="AN64" s="140">
        <f>$AU64+$AB$7*SIN(AO64)</f>
        <v>9.3338013600524725</v>
      </c>
      <c r="AO64" s="140">
        <f>$AU64+$AB$7*SIN(AP64)</f>
        <v>9.3338001068543424</v>
      </c>
      <c r="AP64" s="140">
        <f>$AU64+$AB$7*SIN(AQ64)</f>
        <v>9.333806470611071</v>
      </c>
      <c r="AQ64" s="140">
        <f>$AU64+$AB$7*SIN(AR64)</f>
        <v>9.3337741553317031</v>
      </c>
      <c r="AR64" s="140">
        <f>$AU64+$AB$7*SIN(AS64)</f>
        <v>9.333938251957429</v>
      </c>
      <c r="AS64" s="140">
        <f>$AU64+$AB$7*SIN(AT64)</f>
        <v>9.3331049456433419</v>
      </c>
      <c r="AT64" s="140">
        <f>$AU64+$AB$7*SIN(AU64)</f>
        <v>9.3373359465756636</v>
      </c>
      <c r="AU64" s="140">
        <f>RADIANS($AB$9)+$AB$18*(F64-AB$15)</f>
        <v>9.315835737790934</v>
      </c>
      <c r="AW64" s="123">
        <v>6600</v>
      </c>
      <c r="AX64" s="123">
        <f t="shared" si="3"/>
        <v>3.0112714424613564E-3</v>
      </c>
      <c r="AY64" s="123">
        <f t="shared" si="4"/>
        <v>2.7286770108100691E-3</v>
      </c>
      <c r="AZ64" s="140">
        <f t="shared" si="5"/>
        <v>2.825944316512873E-4</v>
      </c>
      <c r="BA64" s="123">
        <f t="shared" si="6"/>
        <v>0.99078942094219569</v>
      </c>
      <c r="BB64" s="123">
        <f t="shared" si="7"/>
        <v>0.33203753478098613</v>
      </c>
      <c r="BC64" s="123">
        <f t="shared" si="8"/>
        <v>1.6173912119537848</v>
      </c>
      <c r="BD64" s="123">
        <f t="shared" si="9"/>
        <v>1.0477151594578302</v>
      </c>
      <c r="BE64" s="123">
        <f t="shared" si="13"/>
        <v>7.7008110001523757</v>
      </c>
      <c r="BF64" s="123">
        <f t="shared" si="13"/>
        <v>7.7008109999127052</v>
      </c>
      <c r="BG64" s="123">
        <f t="shared" si="13"/>
        <v>7.7008109919688215</v>
      </c>
      <c r="BH64" s="123">
        <f t="shared" si="12"/>
        <v>7.7008107286689711</v>
      </c>
      <c r="BI64" s="123">
        <f t="shared" si="12"/>
        <v>7.7008020018548136</v>
      </c>
      <c r="BJ64" s="123">
        <f t="shared" si="12"/>
        <v>7.7005130387870127</v>
      </c>
      <c r="BK64" s="123">
        <f t="shared" si="12"/>
        <v>7.6912320931015721</v>
      </c>
      <c r="BL64" s="123">
        <f t="shared" si="10"/>
        <v>7.5053809884194491</v>
      </c>
    </row>
    <row r="65" spans="1:64" ht="12.95" customHeight="1">
      <c r="A65" s="60" t="s">
        <v>123</v>
      </c>
      <c r="B65" s="195" t="s">
        <v>108</v>
      </c>
      <c r="C65" s="196">
        <v>52607.951999999997</v>
      </c>
      <c r="D65" s="196">
        <v>1.8000000000000001E-4</v>
      </c>
      <c r="E65" s="123">
        <f>+(C65-C$7)/C$8</f>
        <v>6924.0322622815092</v>
      </c>
      <c r="F65" s="123">
        <f>ROUND(2*E65,0)/2</f>
        <v>6924</v>
      </c>
      <c r="G65" s="123">
        <f>+C65-(C$7+F65*C$8)</f>
        <v>4.5903199992608279E-2</v>
      </c>
      <c r="K65" s="123">
        <f>G65</f>
        <v>4.5903199992608279E-2</v>
      </c>
      <c r="L65" s="123">
        <f ca="1">+C$11+C$12*$F65</f>
        <v>4.4615648476853509E-2</v>
      </c>
      <c r="M65" s="187">
        <f>+C65-15018.5</f>
        <v>37589.451999999997</v>
      </c>
      <c r="S65" s="191">
        <f>S$17</f>
        <v>1</v>
      </c>
      <c r="T65" s="187" t="s">
        <v>61</v>
      </c>
      <c r="U65" s="163"/>
      <c r="Z65" s="123">
        <f>F65</f>
        <v>6924</v>
      </c>
      <c r="AA65" s="140">
        <f>AB$3+AB$4*Z65+AB$5*Z65^2+AH65</f>
        <v>5.049822382284486E-3</v>
      </c>
      <c r="AB65" s="140">
        <f>IF(S65&lt;&gt;0,G65-AH65, -9999)</f>
        <v>4.3818530592421454E-2</v>
      </c>
      <c r="AC65" s="140">
        <f>+G65-P65</f>
        <v>4.5903199992608279E-2</v>
      </c>
      <c r="AD65" s="140">
        <f>IF(S65&lt;&gt;0,G65-AA65, -9999)</f>
        <v>4.0853377610323795E-2</v>
      </c>
      <c r="AE65" s="140">
        <f>+(G65-AA65)^2*S65</f>
        <v>1.6689984621717055E-3</v>
      </c>
      <c r="AF65" s="123">
        <f>IF(S65&lt;&gt;0,G65-P65, -9999)</f>
        <v>4.5903199992608279E-2</v>
      </c>
      <c r="AG65" s="188"/>
      <c r="AH65" s="123">
        <f>$AB$6*($AB$11/AI65*AJ65+$AB$12)</f>
        <v>2.0846694001868289E-3</v>
      </c>
      <c r="AI65" s="123">
        <f>1+$AB$7*COS(AL65)</f>
        <v>0.80274799835153776</v>
      </c>
      <c r="AJ65" s="123">
        <f>SIN(AL65+RADIANS($AB$9))</f>
        <v>0.97562845452738889</v>
      </c>
      <c r="AK65" s="123">
        <f>$AB$7*SIN(AL65)</f>
        <v>1.3956849000113878E-2</v>
      </c>
      <c r="AL65" s="123">
        <f>2*ATAN(AM65)</f>
        <v>3.0709539423577419</v>
      </c>
      <c r="AM65" s="123">
        <f>SQRT((1+$AB$7)/(1-$AB$7))*TAN(AN65/2)</f>
        <v>28.301313232364993</v>
      </c>
      <c r="AN65" s="140">
        <f>$AU65+$AB$7*SIN(AO65)</f>
        <v>9.3384841149315623</v>
      </c>
      <c r="AO65" s="140">
        <f>$AU65+$AB$7*SIN(AP65)</f>
        <v>9.3384829229310142</v>
      </c>
      <c r="AP65" s="140">
        <f>$AU65+$AB$7*SIN(AQ65)</f>
        <v>9.3384889734072978</v>
      </c>
      <c r="AQ65" s="140">
        <f>$AU65+$AB$7*SIN(AR65)</f>
        <v>9.3384582617583849</v>
      </c>
      <c r="AR65" s="140">
        <f>$AU65+$AB$7*SIN(AS65)</f>
        <v>9.3386141503578877</v>
      </c>
      <c r="AS65" s="140">
        <f>$AU65+$AB$7*SIN(AT65)</f>
        <v>9.3378228569672856</v>
      </c>
      <c r="AT65" s="140">
        <f>$AU65+$AB$7*SIN(AU65)</f>
        <v>9.3418389226327605</v>
      </c>
      <c r="AU65" s="140">
        <f>RADIANS($AB$9)+$AB$18*(F65-AB$15)</f>
        <v>9.321440860854004</v>
      </c>
      <c r="AW65" s="123">
        <v>6650</v>
      </c>
      <c r="AX65" s="123">
        <f t="shared" si="3"/>
        <v>3.6198046917435035E-3</v>
      </c>
      <c r="AY65" s="123">
        <f t="shared" si="4"/>
        <v>2.763716591405624E-3</v>
      </c>
      <c r="AZ65" s="140">
        <f t="shared" si="5"/>
        <v>8.5608810033787957E-4</v>
      </c>
      <c r="BA65" s="123">
        <f t="shared" si="6"/>
        <v>0.93727673506721165</v>
      </c>
      <c r="BB65" s="123">
        <f t="shared" si="7"/>
        <v>0.57666078895517103</v>
      </c>
      <c r="BC65" s="123">
        <f t="shared" si="8"/>
        <v>1.893563894230001</v>
      </c>
      <c r="BD65" s="123">
        <f t="shared" si="9"/>
        <v>1.3889142933885013</v>
      </c>
      <c r="BE65" s="123">
        <f t="shared" si="13"/>
        <v>7.981769917274641</v>
      </c>
      <c r="BF65" s="123">
        <f t="shared" si="13"/>
        <v>7.9817699172625973</v>
      </c>
      <c r="BG65" s="123">
        <f t="shared" si="13"/>
        <v>7.9817699177404906</v>
      </c>
      <c r="BH65" s="123">
        <f t="shared" si="12"/>
        <v>7.9817698987770882</v>
      </c>
      <c r="BI65" s="123">
        <f t="shared" si="12"/>
        <v>7.9817706512671869</v>
      </c>
      <c r="BJ65" s="123">
        <f t="shared" si="12"/>
        <v>7.9817407881915843</v>
      </c>
      <c r="BK65" s="123">
        <f t="shared" si="12"/>
        <v>7.9829206441472786</v>
      </c>
      <c r="BL65" s="123">
        <f t="shared" si="10"/>
        <v>7.7856371415729297</v>
      </c>
    </row>
    <row r="66" spans="1:64" ht="12.95" customHeight="1">
      <c r="A66" s="60" t="s">
        <v>123</v>
      </c>
      <c r="B66" s="195" t="s">
        <v>124</v>
      </c>
      <c r="C66" s="196">
        <v>52615.777900000001</v>
      </c>
      <c r="D66" s="196">
        <v>5.9999999999999995E-4</v>
      </c>
      <c r="E66" s="123">
        <f>+(C66-C$7)/C$8</f>
        <v>6929.5325626723152</v>
      </c>
      <c r="F66" s="123">
        <f>ROUND(2*E66,0)/2</f>
        <v>6929.5</v>
      </c>
      <c r="G66" s="123">
        <f>+C66-(C$7+F66*C$8)</f>
        <v>4.6330600001965649E-2</v>
      </c>
      <c r="K66" s="123">
        <f>G66</f>
        <v>4.6330600001965649E-2</v>
      </c>
      <c r="L66" s="123">
        <f ca="1">+C$11+C$12*$F66</f>
        <v>4.4651103934031634E-2</v>
      </c>
      <c r="M66" s="187">
        <f>+C66-15018.5</f>
        <v>37597.277900000001</v>
      </c>
      <c r="S66" s="191">
        <f>S$17</f>
        <v>1</v>
      </c>
      <c r="T66" s="187" t="s">
        <v>61</v>
      </c>
      <c r="U66" s="163"/>
      <c r="Z66" s="123">
        <f>F66</f>
        <v>6929.5</v>
      </c>
      <c r="AA66" s="140">
        <f>AB$3+AB$4*Z66+AB$5*Z66^2+AH66</f>
        <v>5.0424505853842085E-3</v>
      </c>
      <c r="AB66" s="140">
        <f>IF(S66&lt;&gt;0,G66-AH66, -9999)</f>
        <v>4.4257508938258736E-2</v>
      </c>
      <c r="AC66" s="140">
        <f>+G66-P66</f>
        <v>4.6330600001965649E-2</v>
      </c>
      <c r="AD66" s="140">
        <f>IF(S66&lt;&gt;0,G66-AA66, -9999)</f>
        <v>4.1288149416581439E-2</v>
      </c>
      <c r="AE66" s="140">
        <f>+(G66-AA66)^2*S66</f>
        <v>1.7047112822459543E-3</v>
      </c>
      <c r="AF66" s="123">
        <f>IF(S66&lt;&gt;0,G66-P66, -9999)</f>
        <v>4.6330600001965649E-2</v>
      </c>
      <c r="AG66" s="188"/>
      <c r="AH66" s="123">
        <f>$AB$6*($AB$11/AI66*AJ66+$AB$12)</f>
        <v>2.0730910637069121E-3</v>
      </c>
      <c r="AI66" s="123">
        <f>1+$AB$7*COS(AL66)</f>
        <v>0.80249759799567078</v>
      </c>
      <c r="AJ66" s="123">
        <f>SIN(AL66+RADIANS($AB$9))</f>
        <v>0.97078558461065567</v>
      </c>
      <c r="AK66" s="123">
        <f>$AB$7*SIN(AL66)</f>
        <v>9.7952534861152907E-3</v>
      </c>
      <c r="AL66" s="123">
        <f>2*ATAN(AM66)</f>
        <v>3.0920376405466494</v>
      </c>
      <c r="AM66" s="123">
        <f>SQRT((1+$AB$7)/(1-$AB$7))*TAN(AN66/2)</f>
        <v>40.350926722332609</v>
      </c>
      <c r="AN66" s="140">
        <f>$AU66+$AB$7*SIN(AO66)</f>
        <v>9.3642341393330515</v>
      </c>
      <c r="AO66" s="140">
        <f>$AU66+$AB$7*SIN(AP66)</f>
        <v>9.3642332923819023</v>
      </c>
      <c r="AP66" s="140">
        <f>$AU66+$AB$7*SIN(AQ66)</f>
        <v>9.3642375832872151</v>
      </c>
      <c r="AQ66" s="140">
        <f>$AU66+$AB$7*SIN(AR66)</f>
        <v>9.3642158442788439</v>
      </c>
      <c r="AR66" s="140">
        <f>$AU66+$AB$7*SIN(AS66)</f>
        <v>9.3643259802955772</v>
      </c>
      <c r="AS66" s="140">
        <f>$AU66+$AB$7*SIN(AT66)</f>
        <v>9.363767992231752</v>
      </c>
      <c r="AT66" s="140">
        <f>$AU66+$AB$7*SIN(AU66)</f>
        <v>9.3665947651058179</v>
      </c>
      <c r="AU66" s="140">
        <f>RADIANS($AB$9)+$AB$18*(F66-AB$15)</f>
        <v>9.3522690377008857</v>
      </c>
      <c r="AW66" s="123">
        <v>6700</v>
      </c>
      <c r="AX66" s="123">
        <f t="shared" si="3"/>
        <v>4.1382739652152563E-3</v>
      </c>
      <c r="AY66" s="123">
        <f t="shared" si="4"/>
        <v>2.7992866920194489E-3</v>
      </c>
      <c r="AZ66" s="140">
        <f t="shared" si="5"/>
        <v>1.3389872731958072E-3</v>
      </c>
      <c r="BA66" s="123">
        <f t="shared" si="6"/>
        <v>0.89302912336436147</v>
      </c>
      <c r="BB66" s="123">
        <f t="shared" si="7"/>
        <v>0.76008116759995659</v>
      </c>
      <c r="BC66" s="123">
        <f t="shared" si="8"/>
        <v>2.1423663832291995</v>
      </c>
      <c r="BD66" s="123">
        <f t="shared" si="9"/>
        <v>1.8321720416337395</v>
      </c>
      <c r="BE66" s="123">
        <f t="shared" si="13"/>
        <v>8.2484516940107593</v>
      </c>
      <c r="BF66" s="123">
        <f t="shared" si="13"/>
        <v>8.2484516642999743</v>
      </c>
      <c r="BG66" s="123">
        <f t="shared" si="13"/>
        <v>8.2484520552454814</v>
      </c>
      <c r="BH66" s="123">
        <f t="shared" si="12"/>
        <v>8.2484469110101717</v>
      </c>
      <c r="BI66" s="123">
        <f t="shared" si="12"/>
        <v>8.2485145960680306</v>
      </c>
      <c r="BJ66" s="123">
        <f t="shared" si="12"/>
        <v>8.2476231507557944</v>
      </c>
      <c r="BK66" s="123">
        <f t="shared" si="12"/>
        <v>8.2592150125301647</v>
      </c>
      <c r="BL66" s="123">
        <f t="shared" si="10"/>
        <v>8.0658932947264113</v>
      </c>
    </row>
    <row r="67" spans="1:64" ht="12.95" customHeight="1">
      <c r="A67" s="45" t="s">
        <v>126</v>
      </c>
      <c r="B67" s="195"/>
      <c r="C67" s="196">
        <v>52630.716899999999</v>
      </c>
      <c r="D67" s="196">
        <v>2.9999999999999997E-4</v>
      </c>
      <c r="E67" s="123">
        <f>+(C67-C$7)/C$8</f>
        <v>6940.0321841264868</v>
      </c>
      <c r="F67" s="123">
        <f>ROUND(2*E67,0)/2</f>
        <v>6940</v>
      </c>
      <c r="G67" s="123">
        <f>+C67-(C$7+F67*C$8)</f>
        <v>4.5791999997163657E-2</v>
      </c>
      <c r="K67" s="123">
        <f>G67</f>
        <v>4.5791999997163657E-2</v>
      </c>
      <c r="L67" s="123">
        <f ca="1">+C$11+C$12*$F67</f>
        <v>4.4718791625008067E-2</v>
      </c>
      <c r="M67" s="187">
        <f>+C67-15018.5</f>
        <v>37612.216899999999</v>
      </c>
      <c r="S67" s="191">
        <f>S$17</f>
        <v>1</v>
      </c>
      <c r="T67" s="187" t="s">
        <v>61</v>
      </c>
      <c r="U67" s="163"/>
      <c r="Z67" s="123">
        <f>F67</f>
        <v>6940</v>
      </c>
      <c r="AA67" s="140">
        <f>AB$3+AB$4*Z67+AB$5*Z67^2+AH67</f>
        <v>5.024594611987003E-3</v>
      </c>
      <c r="AB67" s="140">
        <f>IF(S67&lt;&gt;0,G67-AH67, -9999)</f>
        <v>4.3744813398796788E-2</v>
      </c>
      <c r="AC67" s="140">
        <f>+G67-P67</f>
        <v>4.5791999997163657E-2</v>
      </c>
      <c r="AD67" s="140">
        <f>IF(S67&lt;&gt;0,G67-AA67, -9999)</f>
        <v>4.0767405385176654E-2</v>
      </c>
      <c r="AE67" s="140">
        <f>+(G67-AA67)^2*S67</f>
        <v>1.6619813418393304E-3</v>
      </c>
      <c r="AF67" s="123">
        <f>IF(S67&lt;&gt;0,G67-P67, -9999)</f>
        <v>4.5791999997163657E-2</v>
      </c>
      <c r="AG67" s="188"/>
      <c r="AH67" s="123">
        <f>$AB$6*($AB$11/AI67*AJ67+$AB$12)</f>
        <v>2.0471865983668711E-3</v>
      </c>
      <c r="AI67" s="123">
        <f>1+$AB$7*COS(AL67)</f>
        <v>0.80226345407093946</v>
      </c>
      <c r="AJ67" s="123">
        <f>SIN(AL67+RADIANS($AB$9))</f>
        <v>0.96035112035509507</v>
      </c>
      <c r="AK67" s="123">
        <f>$AB$7*SIN(AL67)</f>
        <v>1.8450453602762485E-3</v>
      </c>
      <c r="AL67" s="123">
        <f>2*ATAN(AM67)</f>
        <v>3.1322620980845786</v>
      </c>
      <c r="AM67" s="123">
        <f>SQRT((1+$AB$7)/(1-$AB$7))*TAN(AN67/2)</f>
        <v>214.34795484401377</v>
      </c>
      <c r="AN67" s="140">
        <f>$AU67+$AB$7*SIN(AO67)</f>
        <v>9.4133772485297484</v>
      </c>
      <c r="AO67" s="140">
        <f>$AU67+$AB$7*SIN(AP67)</f>
        <v>9.4133770871496782</v>
      </c>
      <c r="AP67" s="140">
        <f>$AU67+$AB$7*SIN(AQ67)</f>
        <v>9.4133779033039851</v>
      </c>
      <c r="AQ67" s="140">
        <f>$AU67+$AB$7*SIN(AR67)</f>
        <v>9.4133737757319622</v>
      </c>
      <c r="AR67" s="140">
        <f>$AU67+$AB$7*SIN(AS67)</f>
        <v>9.4133946502761816</v>
      </c>
      <c r="AS67" s="140">
        <f>$AU67+$AB$7*SIN(AT67)</f>
        <v>9.4132890805115075</v>
      </c>
      <c r="AT67" s="140">
        <f>$AU67+$AB$7*SIN(AU67)</f>
        <v>9.4138229819074386</v>
      </c>
      <c r="AU67" s="140">
        <f>RADIANS($AB$9)+$AB$18*(F67-AB$15)</f>
        <v>9.4111228298631175</v>
      </c>
      <c r="AW67" s="123">
        <v>6750</v>
      </c>
      <c r="AX67" s="123">
        <f t="shared" si="3"/>
        <v>4.5481946322353311E-3</v>
      </c>
      <c r="AY67" s="123">
        <f t="shared" si="4"/>
        <v>2.8353873126515448E-3</v>
      </c>
      <c r="AZ67" s="140">
        <f t="shared" si="5"/>
        <v>1.7128073195837865E-3</v>
      </c>
      <c r="BA67" s="123">
        <f t="shared" si="6"/>
        <v>0.85823866532089932</v>
      </c>
      <c r="BB67" s="123">
        <f t="shared" si="7"/>
        <v>0.88718025570808479</v>
      </c>
      <c r="BC67" s="123">
        <f t="shared" si="8"/>
        <v>2.3701261980661523</v>
      </c>
      <c r="BD67" s="123">
        <f t="shared" si="9"/>
        <v>2.4625937839074803</v>
      </c>
      <c r="BE67" s="123">
        <f t="shared" si="13"/>
        <v>8.5036150733169436</v>
      </c>
      <c r="BF67" s="123">
        <f t="shared" si="13"/>
        <v>8.5036146079614081</v>
      </c>
      <c r="BG67" s="123">
        <f t="shared" si="13"/>
        <v>8.5036184983995664</v>
      </c>
      <c r="BH67" s="123">
        <f t="shared" si="12"/>
        <v>8.5035859731727221</v>
      </c>
      <c r="BI67" s="123">
        <f t="shared" si="12"/>
        <v>8.5038578509674867</v>
      </c>
      <c r="BJ67" s="123">
        <f t="shared" si="12"/>
        <v>8.5015822270132357</v>
      </c>
      <c r="BK67" s="123">
        <f t="shared" si="12"/>
        <v>8.5204243393473451</v>
      </c>
      <c r="BL67" s="123">
        <f t="shared" si="10"/>
        <v>8.3461494478798901</v>
      </c>
    </row>
    <row r="68" spans="1:64" ht="12.95" customHeight="1">
      <c r="A68" s="45" t="s">
        <v>127</v>
      </c>
      <c r="B68" s="195" t="s">
        <v>124</v>
      </c>
      <c r="C68" s="196">
        <v>52695.459000000003</v>
      </c>
      <c r="D68" s="196">
        <v>1E-3</v>
      </c>
      <c r="E68" s="123">
        <f>+(C68-C$7)/C$8</f>
        <v>6985.5350653198884</v>
      </c>
      <c r="F68" s="123">
        <f>ROUND(2*E68,0)/2</f>
        <v>6985.5</v>
      </c>
      <c r="L68" s="123">
        <f ca="1">+C$11+C$12*$F68</f>
        <v>4.5012104952572587E-2</v>
      </c>
      <c r="M68" s="187">
        <f>+C68-15018.5</f>
        <v>37676.959000000003</v>
      </c>
      <c r="S68" s="191"/>
      <c r="T68" s="187" t="s">
        <v>61</v>
      </c>
      <c r="U68" s="163">
        <v>7.3160000029020011E-3</v>
      </c>
      <c r="Z68" s="123">
        <f>F68</f>
        <v>6985.5</v>
      </c>
      <c r="AA68" s="140">
        <f>AB$3+AB$4*Z68+AB$5*Z68^2+AH68</f>
        <v>4.8912144874582704E-3</v>
      </c>
      <c r="AB68" s="140">
        <f>IF(S68&lt;&gt;0,G68-AH68, -9999)</f>
        <v>-9999</v>
      </c>
      <c r="AC68" s="140">
        <f>+G68-P68</f>
        <v>0</v>
      </c>
      <c r="AD68" s="140">
        <f>IF(S68&lt;&gt;0,G68-AA68, -9999)</f>
        <v>-9999</v>
      </c>
      <c r="AE68" s="140">
        <f>+(G68-AA68)^2*S68</f>
        <v>0</v>
      </c>
      <c r="AF68" s="123">
        <f>IF(S68&lt;&gt;0,G68-P68, -9999)</f>
        <v>-9999</v>
      </c>
      <c r="AG68" s="188"/>
      <c r="AH68" s="123">
        <f>$AB$6*($AB$11/AI68*AJ68+$AB$12)</f>
        <v>1.8786593224178762E-3</v>
      </c>
      <c r="AI68" s="123">
        <f>1+$AB$7*COS(AL68)</f>
        <v>0.80495036902416317</v>
      </c>
      <c r="AJ68" s="123">
        <f>SIN(AL68+RADIANS($AB$9))</f>
        <v>0.89730529532368442</v>
      </c>
      <c r="AK68" s="123">
        <f>$AB$7*SIN(AL68)</f>
        <v>-3.2539011117837982E-2</v>
      </c>
      <c r="AL68" s="123">
        <f>2*ATAN(AM68)</f>
        <v>-2.9762906422148072</v>
      </c>
      <c r="AM68" s="123">
        <f>SQRT((1+$AB$7)/(1-$AB$7))*TAN(AN68/2)</f>
        <v>-12.071503439177556</v>
      </c>
      <c r="AN68" s="140">
        <f>$AU68+$AB$7*SIN(AO68)</f>
        <v>9.6265300489350185</v>
      </c>
      <c r="AO68" s="140">
        <f>$AU68+$AB$7*SIN(AP68)</f>
        <v>9.626532540793292</v>
      </c>
      <c r="AP68" s="140">
        <f>$AU68+$AB$7*SIN(AQ68)</f>
        <v>9.6265196785564875</v>
      </c>
      <c r="AQ68" s="140">
        <f>$AU68+$AB$7*SIN(AR68)</f>
        <v>9.6265860699893615</v>
      </c>
      <c r="AR68" s="140">
        <f>$AU68+$AB$7*SIN(AS68)</f>
        <v>9.6262433848148383</v>
      </c>
      <c r="AS68" s="140">
        <f>$AU68+$AB$7*SIN(AT68)</f>
        <v>9.6280124428233407</v>
      </c>
      <c r="AT68" s="140">
        <f>$AU68+$AB$7*SIN(AU68)</f>
        <v>9.6188867549908359</v>
      </c>
      <c r="AU68" s="140">
        <f>RADIANS($AB$9)+$AB$18*(F68-AB$15)</f>
        <v>9.666155929232783</v>
      </c>
      <c r="AW68" s="123">
        <v>6800</v>
      </c>
      <c r="AX68" s="123">
        <f t="shared" ref="AX68:AX121" si="14">AB$3+AB$4*AW68+AB$5*AW68^2+AZ68</f>
        <v>4.8406961268698274E-3</v>
      </c>
      <c r="AY68" s="123">
        <f t="shared" ref="AY68:AY121" si="15">AB$3+AB$4*AW68+AB$5*AW68^2</f>
        <v>2.87201845330191E-3</v>
      </c>
      <c r="AZ68" s="140">
        <f t="shared" ref="AZ68:AZ121" si="16">$AB$6*($AB$11/BA68*BB68+$AB$12)</f>
        <v>1.9686776735679174E-3</v>
      </c>
      <c r="BA68" s="123">
        <f t="shared" ref="BA68:BA121" si="17">1+$AB$7*COS(BC68)</f>
        <v>0.83237611368585185</v>
      </c>
      <c r="BB68" s="123">
        <f t="shared" ref="BB68:BB121" si="18">SIN(BC68+RADIANS($AB$9))</f>
        <v>0.96447737135987932</v>
      </c>
      <c r="BC68" s="123">
        <f t="shared" ref="BC68:BC121" si="19">2*ATAN(BD68)</f>
        <v>2.5823861357430928</v>
      </c>
      <c r="BD68" s="123">
        <f t="shared" ref="BD68:BD121" si="20">SQRT((1+$AB$7)/(1-$AB$7))*TAN(BE68/2)</f>
        <v>3.4828057418607812</v>
      </c>
      <c r="BE68" s="123">
        <f t="shared" si="13"/>
        <v>8.7499497749088686</v>
      </c>
      <c r="BF68" s="123">
        <f t="shared" si="13"/>
        <v>8.7499479314447708</v>
      </c>
      <c r="BG68" s="123">
        <f t="shared" si="13"/>
        <v>8.7499598707660748</v>
      </c>
      <c r="BH68" s="123">
        <f t="shared" si="12"/>
        <v>8.7498825429121698</v>
      </c>
      <c r="BI68" s="123">
        <f t="shared" si="12"/>
        <v>8.7503832903342467</v>
      </c>
      <c r="BJ68" s="123">
        <f t="shared" si="12"/>
        <v>8.7471370610594228</v>
      </c>
      <c r="BK68" s="123">
        <f t="shared" si="12"/>
        <v>8.768034863032053</v>
      </c>
      <c r="BL68" s="123">
        <f t="shared" ref="BL68:BL121" si="21">RADIANS($AB$9)+$AB$18*(AW68-AB$15)</f>
        <v>8.6264056010333707</v>
      </c>
    </row>
    <row r="69" spans="1:64" ht="12.95" customHeight="1">
      <c r="A69" s="45" t="s">
        <v>126</v>
      </c>
      <c r="B69" s="195"/>
      <c r="C69" s="196">
        <v>52729.603289999999</v>
      </c>
      <c r="D69" s="196">
        <v>2.3000000000000001E-4</v>
      </c>
      <c r="E69" s="123">
        <f>+(C69-C$7)/C$8</f>
        <v>7009.5327974185193</v>
      </c>
      <c r="F69" s="123">
        <f>ROUND(2*E69,0)/2</f>
        <v>7009.5</v>
      </c>
      <c r="G69" s="123">
        <f>+C69-(C$7+F69*C$8)</f>
        <v>4.666459999862127E-2</v>
      </c>
      <c r="K69" s="123">
        <f>G69</f>
        <v>4.666459999862127E-2</v>
      </c>
      <c r="L69" s="123">
        <f ca="1">+C$11+C$12*$F69</f>
        <v>4.5166819674804418E-2</v>
      </c>
      <c r="M69" s="187">
        <f>+C69-15018.5</f>
        <v>37711.103289999999</v>
      </c>
      <c r="S69" s="191">
        <f>S$17</f>
        <v>1</v>
      </c>
      <c r="T69" s="187" t="s">
        <v>61</v>
      </c>
      <c r="U69" s="163"/>
      <c r="Z69" s="123">
        <f>F69</f>
        <v>7009.5</v>
      </c>
      <c r="AA69" s="140">
        <f>AB$3+AB$4*Z69+AB$5*Z69^2+AH69</f>
        <v>4.7855260566598227E-3</v>
      </c>
      <c r="AB69" s="140">
        <f>IF(S69&lt;&gt;0,G69-AH69, -9999)</f>
        <v>4.4910345245273042E-2</v>
      </c>
      <c r="AC69" s="140">
        <f>+G69-P69</f>
        <v>4.666459999862127E-2</v>
      </c>
      <c r="AD69" s="140">
        <f>IF(S69&lt;&gt;0,G69-AA69, -9999)</f>
        <v>4.1879073941961449E-2</v>
      </c>
      <c r="AE69" s="140">
        <f>+(G69-AA69)^2*S69</f>
        <v>1.7538568342362745E-3</v>
      </c>
      <c r="AF69" s="123">
        <f>IF(S69&lt;&gt;0,G69-P69, -9999)</f>
        <v>4.666459999862127E-2</v>
      </c>
      <c r="AG69" s="188"/>
      <c r="AH69" s="123">
        <f>$AB$6*($AB$11/AI69*AJ69+$AB$12)</f>
        <v>1.7542547533482282E-3</v>
      </c>
      <c r="AI69" s="123">
        <f>1+$AB$7*COS(AL69)</f>
        <v>0.80881248055912847</v>
      </c>
      <c r="AJ69" s="123">
        <f>SIN(AL69+RADIANS($AB$9))</f>
        <v>0.85246196825635423</v>
      </c>
      <c r="AK69" s="123">
        <f>$AB$7*SIN(AL69)</f>
        <v>-5.050225933939282E-2</v>
      </c>
      <c r="AL69" s="123">
        <f>2*ATAN(AM69)</f>
        <v>-2.8833409436680162</v>
      </c>
      <c r="AM69" s="123">
        <f>SQRT((1+$AB$7)/(1-$AB$7))*TAN(AN69/2)</f>
        <v>-7.7012925395612282</v>
      </c>
      <c r="AN69" s="140">
        <f>$AU69+$AB$7*SIN(AO69)</f>
        <v>9.7394712478054508</v>
      </c>
      <c r="AO69" s="140">
        <f>$AU69+$AB$7*SIN(AP69)</f>
        <v>9.7394744327163689</v>
      </c>
      <c r="AP69" s="140">
        <f>$AU69+$AB$7*SIN(AQ69)</f>
        <v>9.7394574948074517</v>
      </c>
      <c r="AQ69" s="140">
        <f>$AU69+$AB$7*SIN(AR69)</f>
        <v>9.7395475746186104</v>
      </c>
      <c r="AR69" s="140">
        <f>$AU69+$AB$7*SIN(AS69)</f>
        <v>9.7390685391634051</v>
      </c>
      <c r="AS69" s="140">
        <f>$AU69+$AB$7*SIN(AT69)</f>
        <v>9.7416168617514938</v>
      </c>
      <c r="AT69" s="140">
        <f>$AU69+$AB$7*SIN(AU69)</f>
        <v>9.7280845219418683</v>
      </c>
      <c r="AU69" s="140">
        <f>RADIANS($AB$9)+$AB$18*(F69-AB$15)</f>
        <v>9.8006788827464533</v>
      </c>
      <c r="AW69" s="123">
        <v>6850</v>
      </c>
      <c r="AX69" s="123">
        <f t="shared" si="14"/>
        <v>5.0129234932615539E-3</v>
      </c>
      <c r="AY69" s="123">
        <f t="shared" si="15"/>
        <v>2.909180113970546E-3</v>
      </c>
      <c r="AZ69" s="140">
        <f t="shared" si="16"/>
        <v>2.1037433792910074E-3</v>
      </c>
      <c r="BA69" s="123">
        <f t="shared" si="17"/>
        <v>0.81477202776169921</v>
      </c>
      <c r="BB69" s="123">
        <f t="shared" si="18"/>
        <v>0.99783307568314161</v>
      </c>
      <c r="BC69" s="123">
        <f t="shared" si="19"/>
        <v>2.7838808316032773</v>
      </c>
      <c r="BD69" s="123">
        <f t="shared" si="20"/>
        <v>5.5313466512491791</v>
      </c>
      <c r="BE69" s="123">
        <f t="shared" si="13"/>
        <v>8.9899613128605136</v>
      </c>
      <c r="BF69" s="123">
        <f t="shared" si="13"/>
        <v>8.9899581017969474</v>
      </c>
      <c r="BG69" s="123">
        <f t="shared" si="13"/>
        <v>8.9899760062000489</v>
      </c>
      <c r="BH69" s="123">
        <f t="shared" si="12"/>
        <v>8.9898761720660758</v>
      </c>
      <c r="BI69" s="123">
        <f t="shared" si="12"/>
        <v>8.9904327836092115</v>
      </c>
      <c r="BJ69" s="123">
        <f t="shared" si="12"/>
        <v>8.9873276315807882</v>
      </c>
      <c r="BK69" s="123">
        <f t="shared" si="12"/>
        <v>9.0045939470314433</v>
      </c>
      <c r="BL69" s="123">
        <f t="shared" si="21"/>
        <v>8.9066617541868514</v>
      </c>
    </row>
    <row r="70" spans="1:64" ht="12.95" customHeight="1">
      <c r="A70" s="252" t="s">
        <v>126</v>
      </c>
      <c r="B70" s="256"/>
      <c r="C70" s="260">
        <v>52935.910920000002</v>
      </c>
      <c r="D70" s="260">
        <v>1.4999999999999999E-4</v>
      </c>
      <c r="E70" s="123">
        <f>+(C70-C$7)/C$8</f>
        <v>7154.5325978139635</v>
      </c>
      <c r="F70" s="123">
        <f>ROUND(2*E70,0)/2</f>
        <v>7154.5</v>
      </c>
      <c r="G70" s="123">
        <f>+C70-(C$7+F70*C$8)</f>
        <v>4.6380599997064564E-2</v>
      </c>
      <c r="K70" s="123">
        <f>G70</f>
        <v>4.6380599997064564E-2</v>
      </c>
      <c r="L70" s="123">
        <f ca="1">+C$11+C$12*$F70</f>
        <v>4.610155445495509E-2</v>
      </c>
      <c r="M70" s="187">
        <f>+C70-15018.5</f>
        <v>37917.410920000002</v>
      </c>
      <c r="S70" s="191">
        <f>S$17</f>
        <v>1</v>
      </c>
      <c r="T70" s="187" t="s">
        <v>61</v>
      </c>
      <c r="U70" s="163"/>
      <c r="Z70" s="123">
        <f>F70</f>
        <v>7154.5</v>
      </c>
      <c r="AA70" s="140">
        <f>AB$3+AB$4*Z70+AB$5*Z70^2+AH70</f>
        <v>3.7025188248396958E-3</v>
      </c>
      <c r="AB70" s="140">
        <f>IF(S70&lt;&gt;0,G70-AH70, -9999)</f>
        <v>4.5825029222867845E-2</v>
      </c>
      <c r="AC70" s="140">
        <f>+G70-P70</f>
        <v>4.6380599997064564E-2</v>
      </c>
      <c r="AD70" s="140">
        <f>IF(S70&lt;&gt;0,G70-AA70, -9999)</f>
        <v>4.2678081172224866E-2</v>
      </c>
      <c r="AE70" s="140">
        <f>+(G70-AA70)^2*S70</f>
        <v>1.8214186125430146E-3</v>
      </c>
      <c r="AF70" s="123">
        <f>IF(S70&lt;&gt;0,G70-P70, -9999)</f>
        <v>4.6380599997064564E-2</v>
      </c>
      <c r="AG70" s="188"/>
      <c r="AH70" s="123">
        <f>$AB$6*($AB$11/AI70*AJ70+$AB$12)</f>
        <v>5.5557077419672173E-4</v>
      </c>
      <c r="AI70" s="123">
        <f>1+$AB$7*COS(AL70)</f>
        <v>0.87079471084421933</v>
      </c>
      <c r="AJ70" s="123">
        <f>SIN(AL70+RADIANS($AB$9))</f>
        <v>0.40793379340030067</v>
      </c>
      <c r="AK70" s="123">
        <f>$AB$7*SIN(AL70)</f>
        <v>-0.14969682375557616</v>
      </c>
      <c r="AL70" s="123">
        <f>2*ATAN(AM70)</f>
        <v>-2.2828541300493712</v>
      </c>
      <c r="AM70" s="123">
        <f>SQRT((1+$AB$7)/(1-$AB$7))*TAN(AN70/2)</f>
        <v>-2.18408403460987</v>
      </c>
      <c r="AN70" s="140">
        <f>$AU70+$AB$7*SIN(AO70)</f>
        <v>10.444908016263692</v>
      </c>
      <c r="AO70" s="140">
        <f>$AU70+$AB$7*SIN(AP70)</f>
        <v>10.444908214294289</v>
      </c>
      <c r="AP70" s="140">
        <f>$AU70+$AB$7*SIN(AQ70)</f>
        <v>10.444906300424366</v>
      </c>
      <c r="AQ70" s="140">
        <f>$AU70+$AB$7*SIN(AR70)</f>
        <v>10.444924797301237</v>
      </c>
      <c r="AR70" s="140">
        <f>$AU70+$AB$7*SIN(AS70)</f>
        <v>10.444746054842367</v>
      </c>
      <c r="AS70" s="140">
        <f>$AU70+$AB$7*SIN(AT70)</f>
        <v>10.446475496405885</v>
      </c>
      <c r="AT70" s="140">
        <f>$AU70+$AB$7*SIN(AU70)</f>
        <v>10.429941106602628</v>
      </c>
      <c r="AU70" s="140">
        <f>RADIANS($AB$9)+$AB$18*(F70-AB$15)</f>
        <v>10.613421726891549</v>
      </c>
      <c r="AW70" s="123">
        <v>6900</v>
      </c>
      <c r="AX70" s="123">
        <f t="shared" si="14"/>
        <v>5.0658362206678614E-3</v>
      </c>
      <c r="AY70" s="123">
        <f t="shared" si="15"/>
        <v>2.9468722946574522E-3</v>
      </c>
      <c r="AZ70" s="140">
        <f t="shared" si="16"/>
        <v>2.1189639260104087E-3</v>
      </c>
      <c r="BA70" s="123">
        <f t="shared" si="17"/>
        <v>0.80487220474452348</v>
      </c>
      <c r="BB70" s="123">
        <f t="shared" si="18"/>
        <v>0.99169287583821442</v>
      </c>
      <c r="BC70" s="123">
        <f t="shared" si="19"/>
        <v>2.9787103644720698</v>
      </c>
      <c r="BD70" s="123">
        <f t="shared" si="20"/>
        <v>12.251646762911577</v>
      </c>
      <c r="BE70" s="123">
        <f t="shared" si="13"/>
        <v>9.2259727084181566</v>
      </c>
      <c r="BF70" s="123">
        <f t="shared" si="13"/>
        <v>9.2259702431358903</v>
      </c>
      <c r="BG70" s="123">
        <f t="shared" si="13"/>
        <v>9.2259829605854939</v>
      </c>
      <c r="BH70" s="123">
        <f t="shared" si="12"/>
        <v>9.2259173557708447</v>
      </c>
      <c r="BI70" s="123">
        <f t="shared" si="12"/>
        <v>9.2262557784583326</v>
      </c>
      <c r="BJ70" s="123">
        <f t="shared" si="12"/>
        <v>9.2245097756633712</v>
      </c>
      <c r="BK70" s="123">
        <f t="shared" si="12"/>
        <v>9.2335113070876371</v>
      </c>
      <c r="BL70" s="123">
        <f t="shared" si="21"/>
        <v>9.186917907340332</v>
      </c>
    </row>
    <row r="71" spans="1:64" ht="12.95" customHeight="1">
      <c r="A71" s="46" t="s">
        <v>128</v>
      </c>
      <c r="B71" s="197" t="s">
        <v>124</v>
      </c>
      <c r="C71" s="198">
        <v>52981.336049999998</v>
      </c>
      <c r="D71" s="198">
        <v>5.0000000000000002E-5</v>
      </c>
      <c r="E71" s="123">
        <f>+(C71-C$7)/C$8</f>
        <v>7186.4588759789367</v>
      </c>
      <c r="F71" s="123">
        <f>ROUND(2*E71,0)/2</f>
        <v>7186.5</v>
      </c>
      <c r="L71" s="123">
        <f ca="1">+C$11+C$12*$F71</f>
        <v>4.63078407512642E-2</v>
      </c>
      <c r="M71" s="187">
        <f>+C71-15018.5</f>
        <v>37962.836049999998</v>
      </c>
      <c r="S71" s="191"/>
      <c r="T71" s="187" t="s">
        <v>61</v>
      </c>
      <c r="U71" s="163">
        <v>-0.10229319999780273</v>
      </c>
      <c r="Z71" s="123">
        <f>F71</f>
        <v>7186.5</v>
      </c>
      <c r="AA71" s="140">
        <f>AB$3+AB$4*Z71+AB$5*Z71^2+AH71</f>
        <v>3.3845207545469664E-3</v>
      </c>
      <c r="AB71" s="140">
        <f>IF(S71&lt;&gt;0,G71-AH71, -9999)</f>
        <v>-9999</v>
      </c>
      <c r="AC71" s="140">
        <f>+G71-P71</f>
        <v>0</v>
      </c>
      <c r="AD71" s="140">
        <f>IF(S71&lt;&gt;0,G71-AA71, -9999)</f>
        <v>-9999</v>
      </c>
      <c r="AE71" s="140">
        <f>+(G71-AA71)^2*S71</f>
        <v>0</v>
      </c>
      <c r="AF71" s="123">
        <f>IF(S71&lt;&gt;0,G71-P71, -9999)</f>
        <v>-9999</v>
      </c>
      <c r="AG71" s="188"/>
      <c r="AH71" s="123">
        <f>$AB$6*($AB$11/AI71*AJ71+$AB$12)</f>
        <v>2.114430693472681E-4</v>
      </c>
      <c r="AI71" s="123">
        <f>1+$AB$7*COS(AL71)</f>
        <v>0.89431881408040359</v>
      </c>
      <c r="AJ71" s="123">
        <f>SIN(AL71+RADIANS($AB$9))</f>
        <v>0.26862638493556767</v>
      </c>
      <c r="AK71" s="123">
        <f>$AB$7*SIN(AL71)</f>
        <v>-0.16713656910133284</v>
      </c>
      <c r="AL71" s="123">
        <f>2*ATAN(AM71)</f>
        <v>-2.1346310002536377</v>
      </c>
      <c r="AM71" s="123">
        <f>SQRT((1+$AB$7)/(1-$AB$7))*TAN(AN71/2)</f>
        <v>-1.8154395605441302</v>
      </c>
      <c r="AN71" s="140">
        <f>$AU71+$AB$7*SIN(AO71)</f>
        <v>10.60958902404116</v>
      </c>
      <c r="AO71" s="140">
        <f>$AU71+$AB$7*SIN(AP71)</f>
        <v>10.609589050138245</v>
      </c>
      <c r="AP71" s="140">
        <f>$AU71+$AB$7*SIN(AQ71)</f>
        <v>10.609588699585636</v>
      </c>
      <c r="AQ71" s="140">
        <f>$AU71+$AB$7*SIN(AR71)</f>
        <v>10.609593408455996</v>
      </c>
      <c r="AR71" s="140">
        <f>$AU71+$AB$7*SIN(AS71)</f>
        <v>10.609530160137446</v>
      </c>
      <c r="AS71" s="140">
        <f>$AU71+$AB$7*SIN(AT71)</f>
        <v>10.610380518626519</v>
      </c>
      <c r="AT71" s="140">
        <f>$AU71+$AB$7*SIN(AU71)</f>
        <v>10.599092555845436</v>
      </c>
      <c r="AU71" s="140">
        <f>RADIANS($AB$9)+$AB$18*(F71-AB$15)</f>
        <v>10.792785664909776</v>
      </c>
      <c r="AW71" s="123">
        <v>6950</v>
      </c>
      <c r="AX71" s="123">
        <f t="shared" si="14"/>
        <v>5.0030170770666016E-3</v>
      </c>
      <c r="AY71" s="123">
        <f t="shared" si="15"/>
        <v>2.9850949953626285E-3</v>
      </c>
      <c r="AZ71" s="140">
        <f t="shared" si="16"/>
        <v>2.0179220817039736E-3</v>
      </c>
      <c r="BA71" s="123">
        <f t="shared" si="17"/>
        <v>0.80233782651417629</v>
      </c>
      <c r="BB71" s="123">
        <f t="shared" si="18"/>
        <v>0.94897115779682728</v>
      </c>
      <c r="BC71" s="123">
        <f t="shared" si="19"/>
        <v>-3.1126215938326127</v>
      </c>
      <c r="BD71" s="123">
        <f t="shared" si="20"/>
        <v>-69.029580821491322</v>
      </c>
      <c r="BE71" s="123">
        <f t="shared" si="13"/>
        <v>9.4601756934423484</v>
      </c>
      <c r="BF71" s="123">
        <f t="shared" si="13"/>
        <v>9.4601761926310086</v>
      </c>
      <c r="BG71" s="123">
        <f t="shared" si="13"/>
        <v>9.460173666644689</v>
      </c>
      <c r="BH71" s="123">
        <f t="shared" si="12"/>
        <v>9.4601864486017728</v>
      </c>
      <c r="BI71" s="123">
        <f t="shared" si="12"/>
        <v>9.4601217695987536</v>
      </c>
      <c r="BJ71" s="123">
        <f t="shared" si="12"/>
        <v>9.4604490585184529</v>
      </c>
      <c r="BK71" s="123">
        <f t="shared" si="12"/>
        <v>9.4587929485093145</v>
      </c>
      <c r="BL71" s="123">
        <f t="shared" si="21"/>
        <v>9.4671740604938126</v>
      </c>
    </row>
    <row r="72" spans="1:64" ht="12.95" customHeight="1">
      <c r="A72" s="46" t="s">
        <v>129</v>
      </c>
      <c r="B72" s="197" t="s">
        <v>124</v>
      </c>
      <c r="C72" s="198">
        <v>52985.710099999997</v>
      </c>
      <c r="D72" s="198">
        <v>1E-3</v>
      </c>
      <c r="E72" s="123">
        <f>+(C72-C$7)/C$8</f>
        <v>7189.5331024480183</v>
      </c>
      <c r="F72" s="123">
        <f>ROUND(2*E72,0)/2</f>
        <v>7189.5</v>
      </c>
      <c r="G72" s="123">
        <f>+C72-(C$7+F72*C$8)</f>
        <v>4.7098599992750678E-2</v>
      </c>
      <c r="K72" s="123">
        <f>G72</f>
        <v>4.7098599992750678E-2</v>
      </c>
      <c r="L72" s="123">
        <f ca="1">+C$11+C$12*$F72</f>
        <v>4.6327180091543178E-2</v>
      </c>
      <c r="M72" s="187">
        <f>+C72-15018.5</f>
        <v>37967.210099999997</v>
      </c>
      <c r="S72" s="191">
        <f>S$17</f>
        <v>1</v>
      </c>
      <c r="T72" s="187" t="s">
        <v>61</v>
      </c>
      <c r="U72" s="163"/>
      <c r="Z72" s="123">
        <f>F72</f>
        <v>7189.5</v>
      </c>
      <c r="AA72" s="140">
        <f>AB$3+AB$4*Z72+AB$5*Z72^2+AH72</f>
        <v>3.3537873580435453E-3</v>
      </c>
      <c r="AB72" s="140">
        <f>IF(S72&lt;&gt;0,G72-AH72, -9999)</f>
        <v>4.6920351114066908E-2</v>
      </c>
      <c r="AC72" s="140">
        <f>+G72-P72</f>
        <v>4.7098599992750678E-2</v>
      </c>
      <c r="AD72" s="140">
        <f>IF(S72&lt;&gt;0,G72-AA72, -9999)</f>
        <v>4.3744812634707135E-2</v>
      </c>
      <c r="AE72" s="140">
        <f>+(G72-AA72)^2*S72</f>
        <v>1.913608632445633E-3</v>
      </c>
      <c r="AF72" s="123">
        <f>IF(S72&lt;&gt;0,G72-P72, -9999)</f>
        <v>4.7098599992750678E-2</v>
      </c>
      <c r="AG72" s="188"/>
      <c r="AH72" s="123">
        <f>$AB$6*($AB$11/AI72*AJ72+$AB$12)</f>
        <v>1.782488786837704E-4</v>
      </c>
      <c r="AI72" s="123">
        <f>1+$AB$7*COS(AL72)</f>
        <v>0.89672239015130351</v>
      </c>
      <c r="AJ72" s="123">
        <f>SIN(AL72+RADIANS($AB$9))</f>
        <v>0.25480894085919847</v>
      </c>
      <c r="AK72" s="123">
        <f>$AB$7*SIN(AL72)</f>
        <v>-0.16863238447070997</v>
      </c>
      <c r="AL72" s="123">
        <f>2*ATAN(AM72)</f>
        <v>-2.1203143995608218</v>
      </c>
      <c r="AM72" s="123">
        <f>SQRT((1+$AB$7)/(1-$AB$7))*TAN(AN72/2)</f>
        <v>-1.7850827670740936</v>
      </c>
      <c r="AN72" s="140">
        <f>$AU72+$AB$7*SIN(AO72)</f>
        <v>10.625260281390474</v>
      </c>
      <c r="AO72" s="140">
        <f>$AU72+$AB$7*SIN(AP72)</f>
        <v>10.625260301736331</v>
      </c>
      <c r="AP72" s="140">
        <f>$AU72+$AB$7*SIN(AQ72)</f>
        <v>10.625260017439789</v>
      </c>
      <c r="AQ72" s="140">
        <f>$AU72+$AB$7*SIN(AR72)</f>
        <v>10.625263989988811</v>
      </c>
      <c r="AR72" s="140">
        <f>$AU72+$AB$7*SIN(AS72)</f>
        <v>10.625208484218794</v>
      </c>
      <c r="AS72" s="140">
        <f>$AU72+$AB$7*SIN(AT72)</f>
        <v>10.625984749820381</v>
      </c>
      <c r="AT72" s="140">
        <f>$AU72+$AB$7*SIN(AU72)</f>
        <v>10.61526564789259</v>
      </c>
      <c r="AU72" s="140">
        <f>RADIANS($AB$9)+$AB$18*(F72-AB$15)</f>
        <v>10.809601034098984</v>
      </c>
      <c r="AW72" s="123">
        <v>7000</v>
      </c>
      <c r="AX72" s="123">
        <f t="shared" si="14"/>
        <v>4.8301878230828316E-3</v>
      </c>
      <c r="AY72" s="123">
        <f t="shared" si="15"/>
        <v>3.0238482160860739E-3</v>
      </c>
      <c r="AZ72" s="140">
        <f t="shared" si="16"/>
        <v>1.8063396069967577E-3</v>
      </c>
      <c r="BA72" s="123">
        <f t="shared" si="17"/>
        <v>0.80707948824628151</v>
      </c>
      <c r="BB72" s="123">
        <f t="shared" si="18"/>
        <v>0.87116854124619092</v>
      </c>
      <c r="BC72" s="123">
        <f t="shared" si="19"/>
        <v>-2.9202415993490809</v>
      </c>
      <c r="BD72" s="123">
        <f t="shared" si="20"/>
        <v>-8.9984991596587953</v>
      </c>
      <c r="BE72" s="123">
        <f t="shared" si="13"/>
        <v>9.6946997086656612</v>
      </c>
      <c r="BF72" s="123">
        <f t="shared" si="13"/>
        <v>9.6947026972541614</v>
      </c>
      <c r="BG72" s="123">
        <f t="shared" si="13"/>
        <v>9.6946870161558376</v>
      </c>
      <c r="BH72" s="123">
        <f t="shared" si="12"/>
        <v>9.6947692955028373</v>
      </c>
      <c r="BI72" s="123">
        <f t="shared" si="12"/>
        <v>9.6943375933546196</v>
      </c>
      <c r="BJ72" s="123">
        <f t="shared" si="12"/>
        <v>9.6966032181385042</v>
      </c>
      <c r="BK72" s="123">
        <f t="shared" si="12"/>
        <v>9.6847285745121834</v>
      </c>
      <c r="BL72" s="123">
        <f t="shared" si="21"/>
        <v>9.7474302136472932</v>
      </c>
    </row>
    <row r="73" spans="1:64" ht="12.95" customHeight="1">
      <c r="A73" s="46" t="s">
        <v>129</v>
      </c>
      <c r="B73" s="197" t="s">
        <v>108</v>
      </c>
      <c r="C73" s="198">
        <v>53074.635049999997</v>
      </c>
      <c r="D73" s="198">
        <v>1.1E-4</v>
      </c>
      <c r="E73" s="123">
        <f>+(C73-C$7)/C$8</f>
        <v>7252.0324874691869</v>
      </c>
      <c r="F73" s="123">
        <f>ROUND(2*E73,0)/2</f>
        <v>7252</v>
      </c>
      <c r="G73" s="123">
        <f>+C73-(C$7+F73*C$8)</f>
        <v>4.6223599994846154E-2</v>
      </c>
      <c r="K73" s="123">
        <f>G73</f>
        <v>4.6223599994846154E-2</v>
      </c>
      <c r="L73" s="123">
        <f ca="1">+C$11+C$12*$F73</f>
        <v>4.6730083014021914E-2</v>
      </c>
      <c r="M73" s="187">
        <f>+C73-15018.5</f>
        <v>38056.135049999997</v>
      </c>
      <c r="S73" s="191">
        <f>S$17</f>
        <v>1</v>
      </c>
      <c r="T73" s="187" t="s">
        <v>61</v>
      </c>
      <c r="U73" s="163"/>
      <c r="Z73" s="123">
        <f>F73</f>
        <v>7252</v>
      </c>
      <c r="AA73" s="140">
        <f>AB$3+AB$4*Z73+AB$5*Z73^2+AH73</f>
        <v>2.6945349327709778E-3</v>
      </c>
      <c r="AB73" s="140">
        <f>IF(S73&lt;&gt;0,G73-AH73, -9999)</f>
        <v>4.6756304449701504E-2</v>
      </c>
      <c r="AC73" s="140">
        <f>+G73-P73</f>
        <v>4.6223599994846154E-2</v>
      </c>
      <c r="AD73" s="140">
        <f>IF(S73&lt;&gt;0,G73-AA73, -9999)</f>
        <v>4.3529065062075177E-2</v>
      </c>
      <c r="AE73" s="140">
        <f>+(G73-AA73)^2*S73</f>
        <v>1.8947795051783738E-3</v>
      </c>
      <c r="AF73" s="123">
        <f>IF(S73&lt;&gt;0,G73-P73, -9999)</f>
        <v>4.6223599994846154E-2</v>
      </c>
      <c r="AG73" s="188"/>
      <c r="AH73" s="123">
        <f>$AB$6*($AB$11/AI73*AJ73+$AB$12)</f>
        <v>-5.3270445485535255E-4</v>
      </c>
      <c r="AI73" s="123">
        <f>1+$AB$7*COS(AL73)</f>
        <v>0.95461410365792565</v>
      </c>
      <c r="AJ73" s="123">
        <f>SIN(AL73+RADIANS($AB$9))</f>
        <v>-6.024992413733346E-2</v>
      </c>
      <c r="AK73" s="123">
        <f>$AB$7*SIN(AL73)</f>
        <v>-0.1924662728936252</v>
      </c>
      <c r="AL73" s="123">
        <f>2*ATAN(AM73)</f>
        <v>-1.8023778469573453</v>
      </c>
      <c r="AM73" s="123">
        <f>SQRT((1+$AB$7)/(1-$AB$7))*TAN(AN73/2)</f>
        <v>-1.2632397683360976</v>
      </c>
      <c r="AN73" s="140">
        <f>$AU73+$AB$7*SIN(AO73)</f>
        <v>10.962285625945134</v>
      </c>
      <c r="AO73" s="140">
        <f>$AU73+$AB$7*SIN(AP73)</f>
        <v>10.962285625945103</v>
      </c>
      <c r="AP73" s="140">
        <f>$AU73+$AB$7*SIN(AQ73)</f>
        <v>10.962285625949745</v>
      </c>
      <c r="AQ73" s="140">
        <f>$AU73+$AB$7*SIN(AR73)</f>
        <v>10.962285625244535</v>
      </c>
      <c r="AR73" s="140">
        <f>$AU73+$AB$7*SIN(AS73)</f>
        <v>10.962285732395731</v>
      </c>
      <c r="AS73" s="140">
        <f>$AU73+$AB$7*SIN(AT73)</f>
        <v>10.962269455547371</v>
      </c>
      <c r="AT73" s="140">
        <f>$AU73+$AB$7*SIN(AU73)</f>
        <v>10.964840606384529</v>
      </c>
      <c r="AU73" s="140">
        <f>RADIANS($AB$9)+$AB$18*(F73-AB$15)</f>
        <v>11.159921225540835</v>
      </c>
      <c r="AW73" s="123">
        <v>7050</v>
      </c>
      <c r="AX73" s="123">
        <f t="shared" si="14"/>
        <v>4.555264953954502E-3</v>
      </c>
      <c r="AY73" s="123">
        <f t="shared" si="15"/>
        <v>3.0631319568277904E-3</v>
      </c>
      <c r="AZ73" s="140">
        <f t="shared" si="16"/>
        <v>1.4921329971267117E-3</v>
      </c>
      <c r="BA73" s="123">
        <f t="shared" si="17"/>
        <v>0.81926361401916692</v>
      </c>
      <c r="BB73" s="123">
        <f t="shared" si="18"/>
        <v>0.75858248214652546</v>
      </c>
      <c r="BC73" s="123">
        <f t="shared" si="19"/>
        <v>-2.7237991152521253</v>
      </c>
      <c r="BD73" s="123">
        <f t="shared" si="20"/>
        <v>-4.717217776701486</v>
      </c>
      <c r="BE73" s="123">
        <f t="shared" si="13"/>
        <v>9.9316853600859236</v>
      </c>
      <c r="BF73" s="123">
        <f t="shared" si="13"/>
        <v>9.931688292323372</v>
      </c>
      <c r="BG73" s="123">
        <f t="shared" si="13"/>
        <v>9.931671331135135</v>
      </c>
      <c r="BH73" s="123">
        <f t="shared" si="12"/>
        <v>9.931769443376691</v>
      </c>
      <c r="BI73" s="123">
        <f t="shared" si="12"/>
        <v>9.9312019856110751</v>
      </c>
      <c r="BJ73" s="123">
        <f t="shared" si="12"/>
        <v>9.9344865068980468</v>
      </c>
      <c r="BK73" s="123">
        <f t="shared" si="12"/>
        <v>9.9155568573946642</v>
      </c>
      <c r="BL73" s="123">
        <f t="shared" si="21"/>
        <v>10.027686366800774</v>
      </c>
    </row>
    <row r="74" spans="1:64" ht="12.95" customHeight="1">
      <c r="A74" s="46" t="s">
        <v>129</v>
      </c>
      <c r="B74" s="197" t="s">
        <v>124</v>
      </c>
      <c r="C74" s="198">
        <v>53079.614650000003</v>
      </c>
      <c r="D74" s="198">
        <v>1.6000000000000001E-4</v>
      </c>
      <c r="E74" s="123">
        <f>+(C74-C$7)/C$8</f>
        <v>7255.532314431719</v>
      </c>
      <c r="F74" s="123">
        <f>ROUND(2*E74,0)/2</f>
        <v>7255.5</v>
      </c>
      <c r="G74" s="123">
        <f>+C74-(C$7+F74*C$8)</f>
        <v>4.5977399997354951E-2</v>
      </c>
      <c r="K74" s="123">
        <f>G74</f>
        <v>4.5977399997354951E-2</v>
      </c>
      <c r="L74" s="123">
        <f ca="1">+C$11+C$12*$F74</f>
        <v>4.6752645577680725E-2</v>
      </c>
      <c r="M74" s="187">
        <f>+C74-15018.5</f>
        <v>38061.114650000003</v>
      </c>
      <c r="S74" s="191">
        <f>S$17</f>
        <v>1</v>
      </c>
      <c r="T74" s="187" t="s">
        <v>61</v>
      </c>
      <c r="U74" s="163"/>
      <c r="Z74" s="123">
        <f>F74</f>
        <v>7255.5</v>
      </c>
      <c r="AA74" s="140">
        <f>AB$3+AB$4*Z74+AB$5*Z74^2+AH74</f>
        <v>2.6573458924615753E-3</v>
      </c>
      <c r="AB74" s="140">
        <f>IF(S74&lt;&gt;0,G74-AH74, -9999)</f>
        <v>4.6550213253407476E-2</v>
      </c>
      <c r="AC74" s="140">
        <f>+G74-P74</f>
        <v>4.5977399997354951E-2</v>
      </c>
      <c r="AD74" s="140">
        <f>IF(S74&lt;&gt;0,G74-AA74, -9999)</f>
        <v>4.3320054104893375E-2</v>
      </c>
      <c r="AE74" s="140">
        <f>+(G74-AA74)^2*S74</f>
        <v>1.8766270876508894E-3</v>
      </c>
      <c r="AF74" s="123">
        <f>IF(S74&lt;&gt;0,G74-P74, -9999)</f>
        <v>4.5977399997354951E-2</v>
      </c>
      <c r="AG74" s="188"/>
      <c r="AH74" s="123">
        <f>$AB$6*($AB$11/AI74*AJ74+$AB$12)</f>
        <v>-5.7281325605252633E-4</v>
      </c>
      <c r="AI74" s="123">
        <f>1+$AB$7*COS(AL74)</f>
        <v>0.95828916153828403</v>
      </c>
      <c r="AJ74" s="123">
        <f>SIN(AL74+RADIANS($AB$9))</f>
        <v>-7.9256132880119678E-2</v>
      </c>
      <c r="AK74" s="123">
        <f>$AB$7*SIN(AL74)</f>
        <v>-0.19329602102256932</v>
      </c>
      <c r="AL74" s="123">
        <f>2*ATAN(AM74)</f>
        <v>-1.7833249391793151</v>
      </c>
      <c r="AM74" s="123">
        <f>SQRT((1+$AB$7)/(1-$AB$7))*TAN(AN74/2)</f>
        <v>-1.238804559118875</v>
      </c>
      <c r="AN74" s="140">
        <f>$AU74+$AB$7*SIN(AO74)</f>
        <v>10.981812726868746</v>
      </c>
      <c r="AO74" s="140">
        <f>$AU74+$AB$7*SIN(AP74)</f>
        <v>10.981812726868746</v>
      </c>
      <c r="AP74" s="140">
        <f>$AU74+$AB$7*SIN(AQ74)</f>
        <v>10.981812726868906</v>
      </c>
      <c r="AQ74" s="140">
        <f>$AU74+$AB$7*SIN(AR74)</f>
        <v>10.981812726809931</v>
      </c>
      <c r="AR74" s="140">
        <f>$AU74+$AB$7*SIN(AS74)</f>
        <v>10.981812748482685</v>
      </c>
      <c r="AS74" s="140">
        <f>$AU74+$AB$7*SIN(AT74)</f>
        <v>10.981804786350732</v>
      </c>
      <c r="AT74" s="140">
        <f>$AU74+$AB$7*SIN(AU74)</f>
        <v>10.985130728082058</v>
      </c>
      <c r="AU74" s="140">
        <f>RADIANS($AB$9)+$AB$18*(F74-AB$15)</f>
        <v>11.179539156261578</v>
      </c>
      <c r="AW74" s="123">
        <v>7100</v>
      </c>
      <c r="AX74" s="123">
        <f t="shared" si="14"/>
        <v>4.1889032805665005E-3</v>
      </c>
      <c r="AY74" s="123">
        <f t="shared" si="15"/>
        <v>3.1029462175877769E-3</v>
      </c>
      <c r="AZ74" s="140">
        <f t="shared" si="16"/>
        <v>1.0859570629787238E-3</v>
      </c>
      <c r="BA74" s="123">
        <f t="shared" si="17"/>
        <v>0.83929971626501165</v>
      </c>
      <c r="BB74" s="123">
        <f t="shared" si="18"/>
        <v>0.6106178414318616</v>
      </c>
      <c r="BC74" s="123">
        <f t="shared" si="19"/>
        <v>-2.5195048152889843</v>
      </c>
      <c r="BD74" s="123">
        <f t="shared" si="20"/>
        <v>-3.1106238057175655</v>
      </c>
      <c r="BE74" s="123">
        <f t="shared" si="13"/>
        <v>10.173357258681815</v>
      </c>
      <c r="BF74" s="123">
        <f t="shared" si="13"/>
        <v>10.173358600120833</v>
      </c>
      <c r="BG74" s="123">
        <f t="shared" si="13"/>
        <v>10.173349341136882</v>
      </c>
      <c r="BH74" s="123">
        <f t="shared" si="12"/>
        <v>10.173413250832988</v>
      </c>
      <c r="BI74" s="123">
        <f t="shared" si="12"/>
        <v>10.172972194451175</v>
      </c>
      <c r="BJ74" s="123">
        <f t="shared" si="12"/>
        <v>10.176019723961639</v>
      </c>
      <c r="BK74" s="123">
        <f t="shared" si="12"/>
        <v>10.155134691695107</v>
      </c>
      <c r="BL74" s="123">
        <f t="shared" si="21"/>
        <v>10.307942519954253</v>
      </c>
    </row>
    <row r="75" spans="1:64" ht="12.95" customHeight="1">
      <c r="A75" s="46" t="s">
        <v>130</v>
      </c>
      <c r="B75" s="54" t="s">
        <v>124</v>
      </c>
      <c r="C75" s="198">
        <v>53315.801769999998</v>
      </c>
      <c r="D75" s="198">
        <v>1.6000000000000001E-4</v>
      </c>
      <c r="E75" s="123">
        <f>+(C75-C$7)/C$8</f>
        <v>7421.5324049565988</v>
      </c>
      <c r="F75" s="123">
        <f>ROUND(2*E75,0)/2</f>
        <v>7421.5</v>
      </c>
      <c r="L75" s="123">
        <f ca="1">+C$11+C$12*$F75</f>
        <v>4.7822755739784249E-2</v>
      </c>
      <c r="M75" s="187">
        <f>+C75-15018.5</f>
        <v>38297.301769999998</v>
      </c>
      <c r="S75" s="191"/>
      <c r="T75" s="187" t="s">
        <v>61</v>
      </c>
      <c r="U75" s="163">
        <v>-2.9936999999335967E-2</v>
      </c>
      <c r="Z75" s="123">
        <f>F75</f>
        <v>7421.5</v>
      </c>
      <c r="AA75" s="140">
        <f>AB$3+AB$4*Z75+AB$5*Z75^2+AH75</f>
        <v>1.3245950251909886E-3</v>
      </c>
      <c r="AB75" s="140">
        <f>IF(S75&lt;&gt;0,G75-AH75, -9999)</f>
        <v>-9999</v>
      </c>
      <c r="AC75" s="140">
        <f>+G75-P75</f>
        <v>0</v>
      </c>
      <c r="AD75" s="140">
        <f>IF(S75&lt;&gt;0,G75-AA75, -9999)</f>
        <v>-9999</v>
      </c>
      <c r="AE75" s="140">
        <f>+(G75-AA75)^2*S75</f>
        <v>0</v>
      </c>
      <c r="AF75" s="123">
        <f>IF(S75&lt;&gt;0,G75-P75, -9999)</f>
        <v>-9999</v>
      </c>
      <c r="AG75" s="188"/>
      <c r="AH75" s="123">
        <f>$AB$6*($AB$11/AI75*AJ75+$AB$12)</f>
        <v>-2.0470296594939309E-3</v>
      </c>
      <c r="AI75" s="123">
        <f>1+$AB$7*COS(AL75)</f>
        <v>1.1540380027457204</v>
      </c>
      <c r="AJ75" s="123">
        <f>SIN(AL75+RADIANS($AB$9))</f>
        <v>-0.92645888592532322</v>
      </c>
      <c r="AK75" s="123">
        <f>$AB$7*SIN(AL75)</f>
        <v>-0.12399773989249295</v>
      </c>
      <c r="AL75" s="123">
        <f>2*ATAN(AM75)</f>
        <v>-0.67777105941703297</v>
      </c>
      <c r="AM75" s="123">
        <f>SQRT((1+$AB$7)/(1-$AB$7))*TAN(AN75/2)</f>
        <v>-0.35248344794634834</v>
      </c>
      <c r="AN75" s="140">
        <f>$AU75+$AB$7*SIN(AO75)</f>
        <v>12.0046647797141</v>
      </c>
      <c r="AO75" s="140">
        <f>$AU75+$AB$7*SIN(AP75)</f>
        <v>12.004666780683232</v>
      </c>
      <c r="AP75" s="140">
        <f>$AU75+$AB$7*SIN(AQ75)</f>
        <v>12.004678736617242</v>
      </c>
      <c r="AQ75" s="140">
        <f>$AU75+$AB$7*SIN(AR75)</f>
        <v>12.004750172305638</v>
      </c>
      <c r="AR75" s="140">
        <f>$AU75+$AB$7*SIN(AS75)</f>
        <v>12.005176927589789</v>
      </c>
      <c r="AS75" s="140">
        <f>$AU75+$AB$7*SIN(AT75)</f>
        <v>12.007723976252565</v>
      </c>
      <c r="AT75" s="140">
        <f>$AU75+$AB$7*SIN(AU75)</f>
        <v>12.022842817092251</v>
      </c>
      <c r="AU75" s="140">
        <f>RADIANS($AB$9)+$AB$18*(F75-AB$15)</f>
        <v>12.109989584731133</v>
      </c>
      <c r="AW75" s="123">
        <v>7150</v>
      </c>
      <c r="AX75" s="123">
        <f t="shared" si="14"/>
        <v>3.7455657272760135E-3</v>
      </c>
      <c r="AY75" s="123">
        <f t="shared" si="15"/>
        <v>3.1432909983660343E-3</v>
      </c>
      <c r="AZ75" s="140">
        <f t="shared" si="16"/>
        <v>6.0227472890997912E-4</v>
      </c>
      <c r="BA75" s="123">
        <f t="shared" si="17"/>
        <v>0.86779220895751497</v>
      </c>
      <c r="BB75" s="123">
        <f t="shared" si="18"/>
        <v>0.42632408098452945</v>
      </c>
      <c r="BC75" s="123">
        <f t="shared" si="19"/>
        <v>-2.3030894316851156</v>
      </c>
      <c r="BD75" s="123">
        <f t="shared" si="20"/>
        <v>-2.2437864663464069</v>
      </c>
      <c r="BE75" s="123">
        <f t="shared" si="13"/>
        <v>10.422089662119401</v>
      </c>
      <c r="BF75" s="123">
        <f t="shared" si="13"/>
        <v>10.422089907987246</v>
      </c>
      <c r="BG75" s="123">
        <f t="shared" si="13"/>
        <v>10.422087616351822</v>
      </c>
      <c r="BH75" s="123">
        <f t="shared" si="12"/>
        <v>10.422108976080391</v>
      </c>
      <c r="BI75" s="123">
        <f t="shared" si="12"/>
        <v>10.421909915074108</v>
      </c>
      <c r="BJ75" s="123">
        <f t="shared" si="12"/>
        <v>10.423767440212954</v>
      </c>
      <c r="BK75" s="123">
        <f t="shared" si="12"/>
        <v>10.406636237759763</v>
      </c>
      <c r="BL75" s="123">
        <f t="shared" si="21"/>
        <v>10.588198673107733</v>
      </c>
    </row>
    <row r="76" spans="1:64" ht="12.95" customHeight="1">
      <c r="A76" s="46" t="s">
        <v>130</v>
      </c>
      <c r="B76" s="54" t="s">
        <v>108</v>
      </c>
      <c r="C76" s="198">
        <v>53317.935030000001</v>
      </c>
      <c r="D76" s="198">
        <v>1.2999999999999999E-4</v>
      </c>
      <c r="E76" s="123">
        <f>+(C76-C$7)/C$8</f>
        <v>7423.0317303775346</v>
      </c>
      <c r="F76" s="123">
        <f>ROUND(2*E76,0)/2</f>
        <v>7423</v>
      </c>
      <c r="L76" s="123">
        <f ca="1">+C$11+C$12*$F76</f>
        <v>4.7832425409923739E-2</v>
      </c>
      <c r="M76" s="187">
        <f>+C76-15018.5</f>
        <v>38299.435030000001</v>
      </c>
      <c r="S76" s="191"/>
      <c r="T76" s="187" t="s">
        <v>61</v>
      </c>
      <c r="U76" s="163">
        <v>-2.593699999852106E-2</v>
      </c>
      <c r="Z76" s="123">
        <f>F76</f>
        <v>7423</v>
      </c>
      <c r="AA76" s="140">
        <f>AB$3+AB$4*Z76+AB$5*Z76^2+AH76</f>
        <v>1.3201623661979922E-3</v>
      </c>
      <c r="AB76" s="140">
        <f>IF(S76&lt;&gt;0,G76-AH76, -9999)</f>
        <v>-9999</v>
      </c>
      <c r="AC76" s="140">
        <f>+G76-P76</f>
        <v>0</v>
      </c>
      <c r="AD76" s="140">
        <f>IF(S76&lt;&gt;0,G76-AA76, -9999)</f>
        <v>-9999</v>
      </c>
      <c r="AE76" s="140">
        <f>+(G76-AA76)^2*S76</f>
        <v>0</v>
      </c>
      <c r="AF76" s="123">
        <f>IF(S76&lt;&gt;0,G76-P76, -9999)</f>
        <v>-9999</v>
      </c>
      <c r="AG76" s="188"/>
      <c r="AH76" s="123">
        <f>$AB$6*($AB$11/AI76*AJ76+$AB$12)</f>
        <v>-2.0527672801555338E-3</v>
      </c>
      <c r="AI76" s="123">
        <f>1+$AB$7*COS(AL76)</f>
        <v>1.1555029936624182</v>
      </c>
      <c r="AJ76" s="123">
        <f>SIN(AL76+RADIANS($AB$9))</f>
        <v>-0.9308733694144159</v>
      </c>
      <c r="AK76" s="123">
        <f>$AB$7*SIN(AL76)</f>
        <v>-0.12215549414726647</v>
      </c>
      <c r="AL76" s="123">
        <f>2*ATAN(AM76)</f>
        <v>-0.66586811915533861</v>
      </c>
      <c r="AM76" s="123">
        <f>SQRT((1+$AB$7)/(1-$AB$7))*TAN(AN76/2)</f>
        <v>-0.34580646800247034</v>
      </c>
      <c r="AN76" s="140">
        <f>$AU76+$AB$7*SIN(AO76)</f>
        <v>12.014768849350377</v>
      </c>
      <c r="AO76" s="140">
        <f>$AU76+$AB$7*SIN(AP76)</f>
        <v>12.014770888376919</v>
      </c>
      <c r="AP76" s="140">
        <f>$AU76+$AB$7*SIN(AQ76)</f>
        <v>12.01478299534101</v>
      </c>
      <c r="AQ76" s="140">
        <f>$AU76+$AB$7*SIN(AR76)</f>
        <v>12.014854880031622</v>
      </c>
      <c r="AR76" s="140">
        <f>$AU76+$AB$7*SIN(AS76)</f>
        <v>12.015281627513332</v>
      </c>
      <c r="AS76" s="140">
        <f>$AU76+$AB$7*SIN(AT76)</f>
        <v>12.017812739432742</v>
      </c>
      <c r="AT76" s="140">
        <f>$AU76+$AB$7*SIN(AU76)</f>
        <v>12.032745983607223</v>
      </c>
      <c r="AU76" s="140">
        <f>RADIANS($AB$9)+$AB$18*(F76-AB$15)</f>
        <v>12.118397269325737</v>
      </c>
      <c r="AW76" s="123">
        <v>7200</v>
      </c>
      <c r="AX76" s="123">
        <f t="shared" si="14"/>
        <v>3.245226654300856E-3</v>
      </c>
      <c r="AY76" s="123">
        <f t="shared" si="15"/>
        <v>3.184166299162561E-3</v>
      </c>
      <c r="AZ76" s="140">
        <f t="shared" si="16"/>
        <v>6.1060355138294994E-5</v>
      </c>
      <c r="BA76" s="123">
        <f t="shared" si="17"/>
        <v>0.90540580623329747</v>
      </c>
      <c r="BB76" s="123">
        <f t="shared" si="18"/>
        <v>0.20544952215077605</v>
      </c>
      <c r="BC76" s="123">
        <f t="shared" si="19"/>
        <v>-2.0695872881501876</v>
      </c>
      <c r="BD76" s="123">
        <f t="shared" si="20"/>
        <v>-1.6834762727729211</v>
      </c>
      <c r="BE76" s="123">
        <f t="shared" si="13"/>
        <v>10.680447235116876</v>
      </c>
      <c r="BF76" s="123">
        <f t="shared" si="13"/>
        <v>10.680447242677028</v>
      </c>
      <c r="BG76" s="123">
        <f t="shared" si="13"/>
        <v>10.68044711932372</v>
      </c>
      <c r="BH76" s="123">
        <f t="shared" si="12"/>
        <v>10.680449131992617</v>
      </c>
      <c r="BI76" s="123">
        <f t="shared" si="12"/>
        <v>10.680416294246749</v>
      </c>
      <c r="BJ76" s="123">
        <f t="shared" si="12"/>
        <v>10.680952473191301</v>
      </c>
      <c r="BK76" s="123">
        <f t="shared" si="12"/>
        <v>10.672305239582155</v>
      </c>
      <c r="BL76" s="123">
        <f t="shared" si="21"/>
        <v>10.868454826261214</v>
      </c>
    </row>
    <row r="77" spans="1:64" ht="12.95" customHeight="1">
      <c r="A77" s="46" t="s">
        <v>130</v>
      </c>
      <c r="B77" s="54" t="s">
        <v>108</v>
      </c>
      <c r="C77" s="198">
        <v>53354.928419999997</v>
      </c>
      <c r="D77" s="198">
        <v>9.0000000000000006E-5</v>
      </c>
      <c r="E77" s="123">
        <f>+(C77-C$7)/C$8</f>
        <v>7449.0319038367043</v>
      </c>
      <c r="F77" s="123">
        <f>ROUND(2*E77,0)/2</f>
        <v>7449</v>
      </c>
      <c r="G77" s="123">
        <f>+C77-(C$7+F77*C$8)</f>
        <v>4.5393199994578026E-2</v>
      </c>
      <c r="K77" s="123">
        <f>G77</f>
        <v>4.5393199994578026E-2</v>
      </c>
      <c r="L77" s="123">
        <f ca="1">+C$11+C$12*$F77</f>
        <v>4.8000033025674897E-2</v>
      </c>
      <c r="M77" s="187">
        <f>+C77-15018.5</f>
        <v>38336.428419999997</v>
      </c>
      <c r="S77" s="191">
        <f>S$17</f>
        <v>1</v>
      </c>
      <c r="T77" s="187" t="s">
        <v>61</v>
      </c>
      <c r="U77" s="163"/>
      <c r="Z77" s="123">
        <f>F77</f>
        <v>7449</v>
      </c>
      <c r="AA77" s="140">
        <f>AB$3+AB$4*Z77+AB$5*Z77^2+AH77</f>
        <v>1.2767661932386468E-3</v>
      </c>
      <c r="AB77" s="140">
        <f>IF(S77&lt;&gt;0,G77-AH77, -9999)</f>
        <v>4.7512058647644691E-2</v>
      </c>
      <c r="AC77" s="140">
        <f>+G77-P77</f>
        <v>4.5393199994578026E-2</v>
      </c>
      <c r="AD77" s="140">
        <f>IF(S77&lt;&gt;0,G77-AA77, -9999)</f>
        <v>4.411643380133938E-2</v>
      </c>
      <c r="AE77" s="140">
        <f>+(G77-AA77)^2*S77</f>
        <v>1.9462597313479597E-3</v>
      </c>
      <c r="AF77" s="123">
        <f>IF(S77&lt;&gt;0,G77-P77, -9999)</f>
        <v>4.5393199994578026E-2</v>
      </c>
      <c r="AG77" s="188"/>
      <c r="AH77" s="123">
        <f>$AB$6*($AB$11/AI77*AJ77+$AB$12)</f>
        <v>-2.1188586530666658E-3</v>
      </c>
      <c r="AI77" s="123">
        <f>1+$AB$7*COS(AL77)</f>
        <v>1.1776170055141042</v>
      </c>
      <c r="AJ77" s="123">
        <f>SIN(AL77+RADIANS($AB$9))</f>
        <v>-0.98670520672695072</v>
      </c>
      <c r="AK77" s="123">
        <f>$AB$7*SIN(AL77)</f>
        <v>-8.6921488370480568E-2</v>
      </c>
      <c r="AL77" s="123">
        <f>2*ATAN(AM77)</f>
        <v>-0.45511229251195967</v>
      </c>
      <c r="AM77" s="123">
        <f>SQRT((1+$AB$7)/(1-$AB$7))*TAN(AN77/2)</f>
        <v>-0.23156699803258701</v>
      </c>
      <c r="AN77" s="140">
        <f>$AU77+$AB$7*SIN(AO77)</f>
        <v>12.191777077001886</v>
      </c>
      <c r="AO77" s="140">
        <f>$AU77+$AB$7*SIN(AP77)</f>
        <v>12.191779408632446</v>
      </c>
      <c r="AP77" s="140">
        <f>$AU77+$AB$7*SIN(AQ77)</f>
        <v>12.191792078236201</v>
      </c>
      <c r="AQ77" s="140">
        <f>$AU77+$AB$7*SIN(AR77)</f>
        <v>12.191860921169651</v>
      </c>
      <c r="AR77" s="140">
        <f>$AU77+$AB$7*SIN(AS77)</f>
        <v>12.192234961053034</v>
      </c>
      <c r="AS77" s="140">
        <f>$AU77+$AB$7*SIN(AT77)</f>
        <v>12.19426625000265</v>
      </c>
      <c r="AT77" s="140">
        <f>$AU77+$AB$7*SIN(AU77)</f>
        <v>12.205269734329789</v>
      </c>
      <c r="AU77" s="140">
        <f>RADIANS($AB$9)+$AB$18*(F77-AB$15)</f>
        <v>12.264130468965547</v>
      </c>
      <c r="AW77" s="123">
        <v>7250</v>
      </c>
      <c r="AX77" s="123">
        <f t="shared" si="14"/>
        <v>2.7158098892232025E-3</v>
      </c>
      <c r="AY77" s="123">
        <f t="shared" si="15"/>
        <v>3.2255721199773587E-3</v>
      </c>
      <c r="AZ77" s="140">
        <f t="shared" si="16"/>
        <v>-5.097622307541561E-4</v>
      </c>
      <c r="BA77" s="123">
        <f t="shared" si="17"/>
        <v>0.95253393031223699</v>
      </c>
      <c r="BB77" s="123">
        <f t="shared" si="18"/>
        <v>-4.9444258303958301E-2</v>
      </c>
      <c r="BC77" s="123">
        <f t="shared" si="19"/>
        <v>-1.8131998556596554</v>
      </c>
      <c r="BD77" s="123">
        <f t="shared" si="20"/>
        <v>-1.277382324596595</v>
      </c>
      <c r="BE77" s="123">
        <f t="shared" si="13"/>
        <v>10.951160825374425</v>
      </c>
      <c r="BF77" s="123">
        <f t="shared" si="13"/>
        <v>10.951160825374316</v>
      </c>
      <c r="BG77" s="123">
        <f t="shared" si="13"/>
        <v>10.951160825386719</v>
      </c>
      <c r="BH77" s="123">
        <f t="shared" si="12"/>
        <v>10.951160823974204</v>
      </c>
      <c r="BI77" s="123">
        <f t="shared" si="12"/>
        <v>10.951160984859316</v>
      </c>
      <c r="BJ77" s="123">
        <f t="shared" si="12"/>
        <v>10.95114266381529</v>
      </c>
      <c r="BK77" s="123">
        <f t="shared" si="12"/>
        <v>10.953279943742412</v>
      </c>
      <c r="BL77" s="123">
        <f t="shared" si="21"/>
        <v>11.148710979414695</v>
      </c>
    </row>
    <row r="78" spans="1:64" ht="12.95" customHeight="1">
      <c r="A78" s="46" t="s">
        <v>131</v>
      </c>
      <c r="B78" s="197"/>
      <c r="C78" s="53">
        <v>53387.652099999999</v>
      </c>
      <c r="D78" s="53">
        <v>1.6000000000000001E-3</v>
      </c>
      <c r="E78" s="123">
        <f>+(C78-C$7)/C$8</f>
        <v>7472.0311844168973</v>
      </c>
      <c r="F78" s="123">
        <f>ROUND(2*E78,0)/2</f>
        <v>7472</v>
      </c>
      <c r="G78" s="123">
        <f>+C78-(C$7+F78*C$8)</f>
        <v>4.4369599992933217E-2</v>
      </c>
      <c r="J78" s="123">
        <f>G78</f>
        <v>4.4369599992933217E-2</v>
      </c>
      <c r="L78" s="123">
        <f ca="1">+C$11+C$12*$F78</f>
        <v>4.814830130114707E-2</v>
      </c>
      <c r="M78" s="187">
        <f>+C78-15018.5</f>
        <v>38369.152099999999</v>
      </c>
      <c r="S78" s="191">
        <f>S$16</f>
        <v>1</v>
      </c>
      <c r="T78" s="187" t="s">
        <v>60</v>
      </c>
      <c r="U78" s="163"/>
      <c r="Z78" s="123">
        <f>F78</f>
        <v>7472</v>
      </c>
      <c r="AA78" s="140">
        <f>AB$3+AB$4*Z78+AB$5*Z78^2+AH78</f>
        <v>1.2940251992625226E-3</v>
      </c>
      <c r="AB78" s="140">
        <f>IF(S78&lt;&gt;0,G78-AH78, -9999)</f>
        <v>4.6491395742222399E-2</v>
      </c>
      <c r="AC78" s="140">
        <f>+G78-P78</f>
        <v>4.4369599992933217E-2</v>
      </c>
      <c r="AD78" s="140">
        <f>IF(S78&lt;&gt;0,G78-AA78, -9999)</f>
        <v>4.3075574793670697E-2</v>
      </c>
      <c r="AE78" s="140">
        <f>+(G78-AA78)^2*S78</f>
        <v>1.8555051438051183E-3</v>
      </c>
      <c r="AF78" s="123">
        <f>IF(S78&lt;&gt;0,G78-P78, -9999)</f>
        <v>4.4369599992933217E-2</v>
      </c>
      <c r="AG78" s="188"/>
      <c r="AH78" s="123">
        <f>$AB$6*($AB$11/AI78*AJ78+$AB$12)</f>
        <v>-2.1217957492891803E-3</v>
      </c>
      <c r="AI78" s="123">
        <f>1+$AB$7*COS(AL78)</f>
        <v>1.1909468392284333</v>
      </c>
      <c r="AJ78" s="123">
        <f>SIN(AL78+RADIANS($AB$9))</f>
        <v>-0.99958263413134751</v>
      </c>
      <c r="AK78" s="123">
        <f>$AB$7*SIN(AL78)</f>
        <v>-5.1404769983025372E-2</v>
      </c>
      <c r="AL78" s="123">
        <f>2*ATAN(AM78)</f>
        <v>-0.26297522637675425</v>
      </c>
      <c r="AM78" s="123">
        <f>SQRT((1+$AB$7)/(1-$AB$7))*TAN(AN78/2)</f>
        <v>-0.13225065328358418</v>
      </c>
      <c r="AN78" s="140">
        <f>$AU78+$AB$7*SIN(AO78)</f>
        <v>12.350738019898433</v>
      </c>
      <c r="AO78" s="140">
        <f>$AU78+$AB$7*SIN(AP78)</f>
        <v>12.350739802977197</v>
      </c>
      <c r="AP78" s="140">
        <f>$AU78+$AB$7*SIN(AQ78)</f>
        <v>12.350749033793026</v>
      </c>
      <c r="AQ78" s="140">
        <f>$AU78+$AB$7*SIN(AR78)</f>
        <v>12.350796820481147</v>
      </c>
      <c r="AR78" s="140">
        <f>$AU78+$AB$7*SIN(AS78)</f>
        <v>12.351044197726088</v>
      </c>
      <c r="AS78" s="140">
        <f>$AU78+$AB$7*SIN(AT78)</f>
        <v>12.35232458138684</v>
      </c>
      <c r="AT78" s="140">
        <f>$AU78+$AB$7*SIN(AU78)</f>
        <v>12.358945994352998</v>
      </c>
      <c r="AU78" s="140">
        <f>RADIANS($AB$9)+$AB$18*(F78-AB$15)</f>
        <v>12.393048299416149</v>
      </c>
      <c r="AW78" s="123">
        <v>7300</v>
      </c>
      <c r="AX78" s="123">
        <f t="shared" si="14"/>
        <v>2.1962209712013646E-3</v>
      </c>
      <c r="AY78" s="123">
        <f t="shared" si="15"/>
        <v>3.2675084608104255E-3</v>
      </c>
      <c r="AZ78" s="140">
        <f t="shared" si="16"/>
        <v>-1.0712874896090607E-3</v>
      </c>
      <c r="BA78" s="123">
        <f t="shared" si="17"/>
        <v>1.0085717043977895</v>
      </c>
      <c r="BB78" s="123">
        <f t="shared" si="18"/>
        <v>-0.32898521465386943</v>
      </c>
      <c r="BC78" s="123">
        <f t="shared" si="19"/>
        <v>-1.5274355118322245</v>
      </c>
      <c r="BD78" s="123">
        <f t="shared" si="20"/>
        <v>-0.95755280664995823</v>
      </c>
      <c r="BE78" s="123">
        <f t="shared" si="13"/>
        <v>11.236954830436391</v>
      </c>
      <c r="BF78" s="123">
        <f t="shared" si="13"/>
        <v>11.236954833333666</v>
      </c>
      <c r="BG78" s="123">
        <f t="shared" si="13"/>
        <v>11.236954894626148</v>
      </c>
      <c r="BH78" s="123">
        <f t="shared" si="12"/>
        <v>11.236956191278027</v>
      </c>
      <c r="BI78" s="123">
        <f t="shared" si="12"/>
        <v>11.236983620547578</v>
      </c>
      <c r="BJ78" s="123">
        <f t="shared" si="12"/>
        <v>11.237563142791851</v>
      </c>
      <c r="BK78" s="123">
        <f t="shared" si="12"/>
        <v>11.249504281155659</v>
      </c>
      <c r="BL78" s="123">
        <f t="shared" si="21"/>
        <v>11.428967132568175</v>
      </c>
    </row>
    <row r="79" spans="1:64" ht="12.95" customHeight="1">
      <c r="A79" s="46" t="s">
        <v>132</v>
      </c>
      <c r="B79" s="54" t="s">
        <v>108</v>
      </c>
      <c r="C79" s="53">
        <v>53388.280299999999</v>
      </c>
      <c r="D79" s="53">
        <v>2.9999999999999997E-4</v>
      </c>
      <c r="E79" s="123">
        <f>+(C79-C$7)/C$8</f>
        <v>7472.4727040766802</v>
      </c>
      <c r="F79" s="123">
        <f>ROUND(2*E79,0)/2</f>
        <v>7472.5</v>
      </c>
      <c r="L79" s="123">
        <f ca="1">+C$11+C$12*$F79</f>
        <v>4.8151524524526902E-2</v>
      </c>
      <c r="M79" s="187">
        <f>+C79-15018.5</f>
        <v>38369.780299999999</v>
      </c>
      <c r="S79" s="191"/>
      <c r="T79" s="187" t="s">
        <v>61</v>
      </c>
      <c r="U79" s="163">
        <v>-8.4334400002262555E-2</v>
      </c>
      <c r="Z79" s="123">
        <f>F79</f>
        <v>7472.5</v>
      </c>
      <c r="AA79" s="140">
        <f>AB$3+AB$4*Z79+AB$5*Z79^2+AH79</f>
        <v>1.2950009057148514E-3</v>
      </c>
      <c r="AB79" s="140">
        <f>IF(S79&lt;&gt;0,G79-AH79, -9999)</f>
        <v>-9999</v>
      </c>
      <c r="AC79" s="140">
        <f>+G79-P79</f>
        <v>0</v>
      </c>
      <c r="AD79" s="140">
        <f>IF(S79&lt;&gt;0,G79-AA79, -9999)</f>
        <v>-9999</v>
      </c>
      <c r="AE79" s="140">
        <f>+(G79-AA79)^2*S79</f>
        <v>0</v>
      </c>
      <c r="AF79" s="123">
        <f>IF(S79&lt;&gt;0,G79-P79, -9999)</f>
        <v>-9999</v>
      </c>
      <c r="AG79" s="188"/>
      <c r="AH79" s="123">
        <f>$AB$6*($AB$11/AI79*AJ79+$AB$12)</f>
        <v>-2.1212603352599026E-3</v>
      </c>
      <c r="AI79" s="123">
        <f>1+$AB$7*COS(AL79)</f>
        <v>1.1911621109454531</v>
      </c>
      <c r="AJ79" s="123">
        <f>SIN(AL79+RADIANS($AB$9))</f>
        <v>-0.99945179457886291</v>
      </c>
      <c r="AK79" s="123">
        <f>$AB$7*SIN(AL79)</f>
        <v>-5.0598351032570328E-2</v>
      </c>
      <c r="AL79" s="123">
        <f>2*ATAN(AM79)</f>
        <v>-0.25875434773553574</v>
      </c>
      <c r="AM79" s="123">
        <f>SQRT((1+$AB$7)/(1-$AB$7))*TAN(AN79/2)</f>
        <v>-0.13010389786991747</v>
      </c>
      <c r="AN79" s="140">
        <f>$AU79+$AB$7*SIN(AO79)</f>
        <v>12.354211857596681</v>
      </c>
      <c r="AO79" s="140">
        <f>$AU79+$AB$7*SIN(AP79)</f>
        <v>12.354213619723838</v>
      </c>
      <c r="AP79" s="140">
        <f>$AU79+$AB$7*SIN(AQ79)</f>
        <v>12.354222735194741</v>
      </c>
      <c r="AQ79" s="140">
        <f>$AU79+$AB$7*SIN(AR79)</f>
        <v>12.354269889173342</v>
      </c>
      <c r="AR79" s="140">
        <f>$AU79+$AB$7*SIN(AS79)</f>
        <v>12.354513807239758</v>
      </c>
      <c r="AS79" s="140">
        <f>$AU79+$AB$7*SIN(AT79)</f>
        <v>12.355775342511945</v>
      </c>
      <c r="AT79" s="140">
        <f>$AU79+$AB$7*SIN(AU79)</f>
        <v>12.36229457872251</v>
      </c>
      <c r="AU79" s="140">
        <f>RADIANS($AB$9)+$AB$18*(F79-AB$15)</f>
        <v>12.395850860947682</v>
      </c>
      <c r="AW79" s="123">
        <v>7350</v>
      </c>
      <c r="AX79" s="123">
        <f t="shared" si="14"/>
        <v>1.7389876468926451E-3</v>
      </c>
      <c r="AY79" s="123">
        <f t="shared" si="15"/>
        <v>3.3099753216617634E-3</v>
      </c>
      <c r="AZ79" s="140">
        <f t="shared" si="16"/>
        <v>-1.5709876747691182E-3</v>
      </c>
      <c r="BA79" s="123">
        <f t="shared" si="17"/>
        <v>1.0705539032580584</v>
      </c>
      <c r="BB79" s="123">
        <f t="shared" si="18"/>
        <v>-0.61050626821679621</v>
      </c>
      <c r="BC79" s="123">
        <f t="shared" si="19"/>
        <v>-1.2059646306171785</v>
      </c>
      <c r="BD79" s="123">
        <f t="shared" si="20"/>
        <v>-0.6885239400916191</v>
      </c>
      <c r="BE79" s="123">
        <f t="shared" si="13"/>
        <v>11.540074850431887</v>
      </c>
      <c r="BF79" s="123">
        <f t="shared" si="13"/>
        <v>11.540075052974176</v>
      </c>
      <c r="BG79" s="123">
        <f t="shared" si="13"/>
        <v>11.540077030339184</v>
      </c>
      <c r="BH79" s="123">
        <f t="shared" si="12"/>
        <v>11.540096334474081</v>
      </c>
      <c r="BI79" s="123">
        <f t="shared" si="12"/>
        <v>11.540284759839119</v>
      </c>
      <c r="BJ79" s="123">
        <f t="shared" si="12"/>
        <v>11.542120890090155</v>
      </c>
      <c r="BK79" s="123">
        <f t="shared" si="12"/>
        <v>11.559732242185602</v>
      </c>
      <c r="BL79" s="123">
        <f t="shared" si="21"/>
        <v>11.709223285721656</v>
      </c>
    </row>
    <row r="80" spans="1:64" ht="12.95" customHeight="1">
      <c r="A80" s="46" t="s">
        <v>131</v>
      </c>
      <c r="B80" s="54" t="s">
        <v>124</v>
      </c>
      <c r="C80" s="53">
        <v>53388.364099999999</v>
      </c>
      <c r="D80" s="53">
        <v>5.9999999999999995E-4</v>
      </c>
      <c r="E80" s="123">
        <f>+(C80-C$7)/C$8</f>
        <v>7472.5316014779701</v>
      </c>
      <c r="F80" s="123">
        <f>ROUND(2*E80,0)/2</f>
        <v>7472.5</v>
      </c>
      <c r="G80" s="123">
        <f>+C80-(C$7+F80*C$8)</f>
        <v>4.4962999993003905E-2</v>
      </c>
      <c r="J80" s="123">
        <f>G80</f>
        <v>4.4962999993003905E-2</v>
      </c>
      <c r="L80" s="123">
        <f ca="1">+C$11+C$12*$F80</f>
        <v>4.8151524524526902E-2</v>
      </c>
      <c r="M80" s="187">
        <f>+C80-15018.5</f>
        <v>38369.864099999999</v>
      </c>
      <c r="S80" s="191">
        <f>S$16</f>
        <v>1</v>
      </c>
      <c r="T80" s="187" t="s">
        <v>60</v>
      </c>
      <c r="U80" s="163"/>
      <c r="Z80" s="123">
        <f>F80</f>
        <v>7472.5</v>
      </c>
      <c r="AA80" s="140">
        <f>AB$3+AB$4*Z80+AB$5*Z80^2+AH80</f>
        <v>1.2950009057148514E-3</v>
      </c>
      <c r="AB80" s="140">
        <f>IF(S80&lt;&gt;0,G80-AH80, -9999)</f>
        <v>4.7084260328263808E-2</v>
      </c>
      <c r="AC80" s="140">
        <f>+G80-P80</f>
        <v>4.4962999993003905E-2</v>
      </c>
      <c r="AD80" s="140">
        <f>IF(S80&lt;&gt;0,G80-AA80, -9999)</f>
        <v>4.366799908728905E-2</v>
      </c>
      <c r="AE80" s="140">
        <f>+(G80-AA80)^2*S80</f>
        <v>1.9068941442874773E-3</v>
      </c>
      <c r="AF80" s="123">
        <f>IF(S80&lt;&gt;0,G80-P80, -9999)</f>
        <v>4.4962999993003905E-2</v>
      </c>
      <c r="AG80" s="188"/>
      <c r="AH80" s="123">
        <f>$AB$6*($AB$11/AI80*AJ80+$AB$12)</f>
        <v>-2.1212603352599026E-3</v>
      </c>
      <c r="AI80" s="123">
        <f>1+$AB$7*COS(AL80)</f>
        <v>1.1911621109454531</v>
      </c>
      <c r="AJ80" s="123">
        <f>SIN(AL80+RADIANS($AB$9))</f>
        <v>-0.99945179457886291</v>
      </c>
      <c r="AK80" s="123">
        <f>$AB$7*SIN(AL80)</f>
        <v>-5.0598351032570328E-2</v>
      </c>
      <c r="AL80" s="123">
        <f>2*ATAN(AM80)</f>
        <v>-0.25875434773553574</v>
      </c>
      <c r="AM80" s="123">
        <f>SQRT((1+$AB$7)/(1-$AB$7))*TAN(AN80/2)</f>
        <v>-0.13010389786991747</v>
      </c>
      <c r="AN80" s="140">
        <f>$AU80+$AB$7*SIN(AO80)</f>
        <v>12.354211857596681</v>
      </c>
      <c r="AO80" s="140">
        <f>$AU80+$AB$7*SIN(AP80)</f>
        <v>12.354213619723838</v>
      </c>
      <c r="AP80" s="140">
        <f>$AU80+$AB$7*SIN(AQ80)</f>
        <v>12.354222735194741</v>
      </c>
      <c r="AQ80" s="140">
        <f>$AU80+$AB$7*SIN(AR80)</f>
        <v>12.354269889173342</v>
      </c>
      <c r="AR80" s="140">
        <f>$AU80+$AB$7*SIN(AS80)</f>
        <v>12.354513807239758</v>
      </c>
      <c r="AS80" s="140">
        <f>$AU80+$AB$7*SIN(AT80)</f>
        <v>12.355775342511945</v>
      </c>
      <c r="AT80" s="140">
        <f>$AU80+$AB$7*SIN(AU80)</f>
        <v>12.36229457872251</v>
      </c>
      <c r="AU80" s="140">
        <f>RADIANS($AB$9)+$AB$18*(F80-AB$15)</f>
        <v>12.395850860947682</v>
      </c>
      <c r="AW80" s="123">
        <v>7400</v>
      </c>
      <c r="AX80" s="123">
        <f t="shared" si="14"/>
        <v>1.4095303271726342E-3</v>
      </c>
      <c r="AY80" s="123">
        <f t="shared" si="15"/>
        <v>3.3529727025313713E-3</v>
      </c>
      <c r="AZ80" s="140">
        <f t="shared" si="16"/>
        <v>-1.943442375358737E-3</v>
      </c>
      <c r="BA80" s="123">
        <f t="shared" si="17"/>
        <v>1.131264739466316</v>
      </c>
      <c r="BB80" s="123">
        <f t="shared" si="18"/>
        <v>-0.85093687789689076</v>
      </c>
      <c r="BC80" s="123">
        <f t="shared" si="19"/>
        <v>-0.84489793822547543</v>
      </c>
      <c r="BD80" s="123">
        <f t="shared" si="20"/>
        <v>-0.44951312787961922</v>
      </c>
      <c r="BE80" s="123">
        <f t="shared" si="13"/>
        <v>11.86132761743313</v>
      </c>
      <c r="BF80" s="123">
        <f t="shared" si="13"/>
        <v>11.861328966554581</v>
      </c>
      <c r="BG80" s="123">
        <f t="shared" si="13"/>
        <v>11.861337924850657</v>
      </c>
      <c r="BH80" s="123">
        <f t="shared" si="12"/>
        <v>11.861397407065381</v>
      </c>
      <c r="BI80" s="123">
        <f t="shared" si="12"/>
        <v>11.861792286867546</v>
      </c>
      <c r="BJ80" s="123">
        <f t="shared" si="12"/>
        <v>11.864410392954339</v>
      </c>
      <c r="BK80" s="123">
        <f t="shared" si="12"/>
        <v>11.881625103729885</v>
      </c>
      <c r="BL80" s="123">
        <f t="shared" si="21"/>
        <v>11.989479438875136</v>
      </c>
    </row>
    <row r="81" spans="1:64" ht="12.95" customHeight="1">
      <c r="A81" s="46" t="s">
        <v>131</v>
      </c>
      <c r="B81" s="197"/>
      <c r="C81" s="53">
        <v>53410.417999999998</v>
      </c>
      <c r="D81" s="53">
        <v>2.3E-3</v>
      </c>
      <c r="E81" s="123">
        <f>+(C81-C$7)/C$8</f>
        <v>7488.0318090948231</v>
      </c>
      <c r="F81" s="123">
        <f>ROUND(2*E81,0)/2</f>
        <v>7488</v>
      </c>
      <c r="G81" s="123">
        <f>+C81-(C$7+F81*C$8)</f>
        <v>4.5258399994054344E-2</v>
      </c>
      <c r="J81" s="123">
        <f>G81</f>
        <v>4.5258399994054344E-2</v>
      </c>
      <c r="L81" s="123">
        <f ca="1">+C$11+C$12*$F81</f>
        <v>4.8251444449301628E-2</v>
      </c>
      <c r="M81" s="187">
        <f>+C81-15018.5</f>
        <v>38391.917999999998</v>
      </c>
      <c r="S81" s="191">
        <f>S$16</f>
        <v>1</v>
      </c>
      <c r="T81" s="187" t="s">
        <v>60</v>
      </c>
      <c r="U81" s="163"/>
      <c r="Z81" s="123">
        <f>F81</f>
        <v>7488</v>
      </c>
      <c r="AA81" s="140">
        <f>AB$3+AB$4*Z81+AB$5*Z81^2+AH81</f>
        <v>1.3380263627079114E-3</v>
      </c>
      <c r="AB81" s="140">
        <f>IF(S81&lt;&gt;0,G81-AH81, -9999)</f>
        <v>4.735031025122869E-2</v>
      </c>
      <c r="AC81" s="140">
        <f>+G81-P81</f>
        <v>4.5258399994054344E-2</v>
      </c>
      <c r="AD81" s="140">
        <f>IF(S81&lt;&gt;0,G81-AA81, -9999)</f>
        <v>4.3920373631346432E-2</v>
      </c>
      <c r="AE81" s="140">
        <f>+(G81-AA81)^2*S81</f>
        <v>1.9289992199170709E-3</v>
      </c>
      <c r="AF81" s="123">
        <f>IF(S81&lt;&gt;0,G81-P81, -9999)</f>
        <v>4.5258399994054344E-2</v>
      </c>
      <c r="AG81" s="188"/>
      <c r="AH81" s="123">
        <f>$AB$6*($AB$11/AI81*AJ81+$AB$12)</f>
        <v>-2.0919102571743437E-3</v>
      </c>
      <c r="AI81" s="123">
        <f>1+$AB$7*COS(AL81)</f>
        <v>1.1961456976097713</v>
      </c>
      <c r="AJ81" s="123">
        <f>SIN(AL81+RADIANS($AB$9))</f>
        <v>-0.98648504936073556</v>
      </c>
      <c r="AK81" s="123">
        <f>$AB$7*SIN(AL81)</f>
        <v>-2.5100021862801698E-2</v>
      </c>
      <c r="AL81" s="123">
        <f>2*ATAN(AM81)</f>
        <v>-0.12727449808524677</v>
      </c>
      <c r="AM81" s="123">
        <f>SQRT((1+$AB$7)/(1-$AB$7))*TAN(AN81/2)</f>
        <v>-6.3723292336252915E-2</v>
      </c>
      <c r="AN81" s="140">
        <f>$AU81+$AB$7*SIN(AO81)</f>
        <v>12.462160735644977</v>
      </c>
      <c r="AO81" s="140">
        <f>$AU81+$AB$7*SIN(AP81)</f>
        <v>12.462161693130025</v>
      </c>
      <c r="AP81" s="140">
        <f>$AU81+$AB$7*SIN(AQ81)</f>
        <v>12.462166561554445</v>
      </c>
      <c r="AQ81" s="140">
        <f>$AU81+$AB$7*SIN(AR81)</f>
        <v>12.462191315486303</v>
      </c>
      <c r="AR81" s="140">
        <f>$AU81+$AB$7*SIN(AS81)</f>
        <v>12.462317178037752</v>
      </c>
      <c r="AS81" s="140">
        <f>$AU81+$AB$7*SIN(AT81)</f>
        <v>12.462957106659031</v>
      </c>
      <c r="AT81" s="140">
        <f>$AU81+$AB$7*SIN(AU81)</f>
        <v>12.466210072842992</v>
      </c>
      <c r="AU81" s="140">
        <f>RADIANS($AB$9)+$AB$18*(F81-AB$15)</f>
        <v>12.482730268425263</v>
      </c>
      <c r="AW81" s="123">
        <v>7450</v>
      </c>
      <c r="AX81" s="123">
        <f t="shared" si="14"/>
        <v>1.2764048469220152E-3</v>
      </c>
      <c r="AY81" s="123">
        <f t="shared" si="15"/>
        <v>3.3965006034192492E-3</v>
      </c>
      <c r="AZ81" s="140">
        <f t="shared" si="16"/>
        <v>-2.120095756497234E-3</v>
      </c>
      <c r="BA81" s="123">
        <f t="shared" si="17"/>
        <v>1.1783286841515914</v>
      </c>
      <c r="BB81" s="123">
        <f t="shared" si="18"/>
        <v>-0.98801354131601649</v>
      </c>
      <c r="BC81" s="123">
        <f t="shared" si="19"/>
        <v>-0.44685493184847414</v>
      </c>
      <c r="BD81" s="123">
        <f t="shared" si="20"/>
        <v>-0.22722105465726922</v>
      </c>
      <c r="BE81" s="123">
        <f t="shared" si="13"/>
        <v>12.198648457551224</v>
      </c>
      <c r="BF81" s="123">
        <f t="shared" si="13"/>
        <v>12.198650782619701</v>
      </c>
      <c r="BG81" s="123">
        <f t="shared" si="13"/>
        <v>12.198663382825371</v>
      </c>
      <c r="BH81" s="123">
        <f t="shared" si="12"/>
        <v>12.198731665850657</v>
      </c>
      <c r="BI81" s="123">
        <f t="shared" si="12"/>
        <v>12.199101673948629</v>
      </c>
      <c r="BJ81" s="123">
        <f t="shared" si="12"/>
        <v>12.201105738385474</v>
      </c>
      <c r="BK81" s="123">
        <f t="shared" si="12"/>
        <v>12.211933921573287</v>
      </c>
      <c r="BL81" s="123">
        <f t="shared" si="21"/>
        <v>12.269735592028617</v>
      </c>
    </row>
    <row r="82" spans="1:64" ht="12.95" customHeight="1">
      <c r="A82" s="46" t="s">
        <v>130</v>
      </c>
      <c r="B82" s="54" t="s">
        <v>108</v>
      </c>
      <c r="C82" s="198">
        <v>53434.605069999998</v>
      </c>
      <c r="D82" s="198">
        <v>1.1E-4</v>
      </c>
      <c r="E82" s="123">
        <f>+(C82-C$7)/C$8</f>
        <v>7505.0312788776446</v>
      </c>
      <c r="F82" s="123">
        <f>ROUND(2*E82,0)/2</f>
        <v>7505</v>
      </c>
      <c r="G82" s="123">
        <f>+C82-(C$7+F82*C$8)</f>
        <v>4.450399999768706E-2</v>
      </c>
      <c r="K82" s="123">
        <f>G82</f>
        <v>4.450399999768706E-2</v>
      </c>
      <c r="L82" s="123">
        <f ca="1">+C$11+C$12*$F82</f>
        <v>4.8361034044215843E-2</v>
      </c>
      <c r="M82" s="187">
        <f>+C82-15018.5</f>
        <v>38416.105069999998</v>
      </c>
      <c r="S82" s="191">
        <f>S$17</f>
        <v>1</v>
      </c>
      <c r="T82" s="187" t="s">
        <v>61</v>
      </c>
      <c r="U82" s="163"/>
      <c r="Z82" s="123">
        <f>F82</f>
        <v>7505</v>
      </c>
      <c r="AA82" s="140">
        <f>AB$3+AB$4*Z82+AB$5*Z82^2+AH82</f>
        <v>1.4134648453466383E-3</v>
      </c>
      <c r="AB82" s="140">
        <f>IF(S82&lt;&gt;0,G82-AH82, -9999)</f>
        <v>4.6535529197357442E-2</v>
      </c>
      <c r="AC82" s="140">
        <f>+G82-P82</f>
        <v>4.450399999768706E-2</v>
      </c>
      <c r="AD82" s="140">
        <f>IF(S82&lt;&gt;0,G82-AA82, -9999)</f>
        <v>4.3090535152340424E-2</v>
      </c>
      <c r="AE82" s="140">
        <f>+(G82-AA82)^2*S82</f>
        <v>1.8567942197150857E-3</v>
      </c>
      <c r="AF82" s="123">
        <f>IF(S82&lt;&gt;0,G82-P82, -9999)</f>
        <v>4.450399999768706E-2</v>
      </c>
      <c r="AG82" s="188"/>
      <c r="AH82" s="123">
        <f>$AB$6*($AB$11/AI82*AJ82+$AB$12)</f>
        <v>-2.0315291996703781E-3</v>
      </c>
      <c r="AI82" s="123">
        <f>1+$AB$7*COS(AL82)</f>
        <v>1.1977140447882739</v>
      </c>
      <c r="AJ82" s="123">
        <f>SIN(AL82+RADIANS($AB$9))</f>
        <v>-0.95245363895492707</v>
      </c>
      <c r="AK82" s="123">
        <f>$AB$7*SIN(AL82)</f>
        <v>3.5074608760977421E-3</v>
      </c>
      <c r="AL82" s="123">
        <f>2*ATAN(AM82)</f>
        <v>1.7738208759549259E-2</v>
      </c>
      <c r="AM82" s="123">
        <f>SQRT((1+$AB$7)/(1-$AB$7))*TAN(AN82/2)</f>
        <v>8.8693369380020964E-3</v>
      </c>
      <c r="AN82" s="140">
        <f>$AU82+$AB$7*SIN(AO82)</f>
        <v>12.58088796896976</v>
      </c>
      <c r="AO82" s="140">
        <f>$AU82+$AB$7*SIN(AP82)</f>
        <v>12.580887831352193</v>
      </c>
      <c r="AP82" s="140">
        <f>$AU82+$AB$7*SIN(AQ82)</f>
        <v>12.5808871353449</v>
      </c>
      <c r="AQ82" s="140">
        <f>$AU82+$AB$7*SIN(AR82)</f>
        <v>12.580883615255523</v>
      </c>
      <c r="AR82" s="140">
        <f>$AU82+$AB$7*SIN(AS82)</f>
        <v>12.580865812241877</v>
      </c>
      <c r="AS82" s="140">
        <f>$AU82+$AB$7*SIN(AT82)</f>
        <v>12.580775772753226</v>
      </c>
      <c r="AT82" s="140">
        <f>$AU82+$AB$7*SIN(AU82)</f>
        <v>12.580320396034621</v>
      </c>
      <c r="AU82" s="140">
        <f>RADIANS($AB$9)+$AB$18*(F82-AB$15)</f>
        <v>12.578017360497446</v>
      </c>
      <c r="AW82" s="123">
        <v>7500</v>
      </c>
      <c r="AX82" s="123">
        <f t="shared" si="14"/>
        <v>1.3882482245891024E-3</v>
      </c>
      <c r="AY82" s="123">
        <f t="shared" si="15"/>
        <v>3.4405590243253973E-3</v>
      </c>
      <c r="AZ82" s="140">
        <f t="shared" si="16"/>
        <v>-2.0523107997362949E-3</v>
      </c>
      <c r="BA82" s="123">
        <f t="shared" si="17"/>
        <v>1.1976836335786907</v>
      </c>
      <c r="BB82" s="123">
        <f t="shared" si="18"/>
        <v>-0.96458704976703447</v>
      </c>
      <c r="BC82" s="123">
        <f t="shared" si="19"/>
        <v>-2.4944897021635465E-2</v>
      </c>
      <c r="BD82" s="123">
        <f t="shared" si="20"/>
        <v>-1.2473095297291981E-2</v>
      </c>
      <c r="BE82" s="123">
        <f t="shared" si="13"/>
        <v>12.545954968911854</v>
      </c>
      <c r="BF82" s="123">
        <f t="shared" si="13"/>
        <v>12.545955162325699</v>
      </c>
      <c r="BG82" s="123">
        <f t="shared" si="13"/>
        <v>12.54595614062606</v>
      </c>
      <c r="BH82" s="123">
        <f t="shared" si="12"/>
        <v>12.545961088935453</v>
      </c>
      <c r="BI82" s="123">
        <f t="shared" si="12"/>
        <v>12.545986117811371</v>
      </c>
      <c r="BJ82" s="123">
        <f t="shared" si="12"/>
        <v>12.546112715324451</v>
      </c>
      <c r="BK82" s="123">
        <f t="shared" si="12"/>
        <v>12.546753047990872</v>
      </c>
      <c r="BL82" s="123">
        <f t="shared" si="21"/>
        <v>12.549991745182098</v>
      </c>
    </row>
    <row r="83" spans="1:64" ht="12.95" customHeight="1">
      <c r="A83" s="46" t="s">
        <v>133</v>
      </c>
      <c r="B83" s="197" t="s">
        <v>108</v>
      </c>
      <c r="C83" s="198">
        <v>53436.028429999998</v>
      </c>
      <c r="D83" s="53">
        <v>6.0000000000000002E-5</v>
      </c>
      <c r="E83" s="123">
        <f>+(C83-C$7)/C$8</f>
        <v>7506.0316631867026</v>
      </c>
      <c r="F83" s="123">
        <f>ROUND(2*E83,0)/2</f>
        <v>7506</v>
      </c>
      <c r="G83" s="123">
        <f>+C83-(C$7+F83*C$8)</f>
        <v>4.505079999944428E-2</v>
      </c>
      <c r="K83" s="123">
        <f>G83</f>
        <v>4.505079999944428E-2</v>
      </c>
      <c r="L83" s="123">
        <f ca="1">+C$11+C$12*$F83</f>
        <v>4.8367480490975501E-2</v>
      </c>
      <c r="M83" s="187">
        <f>+C83-15018.5</f>
        <v>38417.528429999998</v>
      </c>
      <c r="S83" s="191">
        <f>S$17</f>
        <v>1</v>
      </c>
      <c r="T83" s="187" t="s">
        <v>61</v>
      </c>
      <c r="U83" s="163"/>
      <c r="Z83" s="123">
        <f>F83</f>
        <v>7506</v>
      </c>
      <c r="AA83" s="140">
        <f>AB$3+AB$4*Z83+AB$5*Z83^2+AH83</f>
        <v>1.4188070122842632E-3</v>
      </c>
      <c r="AB83" s="140">
        <f>IF(S83&lt;&gt;0,G83-AH83, -9999)</f>
        <v>4.7077874672939377E-2</v>
      </c>
      <c r="AC83" s="140">
        <f>+G83-P83</f>
        <v>4.505079999944428E-2</v>
      </c>
      <c r="AD83" s="140">
        <f>IF(S83&lt;&gt;0,G83-AA83, -9999)</f>
        <v>4.3631992987160015E-2</v>
      </c>
      <c r="AE83" s="140">
        <f>+(G83-AA83)^2*S83</f>
        <v>1.9037508120315807E-3</v>
      </c>
      <c r="AF83" s="123">
        <f>IF(S83&lt;&gt;0,G83-P83, -9999)</f>
        <v>4.505079999944428E-2</v>
      </c>
      <c r="AG83" s="188"/>
      <c r="AH83" s="123">
        <f>$AB$6*($AB$11/AI83*AJ83+$AB$12)</f>
        <v>-2.0270746734950989E-3</v>
      </c>
      <c r="AI83" s="123">
        <f>1+$AB$7*COS(AL83)</f>
        <v>1.1976769016173352</v>
      </c>
      <c r="AJ83" s="123">
        <f>SIN(AL83+RADIANS($AB$9))</f>
        <v>-0.94981814170751433</v>
      </c>
      <c r="AK83" s="123">
        <f>$AB$7*SIN(AL83)</f>
        <v>5.1950317907889024E-3</v>
      </c>
      <c r="AL83" s="123">
        <f>2*ATAN(AM83)</f>
        <v>2.6274371171958279E-2</v>
      </c>
      <c r="AM83" s="123">
        <f>SQRT((1+$AB$7)/(1-$AB$7))*TAN(AN83/2)</f>
        <v>1.3137941401372812E-2</v>
      </c>
      <c r="AN83" s="140">
        <f>$AU83+$AB$7*SIN(AO83)</f>
        <v>12.587874381273538</v>
      </c>
      <c r="AO83" s="140">
        <f>$AU83+$AB$7*SIN(AP83)</f>
        <v>12.587874177578245</v>
      </c>
      <c r="AP83" s="140">
        <f>$AU83+$AB$7*SIN(AQ83)</f>
        <v>12.587873147250116</v>
      </c>
      <c r="AQ83" s="140">
        <f>$AU83+$AB$7*SIN(AR83)</f>
        <v>12.587867935661919</v>
      </c>
      <c r="AR83" s="140">
        <f>$AU83+$AB$7*SIN(AS83)</f>
        <v>12.587841574504218</v>
      </c>
      <c r="AS83" s="140">
        <f>$AU83+$AB$7*SIN(AT83)</f>
        <v>12.587708235218848</v>
      </c>
      <c r="AT83" s="140">
        <f>$AU83+$AB$7*SIN(AU83)</f>
        <v>12.587033787864407</v>
      </c>
      <c r="AU83" s="140">
        <f>RADIANS($AB$9)+$AB$18*(F83-AB$15)</f>
        <v>12.583622483560514</v>
      </c>
      <c r="AW83" s="123">
        <v>7550</v>
      </c>
      <c r="AX83" s="123">
        <f t="shared" si="14"/>
        <v>1.7464235589260229E-3</v>
      </c>
      <c r="AY83" s="123">
        <f t="shared" si="15"/>
        <v>3.4851479652498155E-3</v>
      </c>
      <c r="AZ83" s="140">
        <f t="shared" si="16"/>
        <v>-1.7387244063237926E-3</v>
      </c>
      <c r="BA83" s="123">
        <f t="shared" si="17"/>
        <v>1.1822580270397725</v>
      </c>
      <c r="BB83" s="123">
        <f t="shared" si="18"/>
        <v>-0.77107296261102709</v>
      </c>
      <c r="BC83" s="123">
        <f t="shared" si="19"/>
        <v>0.39840386485057955</v>
      </c>
      <c r="BD83" s="123">
        <f t="shared" si="20"/>
        <v>0.20187930846873137</v>
      </c>
      <c r="BE83" s="123">
        <f t="shared" si="13"/>
        <v>12.893854511426412</v>
      </c>
      <c r="BF83" s="123">
        <f t="shared" si="13"/>
        <v>12.893852255832707</v>
      </c>
      <c r="BG83" s="123">
        <f t="shared" si="13"/>
        <v>12.893840209066642</v>
      </c>
      <c r="BH83" s="123">
        <f t="shared" si="12"/>
        <v>12.893775870046069</v>
      </c>
      <c r="BI83" s="123">
        <f t="shared" si="12"/>
        <v>12.89343227385729</v>
      </c>
      <c r="BJ83" s="123">
        <f t="shared" si="12"/>
        <v>12.891598008976391</v>
      </c>
      <c r="BK83" s="123">
        <f t="shared" si="12"/>
        <v>12.881824892428467</v>
      </c>
      <c r="BL83" s="123">
        <f t="shared" si="21"/>
        <v>12.830247898335578</v>
      </c>
    </row>
    <row r="84" spans="1:64" ht="12.95" customHeight="1">
      <c r="A84" s="46" t="s">
        <v>132</v>
      </c>
      <c r="B84" s="54" t="s">
        <v>124</v>
      </c>
      <c r="C84" s="53">
        <v>53462.352899999998</v>
      </c>
      <c r="D84" s="53">
        <v>1.9E-3</v>
      </c>
      <c r="E84" s="123">
        <f>+(C84-C$7)/C$8</f>
        <v>7524.5333681188749</v>
      </c>
      <c r="F84" s="123">
        <f>ROUND(2*E84,0)/2</f>
        <v>7524.5</v>
      </c>
      <c r="G84" s="123">
        <f>+C84-(C$7+F84*C$8)</f>
        <v>4.7476599997025914E-2</v>
      </c>
      <c r="K84" s="123">
        <f>G84</f>
        <v>4.7476599997025914E-2</v>
      </c>
      <c r="L84" s="123">
        <f ca="1">+C$11+C$12*$F84</f>
        <v>4.8486739756029205E-2</v>
      </c>
      <c r="M84" s="187">
        <f>+C84-15018.5</f>
        <v>38443.852899999998</v>
      </c>
      <c r="S84" s="191">
        <f>S$17</f>
        <v>1</v>
      </c>
      <c r="T84" s="187" t="s">
        <v>61</v>
      </c>
      <c r="U84" s="163"/>
      <c r="Z84" s="123">
        <f>F84</f>
        <v>7524.5</v>
      </c>
      <c r="AA84" s="140">
        <f>AB$3+AB$4*Z84+AB$5*Z84^2+AH84</f>
        <v>1.5351461062302996E-3</v>
      </c>
      <c r="AB84" s="140">
        <f>IF(S84&lt;&gt;0,G84-AH84, -9999)</f>
        <v>4.9403795207697693E-2</v>
      </c>
      <c r="AC84" s="140">
        <f>+G84-P84</f>
        <v>4.7476599997025914E-2</v>
      </c>
      <c r="AD84" s="140">
        <f>IF(S84&lt;&gt;0,G84-AA84, -9999)</f>
        <v>4.5941453890795618E-2</v>
      </c>
      <c r="AE84" s="140">
        <f>+(G84-AA84)^2*S84</f>
        <v>2.1106171856000999E-3</v>
      </c>
      <c r="AF84" s="123">
        <f>IF(S84&lt;&gt;0,G84-P84, -9999)</f>
        <v>4.7476599997025914E-2</v>
      </c>
      <c r="AG84" s="188"/>
      <c r="AH84" s="123">
        <f>$AB$6*($AB$11/AI84*AJ84+$AB$12)</f>
        <v>-1.92719521067178E-3</v>
      </c>
      <c r="AI84" s="123">
        <f>1+$AB$7*COS(AL84)</f>
        <v>1.1944120456182608</v>
      </c>
      <c r="AJ84" s="123">
        <f>SIN(AL84+RADIANS($AB$9))</f>
        <v>-0.8889573477560081</v>
      </c>
      <c r="AK84" s="123">
        <f>$AB$7*SIN(AL84)</f>
        <v>3.6153869873918158E-2</v>
      </c>
      <c r="AL84" s="123">
        <f>2*ATAN(AM84)</f>
        <v>0.18386483884935567</v>
      </c>
      <c r="AM84" s="123">
        <f>SQRT((1+$AB$7)/(1-$AB$7))*TAN(AN84/2)</f>
        <v>9.2192289067361877E-2</v>
      </c>
      <c r="AN84" s="140">
        <f>$AU84+$AB$7*SIN(AO84)</f>
        <v>12.716988464751701</v>
      </c>
      <c r="AO84" s="140">
        <f>$AU84+$AB$7*SIN(AP84)</f>
        <v>12.716987128227652</v>
      </c>
      <c r="AP84" s="140">
        <f>$AU84+$AB$7*SIN(AQ84)</f>
        <v>12.716980292016007</v>
      </c>
      <c r="AQ84" s="140">
        <f>$AU84+$AB$7*SIN(AR84)</f>
        <v>12.716945325461177</v>
      </c>
      <c r="AR84" s="140">
        <f>$AU84+$AB$7*SIN(AS84)</f>
        <v>12.71676647784864</v>
      </c>
      <c r="AS84" s="140">
        <f>$AU84+$AB$7*SIN(AT84)</f>
        <v>12.715851780281104</v>
      </c>
      <c r="AT84" s="140">
        <f>$AU84+$AB$7*SIN(AU84)</f>
        <v>12.711175606863492</v>
      </c>
      <c r="AU84" s="140">
        <f>RADIANS($AB$9)+$AB$18*(F84-AB$15)</f>
        <v>12.687317260227303</v>
      </c>
      <c r="AW84" s="123">
        <v>7600</v>
      </c>
      <c r="AX84" s="123">
        <f t="shared" si="14"/>
        <v>2.2977773293269797E-3</v>
      </c>
      <c r="AY84" s="123">
        <f t="shared" si="15"/>
        <v>3.5302674261925037E-3</v>
      </c>
      <c r="AZ84" s="140">
        <f t="shared" si="16"/>
        <v>-1.2324900968655238E-3</v>
      </c>
      <c r="BA84" s="123">
        <f t="shared" si="17"/>
        <v>1.1377513620143997</v>
      </c>
      <c r="BB84" s="123">
        <f t="shared" si="18"/>
        <v>-0.46070943071353077</v>
      </c>
      <c r="BC84" s="123">
        <f t="shared" si="19"/>
        <v>0.80013402563236269</v>
      </c>
      <c r="BD84" s="123">
        <f t="shared" si="20"/>
        <v>0.42287221260859464</v>
      </c>
      <c r="BE84" s="123">
        <f t="shared" si="13"/>
        <v>13.232736731883668</v>
      </c>
      <c r="BF84" s="123">
        <f t="shared" si="13"/>
        <v>13.232735195368997</v>
      </c>
      <c r="BG84" s="123">
        <f t="shared" si="13"/>
        <v>13.232725310618116</v>
      </c>
      <c r="BH84" s="123">
        <f t="shared" si="12"/>
        <v>13.232661721588039</v>
      </c>
      <c r="BI84" s="123">
        <f t="shared" si="12"/>
        <v>13.232252726580644</v>
      </c>
      <c r="BJ84" s="123">
        <f t="shared" si="12"/>
        <v>13.229625263932128</v>
      </c>
      <c r="BK84" s="123">
        <f t="shared" si="12"/>
        <v>13.212872144551426</v>
      </c>
      <c r="BL84" s="123">
        <f t="shared" si="21"/>
        <v>13.110504051489059</v>
      </c>
    </row>
    <row r="85" spans="1:64" ht="12.95" customHeight="1">
      <c r="A85" s="46" t="s">
        <v>132</v>
      </c>
      <c r="B85" s="54" t="s">
        <v>108</v>
      </c>
      <c r="C85" s="53">
        <v>53462.359499999999</v>
      </c>
      <c r="D85" s="53">
        <v>4.0000000000000002E-4</v>
      </c>
      <c r="E85" s="123">
        <f>+(C85-C$7)/C$8</f>
        <v>7524.5380068163513</v>
      </c>
      <c r="F85" s="123">
        <f>ROUND(2*E85,0)/2</f>
        <v>7524.5</v>
      </c>
      <c r="L85" s="123">
        <f ca="1">+C$11+C$12*$F85</f>
        <v>4.8486739756029205E-2</v>
      </c>
      <c r="M85" s="187">
        <f>+C85-15018.5</f>
        <v>38443.859499999999</v>
      </c>
      <c r="S85" s="191"/>
      <c r="T85" s="187" t="s">
        <v>61</v>
      </c>
      <c r="U85" s="163">
        <v>8.267199998954311E-3</v>
      </c>
      <c r="Z85" s="123">
        <f>F85</f>
        <v>7524.5</v>
      </c>
      <c r="AA85" s="140">
        <f>AB$3+AB$4*Z85+AB$5*Z85^2+AH85</f>
        <v>1.5351461062302996E-3</v>
      </c>
      <c r="AB85" s="140">
        <f>IF(S85&lt;&gt;0,G85-AH85, -9999)</f>
        <v>-9999</v>
      </c>
      <c r="AC85" s="140">
        <f>+G85-P85</f>
        <v>0</v>
      </c>
      <c r="AD85" s="140">
        <f>IF(S85&lt;&gt;0,G85-AA85, -9999)</f>
        <v>-9999</v>
      </c>
      <c r="AE85" s="140">
        <f>+(G85-AA85)^2*S85</f>
        <v>0</v>
      </c>
      <c r="AF85" s="123">
        <f>IF(S85&lt;&gt;0,G85-P85, -9999)</f>
        <v>-9999</v>
      </c>
      <c r="AG85" s="188"/>
      <c r="AH85" s="123">
        <f>$AB$6*($AB$11/AI85*AJ85+$AB$12)</f>
        <v>-1.92719521067178E-3</v>
      </c>
      <c r="AI85" s="123">
        <f>1+$AB$7*COS(AL85)</f>
        <v>1.1944120456182608</v>
      </c>
      <c r="AJ85" s="123">
        <f>SIN(AL85+RADIANS($AB$9))</f>
        <v>-0.8889573477560081</v>
      </c>
      <c r="AK85" s="123">
        <f>$AB$7*SIN(AL85)</f>
        <v>3.6153869873918158E-2</v>
      </c>
      <c r="AL85" s="123">
        <f>2*ATAN(AM85)</f>
        <v>0.18386483884935567</v>
      </c>
      <c r="AM85" s="123">
        <f>SQRT((1+$AB$7)/(1-$AB$7))*TAN(AN85/2)</f>
        <v>9.2192289067361877E-2</v>
      </c>
      <c r="AN85" s="140">
        <f>$AU85+$AB$7*SIN(AO85)</f>
        <v>12.716988464751701</v>
      </c>
      <c r="AO85" s="140">
        <f>$AU85+$AB$7*SIN(AP85)</f>
        <v>12.716987128227652</v>
      </c>
      <c r="AP85" s="140">
        <f>$AU85+$AB$7*SIN(AQ85)</f>
        <v>12.716980292016007</v>
      </c>
      <c r="AQ85" s="140">
        <f>$AU85+$AB$7*SIN(AR85)</f>
        <v>12.716945325461177</v>
      </c>
      <c r="AR85" s="140">
        <f>$AU85+$AB$7*SIN(AS85)</f>
        <v>12.71676647784864</v>
      </c>
      <c r="AS85" s="140">
        <f>$AU85+$AB$7*SIN(AT85)</f>
        <v>12.715851780281104</v>
      </c>
      <c r="AT85" s="140">
        <f>$AU85+$AB$7*SIN(AU85)</f>
        <v>12.711175606863492</v>
      </c>
      <c r="AU85" s="140">
        <f>RADIANS($AB$9)+$AB$18*(F85-AB$15)</f>
        <v>12.687317260227303</v>
      </c>
      <c r="AW85" s="123">
        <v>7650</v>
      </c>
      <c r="AX85" s="123">
        <f t="shared" si="14"/>
        <v>2.9580795027258455E-3</v>
      </c>
      <c r="AY85" s="123">
        <f t="shared" si="15"/>
        <v>3.5759174071534621E-3</v>
      </c>
      <c r="AZ85" s="140">
        <f t="shared" si="16"/>
        <v>-6.1783790442761666E-4</v>
      </c>
      <c r="BA85" s="123">
        <f t="shared" si="17"/>
        <v>1.0779088144490554</v>
      </c>
      <c r="BB85" s="123">
        <f t="shared" si="18"/>
        <v>-0.112855414161586</v>
      </c>
      <c r="BC85" s="123">
        <f t="shared" si="19"/>
        <v>1.1658320125054922</v>
      </c>
      <c r="BD85" s="123">
        <f t="shared" si="20"/>
        <v>0.65934412751498284</v>
      </c>
      <c r="BE85" s="123">
        <f t="shared" si="13"/>
        <v>13.556044912742864</v>
      </c>
      <c r="BF85" s="123">
        <f t="shared" si="13"/>
        <v>13.55604463781847</v>
      </c>
      <c r="BG85" s="123">
        <f t="shared" si="13"/>
        <v>13.556042105233487</v>
      </c>
      <c r="BH85" s="123">
        <f t="shared" si="12"/>
        <v>13.556018775690786</v>
      </c>
      <c r="BI85" s="123">
        <f t="shared" si="12"/>
        <v>13.555803908708731</v>
      </c>
      <c r="BJ85" s="123">
        <f t="shared" si="12"/>
        <v>13.553828258564371</v>
      </c>
      <c r="BK85" s="123">
        <f t="shared" si="12"/>
        <v>13.535931536042941</v>
      </c>
      <c r="BL85" s="123">
        <f t="shared" si="21"/>
        <v>13.39076020464254</v>
      </c>
    </row>
    <row r="86" spans="1:64" ht="12.95" customHeight="1">
      <c r="A86" s="46" t="s">
        <v>134</v>
      </c>
      <c r="B86" s="197" t="s">
        <v>108</v>
      </c>
      <c r="C86" s="198">
        <v>53609.614399999999</v>
      </c>
      <c r="D86" s="198">
        <v>2.0000000000000001E-4</v>
      </c>
      <c r="E86" s="123">
        <f>+(C86-C$7)/C$8</f>
        <v>7628.0336027245148</v>
      </c>
      <c r="F86" s="123">
        <f>ROUND(2*E86,0)/2</f>
        <v>7628</v>
      </c>
      <c r="G86" s="123">
        <f>+C86-(C$7+F86*C$8)</f>
        <v>4.7810399999434594E-2</v>
      </c>
      <c r="K86" s="123">
        <f>G86</f>
        <v>4.7810399999434594E-2</v>
      </c>
      <c r="L86" s="123">
        <f ca="1">+C$11+C$12*$F86</f>
        <v>4.9153946995653994E-2</v>
      </c>
      <c r="M86" s="187">
        <f>+C86-15018.5</f>
        <v>38591.114399999999</v>
      </c>
      <c r="S86" s="191">
        <f>S$17</f>
        <v>1</v>
      </c>
      <c r="T86" s="187" t="s">
        <v>61</v>
      </c>
      <c r="U86" s="163"/>
      <c r="Z86" s="123">
        <f>F86</f>
        <v>7628</v>
      </c>
      <c r="AA86" s="140">
        <f>AB$3+AB$4*Z86+AB$5*Z86^2+AH86</f>
        <v>2.6597715152623853E-3</v>
      </c>
      <c r="AB86" s="140">
        <f>IF(S86&lt;&gt;0,G86-AH86, -9999)</f>
        <v>4.8706394539636599E-2</v>
      </c>
      <c r="AC86" s="140">
        <f>+G86-P86</f>
        <v>4.7810399999434594E-2</v>
      </c>
      <c r="AD86" s="140">
        <f>IF(S86&lt;&gt;0,G86-AA86, -9999)</f>
        <v>4.5150628484172207E-2</v>
      </c>
      <c r="AE86" s="140">
        <f>+(G86-AA86)^2*S86</f>
        <v>2.0385792525157427E-3</v>
      </c>
      <c r="AF86" s="123">
        <f>IF(S86&lt;&gt;0,G86-P86, -9999)</f>
        <v>4.7810399999434594E-2</v>
      </c>
      <c r="AG86" s="188"/>
      <c r="AH86" s="123">
        <f>$AB$6*($AB$11/AI86*AJ86+$AB$12)</f>
        <v>-8.9599454020200444E-4</v>
      </c>
      <c r="AI86" s="123">
        <f>1+$AB$7*COS(AL86)</f>
        <v>1.1052034522308505</v>
      </c>
      <c r="AJ86" s="123">
        <f>SIN(AL86+RADIANS($AB$9))</f>
        <v>-0.26587448984766004</v>
      </c>
      <c r="AK86" s="123">
        <f>$AB$7*SIN(AL86)</f>
        <v>0.16743768819190052</v>
      </c>
      <c r="AL86" s="123">
        <f>2*ATAN(AM86)</f>
        <v>1.0098174221447578</v>
      </c>
      <c r="AM86" s="123">
        <f>SQRT((1+$AB$7)/(1-$AB$7))*TAN(AN86/2)</f>
        <v>0.55269337751288294</v>
      </c>
      <c r="AN86" s="140">
        <f>$AU86+$AB$7*SIN(AO86)</f>
        <v>13.415955242531638</v>
      </c>
      <c r="AO86" s="140">
        <f>$AU86+$AB$7*SIN(AP86)</f>
        <v>13.415954541686789</v>
      </c>
      <c r="AP86" s="140">
        <f>$AU86+$AB$7*SIN(AQ86)</f>
        <v>13.415949174134816</v>
      </c>
      <c r="AQ86" s="140">
        <f>$AU86+$AB$7*SIN(AR86)</f>
        <v>13.415908066815847</v>
      </c>
      <c r="AR86" s="140">
        <f>$AU86+$AB$7*SIN(AS86)</f>
        <v>13.415593310698853</v>
      </c>
      <c r="AS86" s="140">
        <f>$AU86+$AB$7*SIN(AT86)</f>
        <v>13.413186962607327</v>
      </c>
      <c r="AT86" s="140">
        <f>$AU86+$AB$7*SIN(AU86)</f>
        <v>13.395001220798095</v>
      </c>
      <c r="AU86" s="140">
        <f>RADIANS($AB$9)+$AB$18*(F86-AB$15)</f>
        <v>13.267447497255008</v>
      </c>
      <c r="AW86" s="123">
        <v>7700</v>
      </c>
      <c r="AX86" s="123">
        <f t="shared" si="14"/>
        <v>3.6445053108391176E-3</v>
      </c>
      <c r="AY86" s="123">
        <f t="shared" si="15"/>
        <v>3.6220979081326913E-3</v>
      </c>
      <c r="AZ86" s="140">
        <f t="shared" si="16"/>
        <v>2.2407402706426417E-5</v>
      </c>
      <c r="BA86" s="123">
        <f t="shared" si="17"/>
        <v>1.0156024302608579</v>
      </c>
      <c r="BB86" s="123">
        <f t="shared" si="18"/>
        <v>0.21127981799588408</v>
      </c>
      <c r="BC86" s="123">
        <f t="shared" si="19"/>
        <v>1.4918125223248895</v>
      </c>
      <c r="BD86" s="123">
        <f t="shared" si="20"/>
        <v>0.92397888861498201</v>
      </c>
      <c r="BE86" s="123">
        <f t="shared" si="13"/>
        <v>13.861283778569973</v>
      </c>
      <c r="BF86" s="123">
        <f t="shared" si="13"/>
        <v>13.86128377257744</v>
      </c>
      <c r="BG86" s="123">
        <f t="shared" si="13"/>
        <v>13.861283661326828</v>
      </c>
      <c r="BH86" s="123">
        <f t="shared" si="12"/>
        <v>13.861281595980985</v>
      </c>
      <c r="BI86" s="123">
        <f t="shared" si="12"/>
        <v>13.861243255975912</v>
      </c>
      <c r="BJ86" s="123">
        <f t="shared" si="12"/>
        <v>13.860532472349323</v>
      </c>
      <c r="BK86" s="123">
        <f t="shared" si="12"/>
        <v>13.847663097463411</v>
      </c>
      <c r="BL86" s="123">
        <f t="shared" si="21"/>
        <v>13.67101635779602</v>
      </c>
    </row>
    <row r="87" spans="1:64" ht="12.95" customHeight="1">
      <c r="A87" s="46" t="s">
        <v>135</v>
      </c>
      <c r="B87" s="54" t="s">
        <v>124</v>
      </c>
      <c r="C87" s="53">
        <v>53674.352200000001</v>
      </c>
      <c r="D87" s="53">
        <v>1.2999999999999999E-3</v>
      </c>
      <c r="E87" s="123">
        <f>+(C87-C$7)/C$8</f>
        <v>7673.5334617362259</v>
      </c>
      <c r="F87" s="123">
        <f>ROUND(2*E87,0)/2</f>
        <v>7673.5</v>
      </c>
      <c r="G87" s="123">
        <f>+C87-(C$7+F87*C$8)</f>
        <v>4.7609799999918323E-2</v>
      </c>
      <c r="J87" s="123">
        <f>G87</f>
        <v>4.7609799999918323E-2</v>
      </c>
      <c r="L87" s="123">
        <f ca="1">+C$11+C$12*$F87</f>
        <v>4.9447260323218514E-2</v>
      </c>
      <c r="M87" s="187">
        <f>+C87-15018.5</f>
        <v>38655.852200000001</v>
      </c>
      <c r="S87" s="191">
        <f>S$16</f>
        <v>1</v>
      </c>
      <c r="T87" s="187" t="s">
        <v>60</v>
      </c>
      <c r="U87" s="163"/>
      <c r="Z87" s="123">
        <f>F87</f>
        <v>7673.5</v>
      </c>
      <c r="AA87" s="140">
        <f>AB$3+AB$4*Z87+AB$5*Z87^2+AH87</f>
        <v>3.2818448587094689E-3</v>
      </c>
      <c r="AB87" s="140">
        <f>IF(S87&lt;&gt;0,G87-AH87, -9999)</f>
        <v>4.7925511307554278E-2</v>
      </c>
      <c r="AC87" s="140">
        <f>+G87-P87</f>
        <v>4.7609799999918323E-2</v>
      </c>
      <c r="AD87" s="140">
        <f>IF(S87&lt;&gt;0,G87-AA87, -9999)</f>
        <v>4.4327955141208852E-2</v>
      </c>
      <c r="AE87" s="140">
        <f>+(G87-AA87)^2*S87</f>
        <v>1.9649676070010243E-3</v>
      </c>
      <c r="AF87" s="123">
        <f>IF(S87&lt;&gt;0,G87-P87, -9999)</f>
        <v>4.7609799999918323E-2</v>
      </c>
      <c r="AG87" s="188"/>
      <c r="AH87" s="123">
        <f>$AB$6*($AB$11/AI87*AJ87+$AB$12)</f>
        <v>-3.1571130763595516E-4</v>
      </c>
      <c r="AI87" s="123">
        <f>1+$AB$7*COS(AL87)</f>
        <v>1.0483293449929409</v>
      </c>
      <c r="AJ87" s="123">
        <f>SIN(AL87+RADIANS($AB$9))</f>
        <v>4.4949685801981845E-2</v>
      </c>
      <c r="AK87" s="123">
        <f>$AB$7*SIN(AL87)</f>
        <v>0.19174832515797946</v>
      </c>
      <c r="AL87" s="123">
        <f>2*ATAN(AM87)</f>
        <v>1.323893207276212</v>
      </c>
      <c r="AM87" s="123">
        <f>SQRT((1+$AB$7)/(1-$AB$7))*TAN(AN87/2)</f>
        <v>0.77922875479896758</v>
      </c>
      <c r="AN87" s="140">
        <f>$AU87+$AB$7*SIN(AO87)</f>
        <v>13.701777260447571</v>
      </c>
      <c r="AO87" s="140">
        <f>$AU87+$AB$7*SIN(AP87)</f>
        <v>13.701777193435415</v>
      </c>
      <c r="AP87" s="140">
        <f>$AU87+$AB$7*SIN(AQ87)</f>
        <v>13.701776389949927</v>
      </c>
      <c r="AQ87" s="140">
        <f>$AU87+$AB$7*SIN(AR87)</f>
        <v>13.701766756150068</v>
      </c>
      <c r="AR87" s="140">
        <f>$AU87+$AB$7*SIN(AS87)</f>
        <v>13.701651262316972</v>
      </c>
      <c r="AS87" s="140">
        <f>$AU87+$AB$7*SIN(AT87)</f>
        <v>13.700268900969739</v>
      </c>
      <c r="AT87" s="140">
        <f>$AU87+$AB$7*SIN(AU87)</f>
        <v>13.684029364614629</v>
      </c>
      <c r="AU87" s="140">
        <f>RADIANS($AB$9)+$AB$18*(F87-AB$15)</f>
        <v>13.522480596624675</v>
      </c>
      <c r="AW87" s="123">
        <v>7750</v>
      </c>
      <c r="AX87" s="123">
        <f t="shared" si="14"/>
        <v>4.2938683206994194E-3</v>
      </c>
      <c r="AY87" s="123">
        <f t="shared" si="15"/>
        <v>3.6688089291301907E-3</v>
      </c>
      <c r="AZ87" s="140">
        <f t="shared" si="16"/>
        <v>6.2505939156922861E-4</v>
      </c>
      <c r="BA87" s="123">
        <f t="shared" si="17"/>
        <v>0.95865300309649037</v>
      </c>
      <c r="BB87" s="123">
        <f t="shared" si="18"/>
        <v>0.48163083059420925</v>
      </c>
      <c r="BC87" s="123">
        <f t="shared" si="19"/>
        <v>1.7814430178190683</v>
      </c>
      <c r="BD87" s="123">
        <f t="shared" si="20"/>
        <v>1.2364223417797768</v>
      </c>
      <c r="BE87" s="123">
        <f t="shared" si="13"/>
        <v>14.149003811566669</v>
      </c>
      <c r="BF87" s="123">
        <f t="shared" si="13"/>
        <v>14.149003811566669</v>
      </c>
      <c r="BG87" s="123">
        <f t="shared" si="13"/>
        <v>14.14900381156658</v>
      </c>
      <c r="BH87" s="123">
        <f t="shared" si="12"/>
        <v>14.149003811603952</v>
      </c>
      <c r="BI87" s="123">
        <f t="shared" si="12"/>
        <v>14.149003795637364</v>
      </c>
      <c r="BJ87" s="123">
        <f t="shared" si="12"/>
        <v>14.149010615176307</v>
      </c>
      <c r="BK87" s="123">
        <f t="shared" si="12"/>
        <v>14.145610778621482</v>
      </c>
      <c r="BL87" s="123">
        <f t="shared" si="21"/>
        <v>13.951272510949501</v>
      </c>
    </row>
    <row r="88" spans="1:64" ht="12.95" customHeight="1">
      <c r="A88" s="199" t="s">
        <v>136</v>
      </c>
      <c r="B88" s="197"/>
      <c r="C88" s="198">
        <v>53704.944649999998</v>
      </c>
      <c r="D88" s="53">
        <v>8.0000000000000007E-5</v>
      </c>
      <c r="E88" s="123">
        <f>+(C88-C$7)/C$8</f>
        <v>7695.0348436463719</v>
      </c>
      <c r="F88" s="123">
        <f>ROUND(2*E88,0)/2</f>
        <v>7695</v>
      </c>
      <c r="G88" s="123">
        <f>+C88-(C$7+F88*C$8)</f>
        <v>4.9575999997614417E-2</v>
      </c>
      <c r="K88" s="123">
        <f>G88</f>
        <v>4.9575999997614417E-2</v>
      </c>
      <c r="L88" s="123">
        <f ca="1">+C$11+C$12*$F88</f>
        <v>4.9585858928551198E-2</v>
      </c>
      <c r="M88" s="187">
        <f>+C88-15018.5</f>
        <v>38686.444649999998</v>
      </c>
      <c r="S88" s="191">
        <f>S$17</f>
        <v>1</v>
      </c>
      <c r="T88" s="187" t="s">
        <v>61</v>
      </c>
      <c r="U88" s="163"/>
      <c r="Z88" s="123">
        <f>F88</f>
        <v>7695</v>
      </c>
      <c r="AA88" s="140">
        <f>AB$3+AB$4*Z88+AB$5*Z88^2+AH88</f>
        <v>3.5766702142150594E-3</v>
      </c>
      <c r="AB88" s="140">
        <f>IF(S88&lt;&gt;0,G88-AH88, -9999)</f>
        <v>4.9616785768033307E-2</v>
      </c>
      <c r="AC88" s="140">
        <f>+G88-P88</f>
        <v>4.9575999997614417E-2</v>
      </c>
      <c r="AD88" s="140">
        <f>IF(S88&lt;&gt;0,G88-AA88, -9999)</f>
        <v>4.5999329783399358E-2</v>
      </c>
      <c r="AE88" s="140">
        <f>+(G88-AA88)^2*S88</f>
        <v>2.1159383405219313E-3</v>
      </c>
      <c r="AF88" s="123">
        <f>IF(S88&lt;&gt;0,G88-P88, -9999)</f>
        <v>4.9575999997614417E-2</v>
      </c>
      <c r="AG88" s="188"/>
      <c r="AH88" s="123">
        <f>$AB$6*($AB$11/AI88*AJ88+$AB$12)</f>
        <v>-4.0785770418886737E-5</v>
      </c>
      <c r="AI88" s="123">
        <f>1+$AB$7*COS(AL88)</f>
        <v>1.0216799964042744</v>
      </c>
      <c r="AJ88" s="123">
        <f>SIN(AL88+RADIANS($AB$9))</f>
        <v>0.18100779472692236</v>
      </c>
      <c r="AK88" s="123">
        <f>$AB$7*SIN(AL88)</f>
        <v>0.1965531061678944</v>
      </c>
      <c r="AL88" s="123">
        <f>2*ATAN(AM88)</f>
        <v>1.4609394473176904</v>
      </c>
      <c r="AM88" s="123">
        <f>SQRT((1+$AB$7)/(1-$AB$7))*TAN(AN88/2)</f>
        <v>0.89576379976367615</v>
      </c>
      <c r="AN88" s="140">
        <f>$AU88+$AB$7*SIN(AO88)</f>
        <v>13.831574118174887</v>
      </c>
      <c r="AO88" s="140">
        <f>$AU88+$AB$7*SIN(AP88)</f>
        <v>13.831574107764618</v>
      </c>
      <c r="AP88" s="140">
        <f>$AU88+$AB$7*SIN(AQ88)</f>
        <v>13.83157393278255</v>
      </c>
      <c r="AQ88" s="140">
        <f>$AU88+$AB$7*SIN(AR88)</f>
        <v>13.831570991593058</v>
      </c>
      <c r="AR88" s="140">
        <f>$AU88+$AB$7*SIN(AS88)</f>
        <v>13.831521558655288</v>
      </c>
      <c r="AS88" s="140">
        <f>$AU88+$AB$7*SIN(AT88)</f>
        <v>13.830691888882571</v>
      </c>
      <c r="AT88" s="140">
        <f>$AU88+$AB$7*SIN(AU88)</f>
        <v>13.817077615099747</v>
      </c>
      <c r="AU88" s="140">
        <f>RADIANS($AB$9)+$AB$18*(F88-AB$15)</f>
        <v>13.642990742480672</v>
      </c>
      <c r="AW88" s="123">
        <v>7800</v>
      </c>
      <c r="AX88" s="123">
        <f t="shared" si="14"/>
        <v>4.864976439619772E-3</v>
      </c>
      <c r="AY88" s="123">
        <f t="shared" si="15"/>
        <v>3.7160504701459593E-3</v>
      </c>
      <c r="AZ88" s="140">
        <f t="shared" si="16"/>
        <v>1.1489259694738129E-3</v>
      </c>
      <c r="BA88" s="123">
        <f t="shared" si="17"/>
        <v>0.91042203722050707</v>
      </c>
      <c r="BB88" s="123">
        <f t="shared" si="18"/>
        <v>0.69036405720771621</v>
      </c>
      <c r="BC88" s="123">
        <f t="shared" si="19"/>
        <v>2.040920518373726</v>
      </c>
      <c r="BD88" s="123">
        <f t="shared" si="20"/>
        <v>1.6298119906579041</v>
      </c>
      <c r="BE88" s="123">
        <f t="shared" si="13"/>
        <v>14.42134285781944</v>
      </c>
      <c r="BF88" s="123">
        <f t="shared" si="13"/>
        <v>14.421342853876792</v>
      </c>
      <c r="BG88" s="123">
        <f t="shared" si="13"/>
        <v>14.421342924990904</v>
      </c>
      <c r="BH88" s="123">
        <f t="shared" si="12"/>
        <v>14.421341642292214</v>
      </c>
      <c r="BI88" s="123">
        <f t="shared" si="12"/>
        <v>14.421364777705779</v>
      </c>
      <c r="BJ88" s="123">
        <f t="shared" si="12"/>
        <v>14.420947213541195</v>
      </c>
      <c r="BK88" s="123">
        <f t="shared" si="12"/>
        <v>14.428394096049788</v>
      </c>
      <c r="BL88" s="123">
        <f t="shared" si="21"/>
        <v>14.231528664102981</v>
      </c>
    </row>
    <row r="89" spans="1:64" ht="12.95" customHeight="1">
      <c r="A89" s="46" t="s">
        <v>130</v>
      </c>
      <c r="B89" s="54" t="s">
        <v>108</v>
      </c>
      <c r="C89" s="198">
        <v>53704.944689999997</v>
      </c>
      <c r="D89" s="198">
        <v>6.9999999999999994E-5</v>
      </c>
      <c r="E89" s="123">
        <f>+(C89-C$7)/C$8</f>
        <v>7695.0348717596889</v>
      </c>
      <c r="F89" s="123">
        <f>ROUND(2*E89,0)/2</f>
        <v>7695</v>
      </c>
      <c r="G89" s="123">
        <f>+C89-(C$7+F89*C$8)</f>
        <v>4.9615999996603932E-2</v>
      </c>
      <c r="K89" s="123">
        <f>G89</f>
        <v>4.9615999996603932E-2</v>
      </c>
      <c r="L89" s="123">
        <f ca="1">+C$11+C$12*$F89</f>
        <v>4.9585858928551198E-2</v>
      </c>
      <c r="M89" s="187">
        <f>+C89-15018.5</f>
        <v>38686.444689999997</v>
      </c>
      <c r="S89" s="191">
        <f>S$17</f>
        <v>1</v>
      </c>
      <c r="T89" s="187" t="s">
        <v>61</v>
      </c>
      <c r="U89" s="163"/>
      <c r="Z89" s="123">
        <f>F89</f>
        <v>7695</v>
      </c>
      <c r="AA89" s="140">
        <f>AB$3+AB$4*Z89+AB$5*Z89^2+AH89</f>
        <v>3.5766702142150594E-3</v>
      </c>
      <c r="AB89" s="140">
        <f>IF(S89&lt;&gt;0,G89-AH89, -9999)</f>
        <v>4.9656785767022822E-2</v>
      </c>
      <c r="AC89" s="140">
        <f>+G89-P89</f>
        <v>4.9615999996603932E-2</v>
      </c>
      <c r="AD89" s="140">
        <f>IF(S89&lt;&gt;0,G89-AA89, -9999)</f>
        <v>4.6039329782388873E-2</v>
      </c>
      <c r="AE89" s="140">
        <f>+(G89-AA89)^2*S89</f>
        <v>2.1196198868115592E-3</v>
      </c>
      <c r="AF89" s="123">
        <f>IF(S89&lt;&gt;0,G89-P89, -9999)</f>
        <v>4.9615999996603932E-2</v>
      </c>
      <c r="AG89" s="188"/>
      <c r="AH89" s="123">
        <f>$AB$6*($AB$11/AI89*AJ89+$AB$12)</f>
        <v>-4.0785770418886737E-5</v>
      </c>
      <c r="AI89" s="123">
        <f>1+$AB$7*COS(AL89)</f>
        <v>1.0216799964042744</v>
      </c>
      <c r="AJ89" s="123">
        <f>SIN(AL89+RADIANS($AB$9))</f>
        <v>0.18100779472692236</v>
      </c>
      <c r="AK89" s="123">
        <f>$AB$7*SIN(AL89)</f>
        <v>0.1965531061678944</v>
      </c>
      <c r="AL89" s="123">
        <f>2*ATAN(AM89)</f>
        <v>1.4609394473176904</v>
      </c>
      <c r="AM89" s="123">
        <f>SQRT((1+$AB$7)/(1-$AB$7))*TAN(AN89/2)</f>
        <v>0.89576379976367615</v>
      </c>
      <c r="AN89" s="140">
        <f>$AU89+$AB$7*SIN(AO89)</f>
        <v>13.831574118174887</v>
      </c>
      <c r="AO89" s="140">
        <f>$AU89+$AB$7*SIN(AP89)</f>
        <v>13.831574107764618</v>
      </c>
      <c r="AP89" s="140">
        <f>$AU89+$AB$7*SIN(AQ89)</f>
        <v>13.83157393278255</v>
      </c>
      <c r="AQ89" s="140">
        <f>$AU89+$AB$7*SIN(AR89)</f>
        <v>13.831570991593058</v>
      </c>
      <c r="AR89" s="140">
        <f>$AU89+$AB$7*SIN(AS89)</f>
        <v>13.831521558655288</v>
      </c>
      <c r="AS89" s="140">
        <f>$AU89+$AB$7*SIN(AT89)</f>
        <v>13.830691888882571</v>
      </c>
      <c r="AT89" s="140">
        <f>$AU89+$AB$7*SIN(AU89)</f>
        <v>13.817077615099747</v>
      </c>
      <c r="AU89" s="140">
        <f>RADIANS($AB$9)+$AB$18*(F89-AB$15)</f>
        <v>13.642990742480672</v>
      </c>
      <c r="AW89" s="123">
        <v>7850</v>
      </c>
      <c r="AX89" s="123">
        <f t="shared" si="14"/>
        <v>5.3338547057483728E-3</v>
      </c>
      <c r="AY89" s="123">
        <f t="shared" si="15"/>
        <v>3.7638225311799989E-3</v>
      </c>
      <c r="AZ89" s="140">
        <f t="shared" si="16"/>
        <v>1.5700321745683741E-3</v>
      </c>
      <c r="BA89" s="123">
        <f t="shared" si="17"/>
        <v>0.87170605398608958</v>
      </c>
      <c r="BB89" s="123">
        <f t="shared" si="18"/>
        <v>0.84030940065901105</v>
      </c>
      <c r="BC89" s="123">
        <f t="shared" si="19"/>
        <v>2.2767820783877091</v>
      </c>
      <c r="BD89" s="123">
        <f t="shared" si="20"/>
        <v>2.1666808343471118</v>
      </c>
      <c r="BE89" s="123">
        <f t="shared" si="13"/>
        <v>14.681001476088241</v>
      </c>
      <c r="BF89" s="123">
        <f t="shared" si="13"/>
        <v>14.681001290943124</v>
      </c>
      <c r="BG89" s="123">
        <f t="shared" si="13"/>
        <v>14.6810031004563</v>
      </c>
      <c r="BH89" s="123">
        <f t="shared" si="12"/>
        <v>14.680985414972859</v>
      </c>
      <c r="BI89" s="123">
        <f t="shared" si="12"/>
        <v>14.681158243890719</v>
      </c>
      <c r="BJ89" s="123">
        <f t="shared" si="12"/>
        <v>14.679467173995507</v>
      </c>
      <c r="BK89" s="123">
        <f t="shared" si="12"/>
        <v>14.695815853186238</v>
      </c>
      <c r="BL89" s="123">
        <f t="shared" si="21"/>
        <v>14.51178481725646</v>
      </c>
    </row>
    <row r="90" spans="1:64" ht="12.95" customHeight="1">
      <c r="A90" s="46" t="s">
        <v>130</v>
      </c>
      <c r="B90" s="54" t="s">
        <v>108</v>
      </c>
      <c r="C90" s="198">
        <v>53704.944880000003</v>
      </c>
      <c r="D90" s="198">
        <v>1E-4</v>
      </c>
      <c r="E90" s="123">
        <f>+(C90-C$7)/C$8</f>
        <v>7695.0350052979538</v>
      </c>
      <c r="F90" s="123">
        <f>ROUND(2*E90,0)/2</f>
        <v>7695</v>
      </c>
      <c r="G90" s="123">
        <f>+C90-(C$7+F90*C$8)</f>
        <v>4.9806000002718065E-2</v>
      </c>
      <c r="K90" s="123">
        <f>G90</f>
        <v>4.9806000002718065E-2</v>
      </c>
      <c r="L90" s="123">
        <f ca="1">+C$11+C$12*$F90</f>
        <v>4.9585858928551198E-2</v>
      </c>
      <c r="M90" s="187">
        <f>+C90-15018.5</f>
        <v>38686.444880000003</v>
      </c>
      <c r="S90" s="191">
        <f>S$17</f>
        <v>1</v>
      </c>
      <c r="T90" s="187" t="s">
        <v>61</v>
      </c>
      <c r="U90" s="163"/>
      <c r="Z90" s="123">
        <f>F90</f>
        <v>7695</v>
      </c>
      <c r="AA90" s="140">
        <f>AB$3+AB$4*Z90+AB$5*Z90^2+AH90</f>
        <v>3.5766702142150594E-3</v>
      </c>
      <c r="AB90" s="140">
        <f>IF(S90&lt;&gt;0,G90-AH90, -9999)</f>
        <v>4.9846785773136955E-2</v>
      </c>
      <c r="AC90" s="140">
        <f>+G90-P90</f>
        <v>4.9806000002718065E-2</v>
      </c>
      <c r="AD90" s="140">
        <f>IF(S90&lt;&gt;0,G90-AA90, -9999)</f>
        <v>4.6229329788503006E-2</v>
      </c>
      <c r="AE90" s="140">
        <f>+(G90-AA90)^2*S90</f>
        <v>2.1371509326941714E-3</v>
      </c>
      <c r="AF90" s="123">
        <f>IF(S90&lt;&gt;0,G90-P90, -9999)</f>
        <v>4.9806000002718065E-2</v>
      </c>
      <c r="AG90" s="188"/>
      <c r="AH90" s="123">
        <f>$AB$6*($AB$11/AI90*AJ90+$AB$12)</f>
        <v>-4.0785770418886737E-5</v>
      </c>
      <c r="AI90" s="123">
        <f>1+$AB$7*COS(AL90)</f>
        <v>1.0216799964042744</v>
      </c>
      <c r="AJ90" s="123">
        <f>SIN(AL90+RADIANS($AB$9))</f>
        <v>0.18100779472692236</v>
      </c>
      <c r="AK90" s="123">
        <f>$AB$7*SIN(AL90)</f>
        <v>0.1965531061678944</v>
      </c>
      <c r="AL90" s="123">
        <f>2*ATAN(AM90)</f>
        <v>1.4609394473176904</v>
      </c>
      <c r="AM90" s="123">
        <f>SQRT((1+$AB$7)/(1-$AB$7))*TAN(AN90/2)</f>
        <v>0.89576379976367615</v>
      </c>
      <c r="AN90" s="140">
        <f>$AU90+$AB$7*SIN(AO90)</f>
        <v>13.831574118174887</v>
      </c>
      <c r="AO90" s="140">
        <f>$AU90+$AB$7*SIN(AP90)</f>
        <v>13.831574107764618</v>
      </c>
      <c r="AP90" s="140">
        <f>$AU90+$AB$7*SIN(AQ90)</f>
        <v>13.83157393278255</v>
      </c>
      <c r="AQ90" s="140">
        <f>$AU90+$AB$7*SIN(AR90)</f>
        <v>13.831570991593058</v>
      </c>
      <c r="AR90" s="140">
        <f>$AU90+$AB$7*SIN(AS90)</f>
        <v>13.831521558655288</v>
      </c>
      <c r="AS90" s="140">
        <f>$AU90+$AB$7*SIN(AT90)</f>
        <v>13.830691888882571</v>
      </c>
      <c r="AT90" s="140">
        <f>$AU90+$AB$7*SIN(AU90)</f>
        <v>13.817077615099747</v>
      </c>
      <c r="AU90" s="140">
        <f>RADIANS($AB$9)+$AB$18*(F90-AB$15)</f>
        <v>13.642990742480672</v>
      </c>
      <c r="AW90" s="123">
        <v>7900</v>
      </c>
      <c r="AX90" s="123">
        <f t="shared" si="14"/>
        <v>5.6881306649208957E-3</v>
      </c>
      <c r="AY90" s="123">
        <f t="shared" si="15"/>
        <v>3.8121251122323076E-3</v>
      </c>
      <c r="AZ90" s="140">
        <f t="shared" si="16"/>
        <v>1.8760055526885879E-3</v>
      </c>
      <c r="BA90" s="123">
        <f t="shared" si="17"/>
        <v>0.84218060402572115</v>
      </c>
      <c r="BB90" s="123">
        <f t="shared" si="18"/>
        <v>0.93771541338711584</v>
      </c>
      <c r="BC90" s="123">
        <f t="shared" si="19"/>
        <v>2.4949230434551306</v>
      </c>
      <c r="BD90" s="123">
        <f t="shared" si="20"/>
        <v>2.9842324195016232</v>
      </c>
      <c r="BE90" s="123">
        <f t="shared" si="13"/>
        <v>14.930722771745362</v>
      </c>
      <c r="BF90" s="123">
        <f t="shared" si="13"/>
        <v>14.930721609914086</v>
      </c>
      <c r="BG90" s="123">
        <f t="shared" si="13"/>
        <v>14.930729851994816</v>
      </c>
      <c r="BH90" s="123">
        <f t="shared" si="12"/>
        <v>14.930671380877156</v>
      </c>
      <c r="BI90" s="123">
        <f t="shared" si="12"/>
        <v>14.931086115058466</v>
      </c>
      <c r="BJ90" s="123">
        <f t="shared" si="12"/>
        <v>14.928140747074107</v>
      </c>
      <c r="BK90" s="123">
        <f t="shared" si="12"/>
        <v>14.948877527772634</v>
      </c>
      <c r="BL90" s="123">
        <f t="shared" si="21"/>
        <v>14.792040970409941</v>
      </c>
    </row>
    <row r="91" spans="1:64" ht="12.95" customHeight="1">
      <c r="A91" s="46" t="s">
        <v>130</v>
      </c>
      <c r="B91" s="54" t="s">
        <v>124</v>
      </c>
      <c r="C91" s="198">
        <v>53709.9231</v>
      </c>
      <c r="D91" s="198">
        <v>2.0000000000000001E-4</v>
      </c>
      <c r="E91" s="123">
        <f>+(C91-C$7)/C$8</f>
        <v>7698.5338623510079</v>
      </c>
      <c r="F91" s="123">
        <f>ROUND(2*E91,0)/2</f>
        <v>7698.5</v>
      </c>
      <c r="G91" s="123">
        <f>+C91-(C$7+F91*C$8)</f>
        <v>4.8179799996432848E-2</v>
      </c>
      <c r="K91" s="123">
        <f>G91</f>
        <v>4.8179799996432848E-2</v>
      </c>
      <c r="L91" s="123">
        <f ca="1">+C$11+C$12*$F91</f>
        <v>4.9608421492210009E-2</v>
      </c>
      <c r="M91" s="187">
        <f>+C91-15018.5</f>
        <v>38691.4231</v>
      </c>
      <c r="S91" s="191">
        <f>S$17</f>
        <v>1</v>
      </c>
      <c r="T91" s="187" t="s">
        <v>61</v>
      </c>
      <c r="U91" s="163"/>
      <c r="Z91" s="123">
        <f>F91</f>
        <v>7698.5</v>
      </c>
      <c r="AA91" s="140">
        <f>AB$3+AB$4*Z91+AB$5*Z91^2+AH91</f>
        <v>3.6241933307488775E-3</v>
      </c>
      <c r="AB91" s="140">
        <f>IF(S91&lt;&gt;0,G91-AH91, -9999)</f>
        <v>4.8176311439721016E-2</v>
      </c>
      <c r="AC91" s="140">
        <f>+G91-P91</f>
        <v>4.8179799996432848E-2</v>
      </c>
      <c r="AD91" s="140">
        <f>IF(S91&lt;&gt;0,G91-AA91, -9999)</f>
        <v>4.4555606665683971E-2</v>
      </c>
      <c r="AE91" s="140">
        <f>+(G91-AA91)^2*S91</f>
        <v>1.9852020853471418E-3</v>
      </c>
      <c r="AF91" s="123">
        <f>IF(S91&lt;&gt;0,G91-P91, -9999)</f>
        <v>4.8179799996432848E-2</v>
      </c>
      <c r="AG91" s="188"/>
      <c r="AH91" s="123">
        <f>$AB$6*($AB$11/AI91*AJ91+$AB$12)</f>
        <v>3.4885567118292149E-6</v>
      </c>
      <c r="AI91" s="123">
        <f>1+$AB$7*COS(AL91)</f>
        <v>1.0174199134108064</v>
      </c>
      <c r="AJ91" s="123">
        <f>SIN(AL91+RADIANS($AB$9))</f>
        <v>0.20225589051922097</v>
      </c>
      <c r="AK91" s="123">
        <f>$AB$7*SIN(AL91)</f>
        <v>0.1969763752461115</v>
      </c>
      <c r="AL91" s="123">
        <f>2*ATAN(AM91)</f>
        <v>1.482589243822189</v>
      </c>
      <c r="AM91" s="123">
        <f>SQRT((1+$AB$7)/(1-$AB$7))*TAN(AN91/2)</f>
        <v>0.91546633450061021</v>
      </c>
      <c r="AN91" s="140">
        <f>$AU91+$AB$7*SIN(AO91)</f>
        <v>13.85238948176125</v>
      </c>
      <c r="AO91" s="140">
        <f>$AU91+$AB$7*SIN(AP91)</f>
        <v>13.852389474645562</v>
      </c>
      <c r="AP91" s="140">
        <f>$AU91+$AB$7*SIN(AQ91)</f>
        <v>13.852389346562614</v>
      </c>
      <c r="AQ91" s="140">
        <f>$AU91+$AB$7*SIN(AR91)</f>
        <v>13.852387041068688</v>
      </c>
      <c r="AR91" s="140">
        <f>$AU91+$AB$7*SIN(AS91)</f>
        <v>13.852345545267315</v>
      </c>
      <c r="AS91" s="140">
        <f>$AU91+$AB$7*SIN(AT91)</f>
        <v>13.851599679355996</v>
      </c>
      <c r="AT91" s="140">
        <f>$AU91+$AB$7*SIN(AU91)</f>
        <v>13.838501930595351</v>
      </c>
      <c r="AU91" s="140">
        <f>RADIANS($AB$9)+$AB$18*(F91-AB$15)</f>
        <v>13.662608673201415</v>
      </c>
      <c r="AW91" s="123">
        <v>7950</v>
      </c>
      <c r="AX91" s="123">
        <f t="shared" si="14"/>
        <v>5.9227659024876159E-3</v>
      </c>
      <c r="AY91" s="123">
        <f t="shared" si="15"/>
        <v>3.8609582133028873E-3</v>
      </c>
      <c r="AZ91" s="140">
        <f t="shared" si="16"/>
        <v>2.0618076891847285E-3</v>
      </c>
      <c r="BA91" s="123">
        <f t="shared" si="17"/>
        <v>0.82119013582386735</v>
      </c>
      <c r="BB91" s="123">
        <f t="shared" si="18"/>
        <v>0.98887210122810931</v>
      </c>
      <c r="BC91" s="123">
        <f t="shared" si="19"/>
        <v>2.7004022374755543</v>
      </c>
      <c r="BD91" s="123">
        <f t="shared" si="20"/>
        <v>4.4594186448988138</v>
      </c>
      <c r="BE91" s="123">
        <f t="shared" si="13"/>
        <v>15.173093958259171</v>
      </c>
      <c r="BF91" s="123">
        <f t="shared" si="13"/>
        <v>15.173091177232035</v>
      </c>
      <c r="BG91" s="123">
        <f t="shared" si="13"/>
        <v>15.173107523938784</v>
      </c>
      <c r="BH91" s="123">
        <f t="shared" si="12"/>
        <v>15.173011436730366</v>
      </c>
      <c r="BI91" s="123">
        <f t="shared" si="12"/>
        <v>15.173576166399203</v>
      </c>
      <c r="BJ91" s="123">
        <f t="shared" si="12"/>
        <v>15.170254385905888</v>
      </c>
      <c r="BK91" s="123">
        <f t="shared" si="12"/>
        <v>15.189701125780177</v>
      </c>
      <c r="BL91" s="123">
        <f t="shared" si="21"/>
        <v>15.072297123563422</v>
      </c>
    </row>
    <row r="92" spans="1:64" ht="12.95" customHeight="1">
      <c r="A92" s="46" t="s">
        <v>130</v>
      </c>
      <c r="B92" s="54" t="s">
        <v>124</v>
      </c>
      <c r="C92" s="198">
        <v>53710.635799999996</v>
      </c>
      <c r="D92" s="198">
        <v>1.2E-4</v>
      </c>
      <c r="E92" s="123">
        <f>+(C92-C$7)/C$8</f>
        <v>7699.0347713951442</v>
      </c>
      <c r="F92" s="123">
        <f>ROUND(2*E92,0)/2</f>
        <v>7699</v>
      </c>
      <c r="G92" s="123">
        <f>+C92-(C$7+F92*C$8)</f>
        <v>4.9473199993371964E-2</v>
      </c>
      <c r="K92" s="123">
        <f>G92</f>
        <v>4.9473199993371964E-2</v>
      </c>
      <c r="L92" s="123">
        <f ca="1">+C$11+C$12*$F92</f>
        <v>4.9611644715589841E-2</v>
      </c>
      <c r="M92" s="187">
        <f>+C92-15018.5</f>
        <v>38692.135799999996</v>
      </c>
      <c r="S92" s="191">
        <f>S$17</f>
        <v>1</v>
      </c>
      <c r="T92" s="187" t="s">
        <v>61</v>
      </c>
      <c r="U92" s="163"/>
      <c r="Z92" s="123">
        <f>F92</f>
        <v>7699</v>
      </c>
      <c r="AA92" s="140">
        <f>AB$3+AB$4*Z92+AB$5*Z92^2+AH92</f>
        <v>3.6309678014012233E-3</v>
      </c>
      <c r="AB92" s="140">
        <f>IF(S92&lt;&gt;0,G92-AH92, -9999)</f>
        <v>4.9463401290987669E-2</v>
      </c>
      <c r="AC92" s="140">
        <f>+G92-P92</f>
        <v>4.9473199993371964E-2</v>
      </c>
      <c r="AD92" s="140">
        <f>IF(S92&lt;&gt;0,G92-AA92, -9999)</f>
        <v>4.5842232191970742E-2</v>
      </c>
      <c r="AE92" s="140">
        <f>+(G92-AA92)^2*S92</f>
        <v>2.1015102523425588E-3</v>
      </c>
      <c r="AF92" s="123">
        <f>IF(S92&lt;&gt;0,G92-P92, -9999)</f>
        <v>4.9473199993371964E-2</v>
      </c>
      <c r="AG92" s="188"/>
      <c r="AH92" s="123">
        <f>$AB$6*($AB$11/AI92*AJ92+$AB$12)</f>
        <v>9.7987023842956332E-6</v>
      </c>
      <c r="AI92" s="123">
        <f>1+$AB$7*COS(AL92)</f>
        <v>1.0168135204893674</v>
      </c>
      <c r="AJ92" s="123">
        <f>SIN(AL92+RADIANS($AB$9))</f>
        <v>0.20526940353767825</v>
      </c>
      <c r="AK92" s="123">
        <f>$AB$7*SIN(AL92)</f>
        <v>0.19702906211290391</v>
      </c>
      <c r="AL92" s="123">
        <f>2*ATAN(AM92)</f>
        <v>1.4856673355699759</v>
      </c>
      <c r="AM92" s="123">
        <f>SQRT((1+$AB$7)/(1-$AB$7))*TAN(AN92/2)</f>
        <v>0.91829921540982573</v>
      </c>
      <c r="AN92" s="140">
        <f>$AU92+$AB$7*SIN(AO92)</f>
        <v>13.855356014606601</v>
      </c>
      <c r="AO92" s="140">
        <f>$AU92+$AB$7*SIN(AP92)</f>
        <v>13.855356007882827</v>
      </c>
      <c r="AP92" s="140">
        <f>$AU92+$AB$7*SIN(AQ92)</f>
        <v>13.855355885614767</v>
      </c>
      <c r="AQ92" s="140">
        <f>$AU92+$AB$7*SIN(AR92)</f>
        <v>13.855353662247531</v>
      </c>
      <c r="AR92" s="140">
        <f>$AU92+$AB$7*SIN(AS92)</f>
        <v>13.855313234700274</v>
      </c>
      <c r="AS92" s="140">
        <f>$AU92+$AB$7*SIN(AT92)</f>
        <v>13.854579121333542</v>
      </c>
      <c r="AT92" s="140">
        <f>$AU92+$AB$7*SIN(AU92)</f>
        <v>13.84155703705235</v>
      </c>
      <c r="AU92" s="140">
        <f>RADIANS($AB$9)+$AB$18*(F92-AB$15)</f>
        <v>13.66541123473295</v>
      </c>
      <c r="AW92" s="123">
        <v>8000</v>
      </c>
      <c r="AX92" s="123">
        <f t="shared" si="14"/>
        <v>6.037314812097393E-3</v>
      </c>
      <c r="AY92" s="123">
        <f t="shared" si="15"/>
        <v>3.9103218343917376E-3</v>
      </c>
      <c r="AZ92" s="140">
        <f t="shared" si="16"/>
        <v>2.126992977705655E-3</v>
      </c>
      <c r="BA92" s="123">
        <f t="shared" si="17"/>
        <v>0.80811374907819011</v>
      </c>
      <c r="BB92" s="123">
        <f t="shared" si="18"/>
        <v>0.99885612191410278</v>
      </c>
      <c r="BC92" s="123">
        <f t="shared" si="19"/>
        <v>2.89755975256683</v>
      </c>
      <c r="BD92" s="123">
        <f t="shared" si="20"/>
        <v>8.154903636472616</v>
      </c>
      <c r="BE92" s="123">
        <f t="shared" si="13"/>
        <v>15.410510214793955</v>
      </c>
      <c r="BF92" s="123">
        <f t="shared" si="13"/>
        <v>15.41050709302133</v>
      </c>
      <c r="BG92" s="123">
        <f t="shared" si="13"/>
        <v>15.410523604947883</v>
      </c>
      <c r="BH92" s="123">
        <f t="shared" si="12"/>
        <v>15.410436267812511</v>
      </c>
      <c r="BI92" s="123">
        <f t="shared" si="12"/>
        <v>15.410898196795602</v>
      </c>
      <c r="BJ92" s="123">
        <f t="shared" si="12"/>
        <v>15.408454295412971</v>
      </c>
      <c r="BK92" s="123">
        <f t="shared" si="12"/>
        <v>15.421363599659816</v>
      </c>
      <c r="BL92" s="123">
        <f t="shared" si="21"/>
        <v>15.352553276716902</v>
      </c>
    </row>
    <row r="93" spans="1:64" ht="12.95" customHeight="1">
      <c r="A93" s="46" t="s">
        <v>130</v>
      </c>
      <c r="B93" s="54" t="s">
        <v>108</v>
      </c>
      <c r="C93" s="198">
        <v>53714.904090000004</v>
      </c>
      <c r="D93" s="198">
        <v>1E-4</v>
      </c>
      <c r="E93" s="123">
        <f>+(C93-C$7)/C$8</f>
        <v>7702.0346662513393</v>
      </c>
      <c r="F93" s="123">
        <f>ROUND(2*E93,0)/2</f>
        <v>7702</v>
      </c>
      <c r="G93" s="123">
        <f>+C93-(C$7+F93*C$8)</f>
        <v>4.9323599996569101E-2</v>
      </c>
      <c r="K93" s="123">
        <f>G93</f>
        <v>4.9323599996569101E-2</v>
      </c>
      <c r="L93" s="123">
        <f ca="1">+C$11+C$12*$F93</f>
        <v>4.963098405586882E-2</v>
      </c>
      <c r="M93" s="187">
        <f>+C93-15018.5</f>
        <v>38696.404090000004</v>
      </c>
      <c r="S93" s="191">
        <f>S$17</f>
        <v>1</v>
      </c>
      <c r="T93" s="187" t="s">
        <v>61</v>
      </c>
      <c r="U93" s="163"/>
      <c r="Z93" s="123">
        <f>F93</f>
        <v>7702</v>
      </c>
      <c r="AA93" s="140">
        <f>AB$3+AB$4*Z93+AB$5*Z93^2+AH93</f>
        <v>3.671533162273209E-3</v>
      </c>
      <c r="AB93" s="140">
        <f>IF(S93&lt;&gt;0,G93-AH93, -9999)</f>
        <v>4.9276022997284133E-2</v>
      </c>
      <c r="AC93" s="140">
        <f>+G93-P93</f>
        <v>4.9323599996569101E-2</v>
      </c>
      <c r="AD93" s="140">
        <f>IF(S93&lt;&gt;0,G93-AA93, -9999)</f>
        <v>4.5652066834295894E-2</v>
      </c>
      <c r="AE93" s="140">
        <f>+(G93-AA93)^2*S93</f>
        <v>2.0841112062430192E-3</v>
      </c>
      <c r="AF93" s="123">
        <f>IF(S93&lt;&gt;0,G93-P93, -9999)</f>
        <v>4.9323599996569101E-2</v>
      </c>
      <c r="AG93" s="188"/>
      <c r="AH93" s="123">
        <f>$AB$6*($AB$11/AI93*AJ93+$AB$12)</f>
        <v>4.7576999284969096E-5</v>
      </c>
      <c r="AI93" s="123">
        <f>1+$AB$7*COS(AL93)</f>
        <v>1.0131871756710529</v>
      </c>
      <c r="AJ93" s="123">
        <f>SIN(AL93+RADIANS($AB$9))</f>
        <v>0.22323376161647518</v>
      </c>
      <c r="AK93" s="123">
        <f>$AB$7*SIN(AL93)</f>
        <v>0.19730495225958652</v>
      </c>
      <c r="AL93" s="123">
        <f>2*ATAN(AM93)</f>
        <v>1.504059066773628</v>
      </c>
      <c r="AM93" s="123">
        <f>SQRT((1+$AB$7)/(1-$AB$7))*TAN(AN93/2)</f>
        <v>0.93539455475355804</v>
      </c>
      <c r="AN93" s="140">
        <f>$AU93+$AB$7*SIN(AO93)</f>
        <v>13.87311814634108</v>
      </c>
      <c r="AO93" s="140">
        <f>$AU93+$AB$7*SIN(AP93)</f>
        <v>13.873118141617432</v>
      </c>
      <c r="AP93" s="140">
        <f>$AU93+$AB$7*SIN(AQ93)</f>
        <v>13.873118050091158</v>
      </c>
      <c r="AQ93" s="140">
        <f>$AU93+$AB$7*SIN(AR93)</f>
        <v>13.873116276667176</v>
      </c>
      <c r="AR93" s="140">
        <f>$AU93+$AB$7*SIN(AS93)</f>
        <v>13.873081916889092</v>
      </c>
      <c r="AS93" s="140">
        <f>$AU93+$AB$7*SIN(AT93)</f>
        <v>13.872417061838126</v>
      </c>
      <c r="AT93" s="140">
        <f>$AU93+$AB$7*SIN(AU93)</f>
        <v>13.859858553419119</v>
      </c>
      <c r="AU93" s="140">
        <f>RADIANS($AB$9)+$AB$18*(F93-AB$15)</f>
        <v>13.682226603922159</v>
      </c>
      <c r="AW93" s="123">
        <v>8050</v>
      </c>
      <c r="AX93" s="123">
        <f t="shared" si="14"/>
        <v>6.0343542853601977E-3</v>
      </c>
      <c r="AY93" s="123">
        <f t="shared" si="15"/>
        <v>3.9602159754988583E-3</v>
      </c>
      <c r="AZ93" s="140">
        <f t="shared" si="16"/>
        <v>2.0741383098613394E-3</v>
      </c>
      <c r="BA93" s="123">
        <f t="shared" si="17"/>
        <v>0.80251563459666353</v>
      </c>
      <c r="BB93" s="123">
        <f t="shared" si="18"/>
        <v>0.97121791839856819</v>
      </c>
      <c r="BC93" s="123">
        <f t="shared" si="19"/>
        <v>3.0902292477138267</v>
      </c>
      <c r="BD93" s="123">
        <f t="shared" si="20"/>
        <v>38.929666883524739</v>
      </c>
      <c r="BE93" s="123">
        <f t="shared" si="13"/>
        <v>15.645210513374767</v>
      </c>
      <c r="BF93" s="123">
        <f t="shared" si="13"/>
        <v>15.645209636321521</v>
      </c>
      <c r="BG93" s="123">
        <f t="shared" si="13"/>
        <v>15.645214080338839</v>
      </c>
      <c r="BH93" s="123">
        <f t="shared" si="12"/>
        <v>15.645191562548472</v>
      </c>
      <c r="BI93" s="123">
        <f t="shared" si="12"/>
        <v>15.645305659634184</v>
      </c>
      <c r="BJ93" s="123">
        <f t="shared" si="12"/>
        <v>15.644727524081848</v>
      </c>
      <c r="BK93" s="123">
        <f t="shared" si="12"/>
        <v>15.647656751388093</v>
      </c>
      <c r="BL93" s="123">
        <f t="shared" si="21"/>
        <v>15.632809429870383</v>
      </c>
    </row>
    <row r="94" spans="1:64" ht="12.95" customHeight="1">
      <c r="A94" s="46" t="s">
        <v>130</v>
      </c>
      <c r="B94" s="54" t="s">
        <v>108</v>
      </c>
      <c r="C94" s="198">
        <v>53714.904150000002</v>
      </c>
      <c r="D94" s="198">
        <v>1.6000000000000001E-4</v>
      </c>
      <c r="E94" s="123">
        <f>+(C94-C$7)/C$8</f>
        <v>7702.0347084213154</v>
      </c>
      <c r="F94" s="123">
        <f>ROUND(2*E94,0)/2</f>
        <v>7702</v>
      </c>
      <c r="G94" s="123">
        <f>+C94-(C$7+F94*C$8)</f>
        <v>4.9383599995053373E-2</v>
      </c>
      <c r="K94" s="123">
        <f>G94</f>
        <v>4.9383599995053373E-2</v>
      </c>
      <c r="L94" s="123">
        <f ca="1">+C$11+C$12*$F94</f>
        <v>4.963098405586882E-2</v>
      </c>
      <c r="M94" s="187">
        <f>+C94-15018.5</f>
        <v>38696.404150000002</v>
      </c>
      <c r="S94" s="191">
        <f>S$17</f>
        <v>1</v>
      </c>
      <c r="T94" s="187" t="s">
        <v>61</v>
      </c>
      <c r="U94" s="163"/>
      <c r="Z94" s="123">
        <f>F94</f>
        <v>7702</v>
      </c>
      <c r="AA94" s="140">
        <f>AB$3+AB$4*Z94+AB$5*Z94^2+AH94</f>
        <v>3.671533162273209E-3</v>
      </c>
      <c r="AB94" s="140">
        <f>IF(S94&lt;&gt;0,G94-AH94, -9999)</f>
        <v>4.9336022995768405E-2</v>
      </c>
      <c r="AC94" s="140">
        <f>+G94-P94</f>
        <v>4.9383599995053373E-2</v>
      </c>
      <c r="AD94" s="140">
        <f>IF(S94&lt;&gt;0,G94-AA94, -9999)</f>
        <v>4.5712066832780167E-2</v>
      </c>
      <c r="AE94" s="140">
        <f>+(G94-AA94)^2*S94</f>
        <v>2.0895930541245606E-3</v>
      </c>
      <c r="AF94" s="123">
        <f>IF(S94&lt;&gt;0,G94-P94, -9999)</f>
        <v>4.9383599995053373E-2</v>
      </c>
      <c r="AG94" s="188"/>
      <c r="AH94" s="123">
        <f>$AB$6*($AB$11/AI94*AJ94+$AB$12)</f>
        <v>4.7576999284969096E-5</v>
      </c>
      <c r="AI94" s="123">
        <f>1+$AB$7*COS(AL94)</f>
        <v>1.0131871756710529</v>
      </c>
      <c r="AJ94" s="123">
        <f>SIN(AL94+RADIANS($AB$9))</f>
        <v>0.22323376161647518</v>
      </c>
      <c r="AK94" s="123">
        <f>$AB$7*SIN(AL94)</f>
        <v>0.19730495225958652</v>
      </c>
      <c r="AL94" s="123">
        <f>2*ATAN(AM94)</f>
        <v>1.504059066773628</v>
      </c>
      <c r="AM94" s="123">
        <f>SQRT((1+$AB$7)/(1-$AB$7))*TAN(AN94/2)</f>
        <v>0.93539455475355804</v>
      </c>
      <c r="AN94" s="140">
        <f>$AU94+$AB$7*SIN(AO94)</f>
        <v>13.87311814634108</v>
      </c>
      <c r="AO94" s="140">
        <f>$AU94+$AB$7*SIN(AP94)</f>
        <v>13.873118141617432</v>
      </c>
      <c r="AP94" s="140">
        <f>$AU94+$AB$7*SIN(AQ94)</f>
        <v>13.873118050091158</v>
      </c>
      <c r="AQ94" s="140">
        <f>$AU94+$AB$7*SIN(AR94)</f>
        <v>13.873116276667176</v>
      </c>
      <c r="AR94" s="140">
        <f>$AU94+$AB$7*SIN(AS94)</f>
        <v>13.873081916889092</v>
      </c>
      <c r="AS94" s="140">
        <f>$AU94+$AB$7*SIN(AT94)</f>
        <v>13.872417061838126</v>
      </c>
      <c r="AT94" s="140">
        <f>$AU94+$AB$7*SIN(AU94)</f>
        <v>13.859858553419119</v>
      </c>
      <c r="AU94" s="140">
        <f>RADIANS($AB$9)+$AB$18*(F94-AB$15)</f>
        <v>13.682226603922159</v>
      </c>
      <c r="AW94" s="123">
        <v>8100</v>
      </c>
      <c r="AX94" s="123">
        <f t="shared" si="14"/>
        <v>5.918730930206428E-3</v>
      </c>
      <c r="AY94" s="123">
        <f t="shared" si="15"/>
        <v>4.0106406366242475E-3</v>
      </c>
      <c r="AZ94" s="140">
        <f t="shared" si="16"/>
        <v>1.9080902935821808E-3</v>
      </c>
      <c r="BA94" s="123">
        <f t="shared" si="17"/>
        <v>0.80419986557579504</v>
      </c>
      <c r="BB94" s="123">
        <f t="shared" si="18"/>
        <v>0.90802967714289373</v>
      </c>
      <c r="BC94" s="123">
        <f t="shared" si="19"/>
        <v>-3.0012206038052964</v>
      </c>
      <c r="BD94" s="123">
        <f t="shared" si="20"/>
        <v>-14.224447616169138</v>
      </c>
      <c r="BE94" s="123">
        <f t="shared" si="13"/>
        <v>15.879341572603675</v>
      </c>
      <c r="BF94" s="123">
        <f t="shared" si="13"/>
        <v>15.879343771871714</v>
      </c>
      <c r="BG94" s="123">
        <f t="shared" si="13"/>
        <v>15.879332484800903</v>
      </c>
      <c r="BH94" s="123">
        <f t="shared" si="12"/>
        <v>15.879390412474795</v>
      </c>
      <c r="BI94" s="123">
        <f t="shared" si="12"/>
        <v>15.879093121354748</v>
      </c>
      <c r="BJ94" s="123">
        <f t="shared" si="12"/>
        <v>15.880619014271034</v>
      </c>
      <c r="BK94" s="123">
        <f t="shared" si="12"/>
        <v>15.872791355257501</v>
      </c>
      <c r="BL94" s="123">
        <f t="shared" si="21"/>
        <v>15.913065583023863</v>
      </c>
    </row>
    <row r="95" spans="1:64" ht="12.95" customHeight="1">
      <c r="A95" s="46" t="s">
        <v>137</v>
      </c>
      <c r="B95" s="197" t="s">
        <v>124</v>
      </c>
      <c r="C95" s="198">
        <v>53735.535000000003</v>
      </c>
      <c r="D95" s="198">
        <v>2.9999999999999997E-4</v>
      </c>
      <c r="E95" s="123">
        <f>+(C95-C$7)/C$8</f>
        <v>7716.5347496073273</v>
      </c>
      <c r="F95" s="123">
        <f>ROUND(2*E95,0)/2</f>
        <v>7716.5</v>
      </c>
      <c r="G95" s="123">
        <f>+C95-(C$7+F95*C$8)</f>
        <v>4.944219999742927E-2</v>
      </c>
      <c r="K95" s="123">
        <f>G95</f>
        <v>4.944219999742927E-2</v>
      </c>
      <c r="L95" s="123">
        <f ca="1">+C$11+C$12*$F95</f>
        <v>4.9724457533883888E-2</v>
      </c>
      <c r="M95" s="187">
        <f>+C95-15018.5</f>
        <v>38717.035000000003</v>
      </c>
      <c r="S95" s="191">
        <f>S$17</f>
        <v>1</v>
      </c>
      <c r="T95" s="187" t="s">
        <v>61</v>
      </c>
      <c r="U95" s="163"/>
      <c r="Z95" s="123">
        <f>F95</f>
        <v>7716.5</v>
      </c>
      <c r="AA95" s="140">
        <f>AB$3+AB$4*Z95+AB$5*Z95^2+AH95</f>
        <v>3.86532861683761E-3</v>
      </c>
      <c r="AB95" s="140">
        <f>IF(S95&lt;&gt;0,G95-AH95, -9999)</f>
        <v>4.9214325276665506E-2</v>
      </c>
      <c r="AC95" s="140">
        <f>+G95-P95</f>
        <v>4.944219999742927E-2</v>
      </c>
      <c r="AD95" s="140">
        <f>IF(S95&lt;&gt;0,G95-AA95, -9999)</f>
        <v>4.557687138059166E-2</v>
      </c>
      <c r="AE95" s="140">
        <f>+(G95-AA95)^2*S95</f>
        <v>2.077251204842995E-3</v>
      </c>
      <c r="AF95" s="123">
        <f>IF(S95&lt;&gt;0,G95-P95, -9999)</f>
        <v>4.944219999742927E-2</v>
      </c>
      <c r="AG95" s="188"/>
      <c r="AH95" s="123">
        <f>$AB$6*($AB$11/AI95*AJ95+$AB$12)</f>
        <v>2.2787472076376343E-4</v>
      </c>
      <c r="AI95" s="123">
        <f>1+$AB$7*COS(AL95)</f>
        <v>0.9959791060185853</v>
      </c>
      <c r="AJ95" s="123">
        <f>SIN(AL95+RADIANS($AB$9))</f>
        <v>0.30715595587774458</v>
      </c>
      <c r="AK95" s="123">
        <f>$AB$7*SIN(AL95)</f>
        <v>0.19770426955411749</v>
      </c>
      <c r="AL95" s="123">
        <f>2*ATAN(AM95)</f>
        <v>1.5911314451974601</v>
      </c>
      <c r="AM95" s="123">
        <f>SQRT((1+$AB$7)/(1-$AB$7))*TAN(AN95/2)</f>
        <v>1.0205447159893843</v>
      </c>
      <c r="AN95" s="140">
        <f>$AU95+$AB$7*SIN(AO95)</f>
        <v>13.958083579821153</v>
      </c>
      <c r="AO95" s="140">
        <f>$AU95+$AB$7*SIN(AP95)</f>
        <v>13.958083579256277</v>
      </c>
      <c r="AP95" s="140">
        <f>$AU95+$AB$7*SIN(AQ95)</f>
        <v>13.958083563219541</v>
      </c>
      <c r="AQ95" s="140">
        <f>$AU95+$AB$7*SIN(AR95)</f>
        <v>13.958083107939919</v>
      </c>
      <c r="AR95" s="140">
        <f>$AU95+$AB$7*SIN(AS95)</f>
        <v>13.958070183124734</v>
      </c>
      <c r="AS95" s="140">
        <f>$AU95+$AB$7*SIN(AT95)</f>
        <v>13.95770364803751</v>
      </c>
      <c r="AT95" s="140">
        <f>$AU95+$AB$7*SIN(AU95)</f>
        <v>13.947600713207938</v>
      </c>
      <c r="AU95" s="140">
        <f>RADIANS($AB$9)+$AB$18*(F95-AB$15)</f>
        <v>13.763500888336669</v>
      </c>
      <c r="AW95" s="123">
        <v>8150</v>
      </c>
      <c r="AX95" s="123">
        <f t="shared" si="14"/>
        <v>5.6974025597349275E-3</v>
      </c>
      <c r="AY95" s="123">
        <f t="shared" si="15"/>
        <v>4.0615958177679084E-3</v>
      </c>
      <c r="AZ95" s="140">
        <f t="shared" si="16"/>
        <v>1.6358067419670196E-3</v>
      </c>
      <c r="BA95" s="123">
        <f t="shared" si="17"/>
        <v>0.81322592291674634</v>
      </c>
      <c r="BB95" s="123">
        <f t="shared" si="18"/>
        <v>0.81006295115353211</v>
      </c>
      <c r="BC95" s="123">
        <f t="shared" si="19"/>
        <v>-2.8069237520518344</v>
      </c>
      <c r="BD95" s="123">
        <f t="shared" si="20"/>
        <v>-5.9201731590532907</v>
      </c>
      <c r="BE95" s="123">
        <f t="shared" si="13"/>
        <v>16.115030325909263</v>
      </c>
      <c r="BF95" s="123">
        <f t="shared" si="13"/>
        <v>16.115033591249325</v>
      </c>
      <c r="BG95" s="123">
        <f t="shared" si="13"/>
        <v>16.115015609019459</v>
      </c>
      <c r="BH95" s="123">
        <f t="shared" si="12"/>
        <v>16.115114638901428</v>
      </c>
      <c r="BI95" s="123">
        <f t="shared" si="12"/>
        <v>16.114569324195802</v>
      </c>
      <c r="BJ95" s="123">
        <f t="shared" si="12"/>
        <v>16.117573731524992</v>
      </c>
      <c r="BK95" s="123">
        <f t="shared" si="12"/>
        <v>16.101068587936464</v>
      </c>
      <c r="BL95" s="123">
        <f t="shared" si="21"/>
        <v>16.193321736177346</v>
      </c>
    </row>
    <row r="96" spans="1:64" ht="12.95" customHeight="1">
      <c r="A96" s="46" t="s">
        <v>137</v>
      </c>
      <c r="B96" s="197">
        <v>1</v>
      </c>
      <c r="C96" s="198">
        <v>53764.702299999997</v>
      </c>
      <c r="D96" s="198">
        <v>2.9999999999999997E-4</v>
      </c>
      <c r="E96" s="123">
        <f>+(C96-C$7)/C$8</f>
        <v>7737.0344891374316</v>
      </c>
      <c r="F96" s="123">
        <f>ROUND(2*E96,0)/2</f>
        <v>7737</v>
      </c>
      <c r="G96" s="123">
        <f>+C96-(C$7+F96*C$8)</f>
        <v>4.9071599991293624E-2</v>
      </c>
      <c r="K96" s="123">
        <f>G96</f>
        <v>4.9071599991293624E-2</v>
      </c>
      <c r="L96" s="123">
        <f ca="1">+C$11+C$12*$F96</f>
        <v>4.9856609692456914E-2</v>
      </c>
      <c r="M96" s="187">
        <f>+C96-15018.5</f>
        <v>38746.202299999997</v>
      </c>
      <c r="S96" s="191">
        <f>S$17</f>
        <v>1</v>
      </c>
      <c r="T96" s="187" t="s">
        <v>61</v>
      </c>
      <c r="U96" s="163"/>
      <c r="Z96" s="123">
        <f>F96</f>
        <v>7737</v>
      </c>
      <c r="AA96" s="140">
        <f>AB$3+AB$4*Z96+AB$5*Z96^2+AH96</f>
        <v>4.1312479957432728E-3</v>
      </c>
      <c r="AB96" s="140">
        <f>IF(S96&lt;&gt;0,G96-AH96, -9999)</f>
        <v>4.8596965023195438E-2</v>
      </c>
      <c r="AC96" s="140">
        <f>+G96-P96</f>
        <v>4.9071599991293624E-2</v>
      </c>
      <c r="AD96" s="140">
        <f>IF(S96&lt;&gt;0,G96-AA96, -9999)</f>
        <v>4.4940351995550354E-2</v>
      </c>
      <c r="AE96" s="140">
        <f>+(G96-AA96)^2*S96</f>
        <v>2.0196352374839666E-3</v>
      </c>
      <c r="AF96" s="123">
        <f>IF(S96&lt;&gt;0,G96-P96, -9999)</f>
        <v>4.9071599991293624E-2</v>
      </c>
      <c r="AG96" s="188"/>
      <c r="AH96" s="123">
        <f>$AB$6*($AB$11/AI96*AJ96+$AB$12)</f>
        <v>4.7463496809818965E-4</v>
      </c>
      <c r="AI96" s="123">
        <f>1+$AB$7*COS(AL96)</f>
        <v>0.97269725580491539</v>
      </c>
      <c r="AJ96" s="123">
        <f>SIN(AL96+RADIANS($AB$9))</f>
        <v>0.41721690882752777</v>
      </c>
      <c r="AK96" s="123">
        <f>$AB$7*SIN(AL96)</f>
        <v>0.19585123422576303</v>
      </c>
      <c r="AL96" s="123">
        <f>2*ATAN(AM96)</f>
        <v>1.7093091738038357</v>
      </c>
      <c r="AM96" s="123">
        <f>SQRT((1+$AB$7)/(1-$AB$7))*TAN(AN96/2)</f>
        <v>1.1490757192586627</v>
      </c>
      <c r="AN96" s="140">
        <f>$AU96+$AB$7*SIN(AO96)</f>
        <v>14.075778577378463</v>
      </c>
      <c r="AO96" s="140">
        <f>$AU96+$AB$7*SIN(AP96)</f>
        <v>14.075778577376768</v>
      </c>
      <c r="AP96" s="140">
        <f>$AU96+$AB$7*SIN(AQ96)</f>
        <v>14.075778577237061</v>
      </c>
      <c r="AQ96" s="140">
        <f>$AU96+$AB$7*SIN(AR96)</f>
        <v>14.075778565721201</v>
      </c>
      <c r="AR96" s="140">
        <f>$AU96+$AB$7*SIN(AS96)</f>
        <v>14.075777616485997</v>
      </c>
      <c r="AS96" s="140">
        <f>$AU96+$AB$7*SIN(AT96)</f>
        <v>14.075699422779772</v>
      </c>
      <c r="AT96" s="140">
        <f>$AU96+$AB$7*SIN(AU96)</f>
        <v>14.069567683957979</v>
      </c>
      <c r="AU96" s="140">
        <f>RADIANS($AB$9)+$AB$18*(F96-AB$15)</f>
        <v>13.878405911129596</v>
      </c>
      <c r="AW96" s="123">
        <v>8200</v>
      </c>
      <c r="AX96" s="123">
        <f t="shared" si="14"/>
        <v>5.3797773267204828E-3</v>
      </c>
      <c r="AY96" s="123">
        <f t="shared" si="15"/>
        <v>4.1130815189298377E-3</v>
      </c>
      <c r="AZ96" s="140">
        <f t="shared" si="16"/>
        <v>1.2666958077906455E-3</v>
      </c>
      <c r="BA96" s="123">
        <f t="shared" si="17"/>
        <v>0.82990448985165344</v>
      </c>
      <c r="BB96" s="123">
        <f t="shared" si="18"/>
        <v>0.677049091413925</v>
      </c>
      <c r="BC96" s="123">
        <f t="shared" si="19"/>
        <v>-2.6064097580167971</v>
      </c>
      <c r="BD96" s="123">
        <f t="shared" si="20"/>
        <v>-3.6474143366367868</v>
      </c>
      <c r="BE96" s="123">
        <f t="shared" si="13"/>
        <v>16.354457505397686</v>
      </c>
      <c r="BF96" s="123">
        <f t="shared" si="13"/>
        <v>16.354459549083114</v>
      </c>
      <c r="BG96" s="123">
        <f t="shared" si="13"/>
        <v>16.354446601320479</v>
      </c>
      <c r="BH96" s="123">
        <f t="shared" si="12"/>
        <v>16.354528633968723</v>
      </c>
      <c r="BI96" s="123">
        <f t="shared" si="12"/>
        <v>16.35400898862946</v>
      </c>
      <c r="BJ96" s="123">
        <f t="shared" si="12"/>
        <v>16.357304196870373</v>
      </c>
      <c r="BK96" s="123">
        <f t="shared" si="12"/>
        <v>16.336544404362716</v>
      </c>
      <c r="BL96" s="123">
        <f t="shared" si="21"/>
        <v>16.473577889330826</v>
      </c>
    </row>
    <row r="97" spans="1:64" ht="12.95" customHeight="1">
      <c r="A97" s="46" t="s">
        <v>137</v>
      </c>
      <c r="B97" s="197">
        <v>1</v>
      </c>
      <c r="C97" s="198">
        <v>53771.816099999996</v>
      </c>
      <c r="D97" s="198">
        <v>2.0000000000000001E-4</v>
      </c>
      <c r="E97" s="123">
        <f>+(C97-C$7)/C$8</f>
        <v>7742.0343021838653</v>
      </c>
      <c r="F97" s="123">
        <f>ROUND(2*E97,0)/2</f>
        <v>7742</v>
      </c>
      <c r="G97" s="123">
        <f>+C97-(C$7+F97*C$8)</f>
        <v>4.8805599988554604E-2</v>
      </c>
      <c r="K97" s="123">
        <f>G97</f>
        <v>4.8805599988554604E-2</v>
      </c>
      <c r="L97" s="123">
        <f ca="1">+C$11+C$12*$F97</f>
        <v>4.9888841926255208E-2</v>
      </c>
      <c r="M97" s="187">
        <f>+C97-15018.5</f>
        <v>38753.316099999996</v>
      </c>
      <c r="S97" s="191">
        <f>S$17</f>
        <v>1</v>
      </c>
      <c r="T97" s="187" t="s">
        <v>61</v>
      </c>
      <c r="U97" s="163"/>
      <c r="Z97" s="123">
        <f>F97</f>
        <v>7742</v>
      </c>
      <c r="AA97" s="140">
        <f>AB$3+AB$4*Z97+AB$5*Z97^2+AH97</f>
        <v>4.1943954280567264E-3</v>
      </c>
      <c r="AB97" s="140">
        <f>IF(S97&lt;&gt;0,G97-AH97, -9999)</f>
        <v>4.8272504075323242E-2</v>
      </c>
      <c r="AC97" s="140">
        <f>+G97-P97</f>
        <v>4.8805599988554604E-2</v>
      </c>
      <c r="AD97" s="140">
        <f>IF(S97&lt;&gt;0,G97-AA97, -9999)</f>
        <v>4.4611204560497879E-2</v>
      </c>
      <c r="AE97" s="140">
        <f>+(G97-AA97)^2*S97</f>
        <v>1.9901595723385867E-3</v>
      </c>
      <c r="AF97" s="123">
        <f>IF(S97&lt;&gt;0,G97-P97, -9999)</f>
        <v>4.8805599988554604E-2</v>
      </c>
      <c r="AG97" s="188"/>
      <c r="AH97" s="123">
        <f>$AB$6*($AB$11/AI97*AJ97+$AB$12)</f>
        <v>5.3309591323136437E-4</v>
      </c>
      <c r="AI97" s="123">
        <f>1+$AB$7*COS(AL97)</f>
        <v>0.96722627302604636</v>
      </c>
      <c r="AJ97" s="123">
        <f>SIN(AL97+RADIANS($AB$9))</f>
        <v>0.44249004881335774</v>
      </c>
      <c r="AK97" s="123">
        <f>$AB$7*SIN(AL97)</f>
        <v>0.19501032949198785</v>
      </c>
      <c r="AL97" s="123">
        <f>2*ATAN(AM97)</f>
        <v>1.7373018240519216</v>
      </c>
      <c r="AM97" s="123">
        <f>SQRT((1+$AB$7)/(1-$AB$7))*TAN(AN97/2)</f>
        <v>1.182085488574109</v>
      </c>
      <c r="AN97" s="140">
        <f>$AU97+$AB$7*SIN(AO97)</f>
        <v>14.104068373565246</v>
      </c>
      <c r="AO97" s="140">
        <f>$AU97+$AB$7*SIN(AP97)</f>
        <v>14.10406837356518</v>
      </c>
      <c r="AP97" s="140">
        <f>$AU97+$AB$7*SIN(AQ97)</f>
        <v>14.104068373555101</v>
      </c>
      <c r="AQ97" s="140">
        <f>$AU97+$AB$7*SIN(AR97)</f>
        <v>14.104068372014757</v>
      </c>
      <c r="AR97" s="140">
        <f>$AU97+$AB$7*SIN(AS97)</f>
        <v>14.104068136628806</v>
      </c>
      <c r="AS97" s="140">
        <f>$AU97+$AB$7*SIN(AT97)</f>
        <v>14.104032186042785</v>
      </c>
      <c r="AT97" s="140">
        <f>$AU97+$AB$7*SIN(AU97)</f>
        <v>14.098936131695623</v>
      </c>
      <c r="AU97" s="140">
        <f>RADIANS($AB$9)+$AB$18*(F97-AB$15)</f>
        <v>13.906431526444944</v>
      </c>
      <c r="AW97" s="123">
        <v>8250</v>
      </c>
      <c r="AX97" s="123">
        <f t="shared" si="14"/>
        <v>4.9785529686603349E-3</v>
      </c>
      <c r="AY97" s="123">
        <f t="shared" si="15"/>
        <v>4.1650977401100405E-3</v>
      </c>
      <c r="AZ97" s="140">
        <f t="shared" si="16"/>
        <v>8.134552285502944E-4</v>
      </c>
      <c r="BA97" s="123">
        <f t="shared" si="17"/>
        <v>0.85476793313109234</v>
      </c>
      <c r="BB97" s="123">
        <f t="shared" si="18"/>
        <v>0.50809716203409006</v>
      </c>
      <c r="BC97" s="123">
        <f t="shared" si="19"/>
        <v>-2.3956383661281948</v>
      </c>
      <c r="BD97" s="123">
        <f t="shared" si="20"/>
        <v>-2.555635219712189</v>
      </c>
      <c r="BE97" s="123">
        <f t="shared" si="13"/>
        <v>16.599927607491459</v>
      </c>
      <c r="BF97" s="123">
        <f t="shared" si="13"/>
        <v>16.599928183890647</v>
      </c>
      <c r="BG97" s="123">
        <f t="shared" si="13"/>
        <v>16.59992354155121</v>
      </c>
      <c r="BH97" s="123">
        <f t="shared" si="12"/>
        <v>16.599960931876151</v>
      </c>
      <c r="BI97" s="123">
        <f t="shared" si="12"/>
        <v>16.599659831974581</v>
      </c>
      <c r="BJ97" s="123">
        <f t="shared" si="12"/>
        <v>16.60208775578451</v>
      </c>
      <c r="BK97" s="123">
        <f t="shared" si="12"/>
        <v>16.582713048476005</v>
      </c>
      <c r="BL97" s="123">
        <f t="shared" si="21"/>
        <v>16.753834042484307</v>
      </c>
    </row>
    <row r="98" spans="1:64" ht="12.95" customHeight="1">
      <c r="A98" s="46" t="s">
        <v>137</v>
      </c>
      <c r="B98" s="197" t="s">
        <v>124</v>
      </c>
      <c r="C98" s="198">
        <v>53776.796999999999</v>
      </c>
      <c r="D98" s="198">
        <v>2.9999999999999997E-4</v>
      </c>
      <c r="E98" s="123">
        <f>+(C98-C$7)/C$8</f>
        <v>7745.5350428292313</v>
      </c>
      <c r="F98" s="123">
        <f>ROUND(2*E98,0)/2</f>
        <v>7745.5</v>
      </c>
      <c r="G98" s="123">
        <f>+C98-(C$7+F98*C$8)</f>
        <v>4.9859399994602427E-2</v>
      </c>
      <c r="K98" s="123">
        <f>G98</f>
        <v>4.9859399994602427E-2</v>
      </c>
      <c r="L98" s="123">
        <f ca="1">+C$11+C$12*$F98</f>
        <v>4.9911404489914019E-2</v>
      </c>
      <c r="M98" s="187">
        <f>+C98-15018.5</f>
        <v>38758.296999999999</v>
      </c>
      <c r="S98" s="191">
        <f>S$17</f>
        <v>1</v>
      </c>
      <c r="T98" s="187" t="s">
        <v>61</v>
      </c>
      <c r="U98" s="163"/>
      <c r="Z98" s="123">
        <f>F98</f>
        <v>7745.5</v>
      </c>
      <c r="AA98" s="140">
        <f>AB$3+AB$4*Z98+AB$5*Z98^2+AH98</f>
        <v>4.2381574702252314E-3</v>
      </c>
      <c r="AB98" s="140">
        <f>IF(S98&lt;&gt;0,G98-AH98, -9999)</f>
        <v>4.9285825736822865E-2</v>
      </c>
      <c r="AC98" s="140">
        <f>+G98-P98</f>
        <v>4.9859399994602427E-2</v>
      </c>
      <c r="AD98" s="140">
        <f>IF(S98&lt;&gt;0,G98-AA98, -9999)</f>
        <v>4.5621242524377194E-2</v>
      </c>
      <c r="AE98" s="140">
        <f>+(G98-AA98)^2*S98</f>
        <v>2.081297769468042E-3</v>
      </c>
      <c r="AF98" s="123">
        <f>IF(S98&lt;&gt;0,G98-P98, -9999)</f>
        <v>4.9859399994602427E-2</v>
      </c>
      <c r="AG98" s="188"/>
      <c r="AH98" s="123">
        <f>$AB$6*($AB$11/AI98*AJ98+$AB$12)</f>
        <v>5.7357425777956428E-4</v>
      </c>
      <c r="AI98" s="123">
        <f>1+$AB$7*COS(AL98)</f>
        <v>0.96344781334887397</v>
      </c>
      <c r="AJ98" s="123">
        <f>SIN(AL98+RADIANS($AB$9))</f>
        <v>0.45981069909035482</v>
      </c>
      <c r="AK98" s="123">
        <f>$AB$7*SIN(AL98)</f>
        <v>0.19433755025562655</v>
      </c>
      <c r="AL98" s="123">
        <f>2*ATAN(AM98)</f>
        <v>1.7567103852038242</v>
      </c>
      <c r="AM98" s="123">
        <f>SQRT((1+$AB$7)/(1-$AB$7))*TAN(AN98/2)</f>
        <v>1.2056205297613265</v>
      </c>
      <c r="AN98" s="140">
        <f>$AU98+$AB$7*SIN(AO98)</f>
        <v>14.123776883847464</v>
      </c>
      <c r="AO98" s="140">
        <f>$AU98+$AB$7*SIN(AP98)</f>
        <v>14.123776883847464</v>
      </c>
      <c r="AP98" s="140">
        <f>$AU98+$AB$7*SIN(AQ98)</f>
        <v>14.123776883847214</v>
      </c>
      <c r="AQ98" s="140">
        <f>$AU98+$AB$7*SIN(AR98)</f>
        <v>14.123776883752997</v>
      </c>
      <c r="AR98" s="140">
        <f>$AU98+$AB$7*SIN(AS98)</f>
        <v>14.123776848169262</v>
      </c>
      <c r="AS98" s="140">
        <f>$AU98+$AB$7*SIN(AT98)</f>
        <v>14.123763415655098</v>
      </c>
      <c r="AT98" s="140">
        <f>$AU98+$AB$7*SIN(AU98)</f>
        <v>14.119404145063756</v>
      </c>
      <c r="AU98" s="140">
        <f>RADIANS($AB$9)+$AB$18*(F98-AB$15)</f>
        <v>13.926049457165687</v>
      </c>
      <c r="AW98" s="123">
        <v>8300</v>
      </c>
      <c r="AX98" s="123">
        <f t="shared" si="14"/>
        <v>4.5111388077231978E-3</v>
      </c>
      <c r="AY98" s="123">
        <f t="shared" si="15"/>
        <v>4.21764448130851E-3</v>
      </c>
      <c r="AZ98" s="140">
        <f t="shared" si="16"/>
        <v>2.9349432641468824E-4</v>
      </c>
      <c r="BA98" s="123">
        <f t="shared" si="17"/>
        <v>0.88848124832585018</v>
      </c>
      <c r="BB98" s="123">
        <f t="shared" si="18"/>
        <v>0.30248197993089954</v>
      </c>
      <c r="BC98" s="123">
        <f t="shared" si="19"/>
        <v>-2.1699598267142175</v>
      </c>
      <c r="BD98" s="123">
        <f t="shared" si="20"/>
        <v>-1.8938452355437796</v>
      </c>
      <c r="BE98" s="123">
        <f t="shared" si="13"/>
        <v>16.853923348511515</v>
      </c>
      <c r="BF98" s="123">
        <f t="shared" si="13"/>
        <v>16.853923394522351</v>
      </c>
      <c r="BG98" s="123">
        <f t="shared" si="13"/>
        <v>16.853922830006677</v>
      </c>
      <c r="BH98" s="123">
        <f t="shared" si="12"/>
        <v>16.85392975620508</v>
      </c>
      <c r="BI98" s="123">
        <f t="shared" si="12"/>
        <v>16.853844784097209</v>
      </c>
      <c r="BJ98" s="123">
        <f t="shared" si="12"/>
        <v>16.85488834608719</v>
      </c>
      <c r="BK98" s="123">
        <f t="shared" si="12"/>
        <v>16.842234394689736</v>
      </c>
      <c r="BL98" s="123">
        <f t="shared" si="21"/>
        <v>17.034090195637788</v>
      </c>
    </row>
    <row r="99" spans="1:64" ht="12.95" customHeight="1">
      <c r="A99" s="46" t="s">
        <v>137</v>
      </c>
      <c r="B99" s="197" t="s">
        <v>124</v>
      </c>
      <c r="C99" s="198">
        <v>53779.642500000002</v>
      </c>
      <c r="D99" s="198">
        <v>2.0000000000000001E-4</v>
      </c>
      <c r="E99" s="123">
        <f>+(C99-C$7)/C$8</f>
        <v>7747.5349539911485</v>
      </c>
      <c r="F99" s="123">
        <f>ROUND(2*E99,0)/2</f>
        <v>7747.5</v>
      </c>
      <c r="G99" s="123">
        <f>+C99-(C$7+F99*C$8)</f>
        <v>4.9732999999832828E-2</v>
      </c>
      <c r="K99" s="123">
        <f>G99</f>
        <v>4.9732999999832828E-2</v>
      </c>
      <c r="L99" s="123">
        <f ca="1">+C$11+C$12*$F99</f>
        <v>4.992429738343334E-2</v>
      </c>
      <c r="M99" s="187">
        <f>+C99-15018.5</f>
        <v>38761.142500000002</v>
      </c>
      <c r="S99" s="191">
        <f>S$17</f>
        <v>1</v>
      </c>
      <c r="T99" s="187" t="s">
        <v>61</v>
      </c>
      <c r="U99" s="163"/>
      <c r="Z99" s="123">
        <f>F99</f>
        <v>7747.5</v>
      </c>
      <c r="AA99" s="140">
        <f>AB$3+AB$4*Z99+AB$5*Z99^2+AH99</f>
        <v>4.2629960676349062E-3</v>
      </c>
      <c r="AB99" s="140">
        <f>IF(S99&lt;&gt;0,G99-AH99, -9999)</f>
        <v>4.9136464710427805E-2</v>
      </c>
      <c r="AC99" s="140">
        <f>+G99-P99</f>
        <v>4.9732999999832828E-2</v>
      </c>
      <c r="AD99" s="140">
        <f>IF(S99&lt;&gt;0,G99-AA99, -9999)</f>
        <v>4.5470003932197925E-2</v>
      </c>
      <c r="AE99" s="140">
        <f>+(G99-AA99)^2*S99</f>
        <v>2.0675212575940946E-3</v>
      </c>
      <c r="AF99" s="123">
        <f>IF(S99&lt;&gt;0,G99-P99, -9999)</f>
        <v>4.9732999999832828E-2</v>
      </c>
      <c r="AG99" s="188"/>
      <c r="AH99" s="123">
        <f>$AB$6*($AB$11/AI99*AJ99+$AB$12)</f>
        <v>5.9653528940502526E-4</v>
      </c>
      <c r="AI99" s="123">
        <f>1+$AB$7*COS(AL99)</f>
        <v>0.96130794099726213</v>
      </c>
      <c r="AJ99" s="123">
        <f>SIN(AL99+RADIANS($AB$9))</f>
        <v>0.46957096565282175</v>
      </c>
      <c r="AK99" s="123">
        <f>$AB$7*SIN(AL99)</f>
        <v>0.19392284640667168</v>
      </c>
      <c r="AL99" s="123">
        <f>2*ATAN(AM99)</f>
        <v>1.7677331457198746</v>
      </c>
      <c r="AM99" s="123">
        <f>SQRT((1+$AB$7)/(1-$AB$7))*TAN(AN99/2)</f>
        <v>1.2192334066069301</v>
      </c>
      <c r="AN99" s="140">
        <f>$AU99+$AB$7*SIN(AO99)</f>
        <v>14.135004394544319</v>
      </c>
      <c r="AO99" s="140">
        <f>$AU99+$AB$7*SIN(AP99)</f>
        <v>14.135004394544319</v>
      </c>
      <c r="AP99" s="140">
        <f>$AU99+$AB$7*SIN(AQ99)</f>
        <v>14.135004394544319</v>
      </c>
      <c r="AQ99" s="140">
        <f>$AU99+$AB$7*SIN(AR99)</f>
        <v>14.13500439454373</v>
      </c>
      <c r="AR99" s="140">
        <f>$AU99+$AB$7*SIN(AS99)</f>
        <v>14.135004393167659</v>
      </c>
      <c r="AS99" s="140">
        <f>$AU99+$AB$7*SIN(AT99)</f>
        <v>14.135001177679989</v>
      </c>
      <c r="AT99" s="140">
        <f>$AU99+$AB$7*SIN(AU99)</f>
        <v>14.131066762715035</v>
      </c>
      <c r="AU99" s="140">
        <f>RADIANS($AB$9)+$AB$18*(F99-AB$15)</f>
        <v>13.937259703291826</v>
      </c>
      <c r="AW99" s="123">
        <v>8350</v>
      </c>
      <c r="AX99" s="123">
        <f t="shared" si="14"/>
        <v>4.0017804355633639E-3</v>
      </c>
      <c r="AY99" s="123">
        <f t="shared" si="15"/>
        <v>4.2707217425252512E-3</v>
      </c>
      <c r="AZ99" s="140">
        <f t="shared" si="16"/>
        <v>-2.6894130696188725E-4</v>
      </c>
      <c r="BA99" s="123">
        <f t="shared" si="17"/>
        <v>0.93161175366206683</v>
      </c>
      <c r="BB99" s="123">
        <f t="shared" si="18"/>
        <v>6.1227939923842678E-2</v>
      </c>
      <c r="BC99" s="123">
        <f t="shared" si="19"/>
        <v>-1.9239305429492386</v>
      </c>
      <c r="BD99" s="123">
        <f t="shared" si="20"/>
        <v>-1.4343491462775244</v>
      </c>
      <c r="BE99" s="123">
        <f t="shared" si="13"/>
        <v>17.11911573049559</v>
      </c>
      <c r="BF99" s="123">
        <f t="shared" si="13"/>
        <v>17.119115730571778</v>
      </c>
      <c r="BG99" s="123">
        <f t="shared" si="13"/>
        <v>17.119115728148092</v>
      </c>
      <c r="BH99" s="123">
        <f t="shared" si="12"/>
        <v>17.119115805250015</v>
      </c>
      <c r="BI99" s="123">
        <f t="shared" si="12"/>
        <v>17.119113352516543</v>
      </c>
      <c r="BJ99" s="123">
        <f t="shared" si="12"/>
        <v>17.119191396143911</v>
      </c>
      <c r="BK99" s="123">
        <f t="shared" si="12"/>
        <v>17.116726395855235</v>
      </c>
      <c r="BL99" s="123">
        <f t="shared" si="21"/>
        <v>17.314346348791268</v>
      </c>
    </row>
    <row r="100" spans="1:64" ht="12.95" customHeight="1">
      <c r="A100" s="46" t="s">
        <v>137</v>
      </c>
      <c r="B100" s="197">
        <v>1</v>
      </c>
      <c r="C100" s="198">
        <v>53781.777000000002</v>
      </c>
      <c r="D100" s="198">
        <v>2.0000000000000001E-4</v>
      </c>
      <c r="E100" s="123">
        <f>+(C100-C$7)/C$8</f>
        <v>7749.0351509249413</v>
      </c>
      <c r="F100" s="123">
        <f>ROUND(2*E100,0)/2</f>
        <v>7749</v>
      </c>
      <c r="G100" s="123">
        <f>+C100-(C$7+F100*C$8)</f>
        <v>5.0013200001558289E-2</v>
      </c>
      <c r="K100" s="123">
        <f>G100</f>
        <v>5.0013200001558289E-2</v>
      </c>
      <c r="L100" s="123">
        <f ca="1">+C$11+C$12*$F100</f>
        <v>4.9933967053572829E-2</v>
      </c>
      <c r="M100" s="187">
        <f>+C100-15018.5</f>
        <v>38763.277000000002</v>
      </c>
      <c r="S100" s="191">
        <f>S$17</f>
        <v>1</v>
      </c>
      <c r="T100" s="187" t="s">
        <v>61</v>
      </c>
      <c r="U100" s="163"/>
      <c r="Z100" s="123">
        <f>F100</f>
        <v>7749</v>
      </c>
      <c r="AA100" s="140">
        <f>AB$3+AB$4*Z100+AB$5*Z100^2+AH100</f>
        <v>4.2815431076177581E-3</v>
      </c>
      <c r="AB100" s="140">
        <f>IF(S100&lt;&gt;0,G100-AH100, -9999)</f>
        <v>4.9399526403554592E-2</v>
      </c>
      <c r="AC100" s="140">
        <f>+G100-P100</f>
        <v>5.0013200001558289E-2</v>
      </c>
      <c r="AD100" s="140">
        <f>IF(S100&lt;&gt;0,G100-AA100, -9999)</f>
        <v>4.5731656893940528E-2</v>
      </c>
      <c r="AE100" s="140">
        <f>+(G100-AA100)^2*S100</f>
        <v>2.0913844422650982E-3</v>
      </c>
      <c r="AF100" s="123">
        <f>IF(S100&lt;&gt;0,G100-P100, -9999)</f>
        <v>5.0013200001558289E-2</v>
      </c>
      <c r="AG100" s="188"/>
      <c r="AH100" s="123">
        <f>$AB$6*($AB$11/AI100*AJ100+$AB$12)</f>
        <v>6.1367359800369682E-4</v>
      </c>
      <c r="AI100" s="123">
        <f>1+$AB$7*COS(AL100)</f>
        <v>0.95971231251860156</v>
      </c>
      <c r="AJ100" s="123">
        <f>SIN(AL100+RADIANS($AB$9))</f>
        <v>0.47682561707282811</v>
      </c>
      <c r="AK100" s="123">
        <f>$AB$7*SIN(AL100)</f>
        <v>0.19359764468024424</v>
      </c>
      <c r="AL100" s="123">
        <f>2*ATAN(AM100)</f>
        <v>1.7759681655342137</v>
      </c>
      <c r="AM100" s="123">
        <f>SQRT((1+$AB$7)/(1-$AB$7))*TAN(AN100/2)</f>
        <v>1.2295234351385136</v>
      </c>
      <c r="AN100" s="140">
        <f>$AU100+$AB$7*SIN(AO100)</f>
        <v>14.143408689521006</v>
      </c>
      <c r="AO100" s="140">
        <f>$AU100+$AB$7*SIN(AP100)</f>
        <v>14.143408689521006</v>
      </c>
      <c r="AP100" s="140">
        <f>$AU100+$AB$7*SIN(AQ100)</f>
        <v>14.143408689520999</v>
      </c>
      <c r="AQ100" s="140">
        <f>$AU100+$AB$7*SIN(AR100)</f>
        <v>14.143408689525833</v>
      </c>
      <c r="AR100" s="140">
        <f>$AU100+$AB$7*SIN(AS100)</f>
        <v>14.143408685610229</v>
      </c>
      <c r="AS100" s="140">
        <f>$AU100+$AB$7*SIN(AT100)</f>
        <v>14.143411857217188</v>
      </c>
      <c r="AT100" s="140">
        <f>$AU100+$AB$7*SIN(AU100)</f>
        <v>14.13979774571346</v>
      </c>
      <c r="AU100" s="140">
        <f>RADIANS($AB$9)+$AB$18*(F100-AB$15)</f>
        <v>13.945667387886431</v>
      </c>
      <c r="AW100" s="123">
        <v>8400</v>
      </c>
      <c r="AX100" s="123">
        <f t="shared" si="14"/>
        <v>3.4843939517376068E-3</v>
      </c>
      <c r="AY100" s="123">
        <f t="shared" si="15"/>
        <v>4.3243295237602626E-3</v>
      </c>
      <c r="AZ100" s="140">
        <f t="shared" si="16"/>
        <v>-8.399355720226559E-4</v>
      </c>
      <c r="BA100" s="123">
        <f t="shared" si="17"/>
        <v>0.98409789982072282</v>
      </c>
      <c r="BB100" s="123">
        <f t="shared" si="18"/>
        <v>-0.2097936271833501</v>
      </c>
      <c r="BC100" s="123">
        <f t="shared" si="19"/>
        <v>-1.6513003975662959</v>
      </c>
      <c r="BD100" s="123">
        <f t="shared" si="20"/>
        <v>-1.0839276621654954</v>
      </c>
      <c r="BE100" s="123">
        <f t="shared" si="13"/>
        <v>17.398267787136938</v>
      </c>
      <c r="BF100" s="123">
        <f t="shared" si="13"/>
        <v>17.398267787198598</v>
      </c>
      <c r="BG100" s="123">
        <f t="shared" si="13"/>
        <v>17.39826778981406</v>
      </c>
      <c r="BH100" s="123">
        <f t="shared" si="12"/>
        <v>17.398267900751659</v>
      </c>
      <c r="BI100" s="123">
        <f t="shared" si="12"/>
        <v>17.398272606195459</v>
      </c>
      <c r="BJ100" s="123">
        <f t="shared" si="12"/>
        <v>17.398472019195953</v>
      </c>
      <c r="BK100" s="123">
        <f t="shared" si="12"/>
        <v>17.406638833162724</v>
      </c>
      <c r="BL100" s="123">
        <f t="shared" si="21"/>
        <v>17.594602501944749</v>
      </c>
    </row>
    <row r="101" spans="1:64" ht="12.95" customHeight="1">
      <c r="A101" s="46" t="s">
        <v>137</v>
      </c>
      <c r="B101" s="197" t="s">
        <v>124</v>
      </c>
      <c r="C101" s="198">
        <v>53786.757299999997</v>
      </c>
      <c r="D101" s="198">
        <v>2.0000000000000001E-4</v>
      </c>
      <c r="E101" s="123">
        <f>+(C101-C$7)/C$8</f>
        <v>7752.5354698705314</v>
      </c>
      <c r="F101" s="123">
        <f>ROUND(2*E101,0)/2</f>
        <v>7752.5</v>
      </c>
      <c r="L101" s="123">
        <f ca="1">+C$11+C$12*$F101</f>
        <v>4.995652961723164E-2</v>
      </c>
      <c r="M101" s="187">
        <f>+C101-15018.5</f>
        <v>38768.257299999997</v>
      </c>
      <c r="S101" s="191"/>
      <c r="T101" s="187" t="s">
        <v>61</v>
      </c>
      <c r="U101" s="163">
        <v>8.1424999996670522E-2</v>
      </c>
      <c r="Z101" s="123">
        <f>F101</f>
        <v>7752.5</v>
      </c>
      <c r="AA101" s="140">
        <f>AB$3+AB$4*Z101+AB$5*Z101^2+AH101</f>
        <v>4.3245413553717254E-3</v>
      </c>
      <c r="AB101" s="140">
        <f>IF(S101&lt;&gt;0,G101-AH101, -9999)</f>
        <v>-9999</v>
      </c>
      <c r="AC101" s="140">
        <f>+G101-P101</f>
        <v>0</v>
      </c>
      <c r="AD101" s="140">
        <f>IF(S101&lt;&gt;0,G101-AA101, -9999)</f>
        <v>-9999</v>
      </c>
      <c r="AE101" s="140">
        <f>+(G101-AA101)^2*S101</f>
        <v>0</v>
      </c>
      <c r="AF101" s="123">
        <f>IF(S101&lt;&gt;0,G101-P101, -9999)</f>
        <v>-9999</v>
      </c>
      <c r="AG101" s="188"/>
      <c r="AH101" s="123">
        <f>$AB$6*($AB$11/AI101*AJ101+$AB$12)</f>
        <v>6.5338294904118135E-4</v>
      </c>
      <c r="AI101" s="123">
        <f>1+$AB$7*COS(AL101)</f>
        <v>0.95602037515585048</v>
      </c>
      <c r="AJ101" s="123">
        <f>SIN(AL101+RADIANS($AB$9))</f>
        <v>0.49353458414692364</v>
      </c>
      <c r="AK101" s="123">
        <f>$AB$7*SIN(AL101)</f>
        <v>0.19279247492292015</v>
      </c>
      <c r="AL101" s="123">
        <f>2*ATAN(AM101)</f>
        <v>1.7950774792940909</v>
      </c>
      <c r="AM101" s="123">
        <f>SQRT((1+$AB$7)/(1-$AB$7))*TAN(AN101/2)</f>
        <v>1.2538081612437089</v>
      </c>
      <c r="AN101" s="140">
        <f>$AU101+$AB$7*SIN(AO101)</f>
        <v>14.162964673921548</v>
      </c>
      <c r="AO101" s="140">
        <f>$AU101+$AB$7*SIN(AP101)</f>
        <v>14.162964673921557</v>
      </c>
      <c r="AP101" s="140">
        <f>$AU101+$AB$7*SIN(AQ101)</f>
        <v>14.162964673919726</v>
      </c>
      <c r="AQ101" s="140">
        <f>$AU101+$AB$7*SIN(AR101)</f>
        <v>14.16296467427876</v>
      </c>
      <c r="AR101" s="140">
        <f>$AU101+$AB$7*SIN(AS101)</f>
        <v>14.162964603891407</v>
      </c>
      <c r="AS101" s="140">
        <f>$AU101+$AB$7*SIN(AT101)</f>
        <v>14.162978399488749</v>
      </c>
      <c r="AT101" s="140">
        <f>$AU101+$AB$7*SIN(AU101)</f>
        <v>14.160116635127496</v>
      </c>
      <c r="AU101" s="140">
        <f>RADIANS($AB$9)+$AB$18*(F101-AB$15)</f>
        <v>13.965285318607174</v>
      </c>
      <c r="AW101" s="123">
        <v>8450</v>
      </c>
      <c r="AX101" s="123">
        <f t="shared" si="14"/>
        <v>3.0055872587076001E-3</v>
      </c>
      <c r="AY101" s="123">
        <f t="shared" si="15"/>
        <v>4.3784678250135441E-3</v>
      </c>
      <c r="AZ101" s="140">
        <f t="shared" si="16"/>
        <v>-1.3728805663059439E-3</v>
      </c>
      <c r="BA101" s="123">
        <f t="shared" si="17"/>
        <v>1.0441764358670378</v>
      </c>
      <c r="BB101" s="123">
        <f t="shared" si="18"/>
        <v>-0.49442228498984764</v>
      </c>
      <c r="BC101" s="123">
        <f t="shared" si="19"/>
        <v>-1.3454942113220181</v>
      </c>
      <c r="BD101" s="123">
        <f t="shared" si="20"/>
        <v>-0.79673531111614593</v>
      </c>
      <c r="BE101" s="123">
        <f t="shared" si="13"/>
        <v>17.693910907993605</v>
      </c>
      <c r="BF101" s="123">
        <f t="shared" si="13"/>
        <v>17.693910960490193</v>
      </c>
      <c r="BG101" s="123">
        <f t="shared" si="13"/>
        <v>17.693911618702579</v>
      </c>
      <c r="BH101" s="123">
        <f t="shared" si="12"/>
        <v>17.693919871413609</v>
      </c>
      <c r="BI101" s="123">
        <f t="shared" si="12"/>
        <v>17.694023331347154</v>
      </c>
      <c r="BJ101" s="123">
        <f t="shared" si="12"/>
        <v>17.695318301037606</v>
      </c>
      <c r="BK101" s="123">
        <f t="shared" si="12"/>
        <v>17.711218219370881</v>
      </c>
      <c r="BL101" s="123">
        <f t="shared" si="21"/>
        <v>17.874858655098226</v>
      </c>
    </row>
    <row r="102" spans="1:64" ht="12.95" customHeight="1">
      <c r="A102" s="46" t="s">
        <v>137</v>
      </c>
      <c r="B102" s="197">
        <v>1</v>
      </c>
      <c r="C102" s="198">
        <v>53811.656900000002</v>
      </c>
      <c r="D102" s="198">
        <v>2.0000000000000001E-4</v>
      </c>
      <c r="E102" s="123">
        <f>+(C102-C$7)/C$8</f>
        <v>7770.0357292158933</v>
      </c>
      <c r="F102" s="123">
        <f>ROUND(2*E102,0)/2</f>
        <v>7770</v>
      </c>
      <c r="G102" s="123">
        <f>+C102-(C$7+F102*C$8)</f>
        <v>5.083599999488797E-2</v>
      </c>
      <c r="K102" s="123">
        <f>G102</f>
        <v>5.083599999488797E-2</v>
      </c>
      <c r="L102" s="123">
        <f ca="1">+C$11+C$12*$F102</f>
        <v>5.0069342435525688E-2</v>
      </c>
      <c r="M102" s="187">
        <f>+C102-15018.5</f>
        <v>38793.156900000002</v>
      </c>
      <c r="S102" s="191">
        <f>S$17</f>
        <v>1</v>
      </c>
      <c r="T102" s="187" t="s">
        <v>61</v>
      </c>
      <c r="U102" s="163"/>
      <c r="Z102" s="123">
        <f>F102</f>
        <v>7770</v>
      </c>
      <c r="AA102" s="140">
        <f>AB$3+AB$4*Z102+AB$5*Z102^2+AH102</f>
        <v>4.5333658454268658E-3</v>
      </c>
      <c r="AB102" s="140">
        <f>IF(S102&lt;&gt;0,G102-AH102, -9999)</f>
        <v>4.9990276032595413E-2</v>
      </c>
      <c r="AC102" s="140">
        <f>+G102-P102</f>
        <v>5.083599999488797E-2</v>
      </c>
      <c r="AD102" s="140">
        <f>IF(S102&lt;&gt;0,G102-AA102, -9999)</f>
        <v>4.6302634149461105E-2</v>
      </c>
      <c r="AE102" s="140">
        <f>+(G102-AA102)^2*S102</f>
        <v>2.1439339291788417E-3</v>
      </c>
      <c r="AF102" s="123">
        <f>IF(S102&lt;&gt;0,G102-P102, -9999)</f>
        <v>5.083599999488797E-2</v>
      </c>
      <c r="AG102" s="188"/>
      <c r="AH102" s="123">
        <f>$AB$6*($AB$11/AI102*AJ102+$AB$12)</f>
        <v>8.45723962292561E-4</v>
      </c>
      <c r="AI102" s="123">
        <f>1+$AB$7*COS(AL102)</f>
        <v>0.93823129853184795</v>
      </c>
      <c r="AJ102" s="123">
        <f>SIN(AL102+RADIANS($AB$9))</f>
        <v>0.57249834730442106</v>
      </c>
      <c r="AK102" s="123">
        <f>$AB$7*SIN(AL102)</f>
        <v>0.18785040140301867</v>
      </c>
      <c r="AL102" s="123">
        <f>2*ATAN(AM102)</f>
        <v>1.8884781110544269</v>
      </c>
      <c r="AM102" s="123">
        <f>SQRT((1+$AB$7)/(1-$AB$7))*TAN(AN102/2)</f>
        <v>1.3814921510439881</v>
      </c>
      <c r="AN102" s="140">
        <f>$AU102+$AB$7*SIN(AO102)</f>
        <v>14.259638950003986</v>
      </c>
      <c r="AO102" s="140">
        <f>$AU102+$AB$7*SIN(AP102)</f>
        <v>14.25963894999601</v>
      </c>
      <c r="AP102" s="140">
        <f>$AU102+$AB$7*SIN(AQ102)</f>
        <v>14.259638950326183</v>
      </c>
      <c r="AQ102" s="140">
        <f>$AU102+$AB$7*SIN(AR102)</f>
        <v>14.259638936658826</v>
      </c>
      <c r="AR102" s="140">
        <f>$AU102+$AB$7*SIN(AS102)</f>
        <v>14.259639502412126</v>
      </c>
      <c r="AS102" s="140">
        <f>$AU102+$AB$7*SIN(AT102)</f>
        <v>14.259616081165168</v>
      </c>
      <c r="AT102" s="140">
        <f>$AU102+$AB$7*SIN(AU102)</f>
        <v>14.260581983749669</v>
      </c>
      <c r="AU102" s="140">
        <f>RADIANS($AB$9)+$AB$18*(F102-AB$15)</f>
        <v>14.063374972210893</v>
      </c>
      <c r="AW102" s="123">
        <v>8500</v>
      </c>
      <c r="AX102" s="123">
        <f t="shared" si="14"/>
        <v>2.6258884259777173E-3</v>
      </c>
      <c r="AY102" s="123">
        <f t="shared" si="15"/>
        <v>4.4331366462850956E-3</v>
      </c>
      <c r="AZ102" s="140">
        <f t="shared" si="16"/>
        <v>-1.8072482203073785E-3</v>
      </c>
      <c r="BA102" s="123">
        <f t="shared" si="17"/>
        <v>1.1066422411746386</v>
      </c>
      <c r="BB102" s="123">
        <f t="shared" si="18"/>
        <v>-0.75879644475026264</v>
      </c>
      <c r="BC102" s="123">
        <f t="shared" si="19"/>
        <v>-1.0012010104322355</v>
      </c>
      <c r="BD102" s="123">
        <f t="shared" si="20"/>
        <v>-0.54708246965806995</v>
      </c>
      <c r="BE102" s="123">
        <f t="shared" si="13"/>
        <v>18.007608592516295</v>
      </c>
      <c r="BF102" s="123">
        <f t="shared" si="13"/>
        <v>18.007609323278551</v>
      </c>
      <c r="BG102" s="123">
        <f t="shared" si="13"/>
        <v>18.007614871922144</v>
      </c>
      <c r="BH102" s="123">
        <f t="shared" si="12"/>
        <v>18.007657001388228</v>
      </c>
      <c r="BI102" s="123">
        <f t="shared" si="12"/>
        <v>18.007976815097301</v>
      </c>
      <c r="BJ102" s="123">
        <f t="shared" si="12"/>
        <v>18.010400868435909</v>
      </c>
      <c r="BK102" s="123">
        <f t="shared" si="12"/>
        <v>18.028566593992871</v>
      </c>
      <c r="BL102" s="123">
        <f t="shared" si="21"/>
        <v>18.155114808251707</v>
      </c>
    </row>
    <row r="103" spans="1:64" ht="12.95" customHeight="1">
      <c r="A103" s="46" t="s">
        <v>137</v>
      </c>
      <c r="B103" s="197" t="s">
        <v>124</v>
      </c>
      <c r="C103" s="198">
        <v>53995.913099999998</v>
      </c>
      <c r="D103" s="198">
        <v>2.9999999999999997E-4</v>
      </c>
      <c r="E103" s="123">
        <f>+(C103-C$7)/C$8</f>
        <v>7899.5370579918672</v>
      </c>
      <c r="F103" s="123">
        <f>ROUND(2*E103,0)/2</f>
        <v>7899.5</v>
      </c>
      <c r="G103" s="123">
        <f>+C103-(C$7+F103*C$8)</f>
        <v>5.2726599991729017E-2</v>
      </c>
      <c r="K103" s="123">
        <f>G103</f>
        <v>5.2726599991729017E-2</v>
      </c>
      <c r="L103" s="123">
        <f ca="1">+C$11+C$12*$F103</f>
        <v>5.0904157290901628E-2</v>
      </c>
      <c r="M103" s="187">
        <f>+C103-15018.5</f>
        <v>38977.413099999998</v>
      </c>
      <c r="S103" s="191">
        <f>S$17</f>
        <v>1</v>
      </c>
      <c r="T103" s="187" t="s">
        <v>61</v>
      </c>
      <c r="U103" s="163"/>
      <c r="Z103" s="123">
        <f>F103</f>
        <v>7899.5</v>
      </c>
      <c r="AA103" s="140">
        <f>AB$3+AB$4*Z103+AB$5*Z103^2+AH103</f>
        <v>5.6851762282315015E-3</v>
      </c>
      <c r="AB103" s="140">
        <f>IF(S103&lt;&gt;0,G103-AH103, -9999)</f>
        <v>5.085306322384521E-2</v>
      </c>
      <c r="AC103" s="140">
        <f>+G103-P103</f>
        <v>5.2726599991729017E-2</v>
      </c>
      <c r="AD103" s="140">
        <f>IF(S103&lt;&gt;0,G103-AA103, -9999)</f>
        <v>4.7041423763497514E-2</v>
      </c>
      <c r="AE103" s="140">
        <f>+(G103-AA103)^2*S103</f>
        <v>2.2128955496969484E-3</v>
      </c>
      <c r="AF103" s="123">
        <f>IF(S103&lt;&gt;0,G103-P103, -9999)</f>
        <v>5.2726599991729017E-2</v>
      </c>
      <c r="AG103" s="188"/>
      <c r="AH103" s="123">
        <f>$AB$6*($AB$11/AI103*AJ103+$AB$12)</f>
        <v>1.8735367678838063E-3</v>
      </c>
      <c r="AI103" s="123">
        <f>1+$AB$7*COS(AL103)</f>
        <v>0.84243247196604343</v>
      </c>
      <c r="AJ103" s="123">
        <f>SIN(AL103+RADIANS($AB$9))</f>
        <v>0.93697996677061801</v>
      </c>
      <c r="AK103" s="123">
        <f>$AB$7*SIN(AL103)</f>
        <v>0.11948062561606057</v>
      </c>
      <c r="AL103" s="123">
        <f>2*ATAN(AM103)</f>
        <v>2.4928120802784064</v>
      </c>
      <c r="AM103" s="123">
        <f>SQRT((1+$AB$7)/(1-$AB$7))*TAN(AN103/2)</f>
        <v>2.9738100201810145</v>
      </c>
      <c r="AN103" s="140">
        <f>$AU103+$AB$7*SIN(AO103)</f>
        <v>14.92826608996401</v>
      </c>
      <c r="AO103" s="140">
        <f>$AU103+$AB$7*SIN(AP103)</f>
        <v>14.928264942990225</v>
      </c>
      <c r="AP103" s="140">
        <f>$AU103+$AB$7*SIN(AQ103)</f>
        <v>14.928273099409418</v>
      </c>
      <c r="AQ103" s="140">
        <f>$AU103+$AB$7*SIN(AR103)</f>
        <v>14.92821509563089</v>
      </c>
      <c r="AR103" s="140">
        <f>$AU103+$AB$7*SIN(AS103)</f>
        <v>14.928627513011046</v>
      </c>
      <c r="AS103" s="140">
        <f>$AU103+$AB$7*SIN(AT103)</f>
        <v>14.925691485752143</v>
      </c>
      <c r="AT103" s="140">
        <f>$AU103+$AB$7*SIN(AU103)</f>
        <v>14.946411886272495</v>
      </c>
      <c r="AU103" s="140">
        <f>RADIANS($AB$9)+$AB$18*(F103-AB$15)</f>
        <v>14.789238408878406</v>
      </c>
      <c r="AW103" s="123">
        <v>8550</v>
      </c>
      <c r="AX103" s="123">
        <f t="shared" si="14"/>
        <v>2.414569636719553E-3</v>
      </c>
      <c r="AY103" s="123">
        <f t="shared" si="15"/>
        <v>4.488335987574919E-3</v>
      </c>
      <c r="AZ103" s="140">
        <f t="shared" si="16"/>
        <v>-2.0737663508553659E-3</v>
      </c>
      <c r="BA103" s="123">
        <f t="shared" si="17"/>
        <v>1.1612004743369864</v>
      </c>
      <c r="BB103" s="123">
        <f t="shared" si="18"/>
        <v>-0.94737386612488295</v>
      </c>
      <c r="BC103" s="123">
        <f t="shared" si="19"/>
        <v>-0.61773390438355691</v>
      </c>
      <c r="BD103" s="123">
        <f t="shared" si="20"/>
        <v>-0.31907864829572641</v>
      </c>
      <c r="BE103" s="123">
        <f t="shared" si="13"/>
        <v>18.338686672307613</v>
      </c>
      <c r="BF103" s="123">
        <f t="shared" si="13"/>
        <v>18.338688846259483</v>
      </c>
      <c r="BG103" s="123">
        <f t="shared" si="13"/>
        <v>18.338701449036954</v>
      </c>
      <c r="BH103" s="123">
        <f t="shared" si="12"/>
        <v>18.338774507778282</v>
      </c>
      <c r="BI103" s="123">
        <f t="shared" si="12"/>
        <v>18.339197972952025</v>
      </c>
      <c r="BJ103" s="123">
        <f t="shared" si="12"/>
        <v>18.341650501736186</v>
      </c>
      <c r="BK103" s="123">
        <f t="shared" si="12"/>
        <v>18.355789622605354</v>
      </c>
      <c r="BL103" s="123">
        <f t="shared" si="21"/>
        <v>18.435370961405187</v>
      </c>
    </row>
    <row r="104" spans="1:64" ht="12.95" customHeight="1">
      <c r="A104" s="53" t="s">
        <v>155</v>
      </c>
      <c r="B104" s="54" t="s">
        <v>124</v>
      </c>
      <c r="C104" s="53">
        <v>54018.677100000001</v>
      </c>
      <c r="D104" s="53">
        <v>5.0000000000000001E-4</v>
      </c>
      <c r="E104" s="123">
        <f>+(C104-C$7)/C$8</f>
        <v>7915.5363472871895</v>
      </c>
      <c r="F104" s="123">
        <f>ROUND(2*E104,0)/2</f>
        <v>7915.5</v>
      </c>
      <c r="G104" s="123">
        <f>+C104-(C$7+F104*C$8)</f>
        <v>5.1715399997192435E-2</v>
      </c>
      <c r="K104" s="123">
        <f>G104</f>
        <v>5.1715399997192435E-2</v>
      </c>
      <c r="L104" s="123">
        <f ca="1">+C$11+C$12*$F104</f>
        <v>5.1007300439056186E-2</v>
      </c>
      <c r="M104" s="187">
        <f>+C104-15018.5</f>
        <v>39000.177100000001</v>
      </c>
      <c r="S104" s="191">
        <f>S$17</f>
        <v>1</v>
      </c>
      <c r="T104" s="187"/>
      <c r="U104" s="163"/>
      <c r="Z104" s="123">
        <f>F104</f>
        <v>7915.5</v>
      </c>
      <c r="AA104" s="140">
        <f>AB$3+AB$4*Z104+AB$5*Z104^2+AH104</f>
        <v>5.7737562791655489E-3</v>
      </c>
      <c r="AB104" s="140">
        <f>IF(S104&lt;&gt;0,G104-AH104, -9999)</f>
        <v>4.9768850352475122E-2</v>
      </c>
      <c r="AC104" s="140">
        <f>+G104-P104</f>
        <v>5.1715399997192435E-2</v>
      </c>
      <c r="AD104" s="140">
        <f>IF(S104&lt;&gt;0,G104-AA104, -9999)</f>
        <v>4.5941643718026885E-2</v>
      </c>
      <c r="AE104" s="140">
        <f>+(G104-AA104)^2*S104</f>
        <v>2.1106346275141193E-3</v>
      </c>
      <c r="AF104" s="123">
        <f>IF(S104&lt;&gt;0,G104-P104, -9999)</f>
        <v>5.1715399997192435E-2</v>
      </c>
      <c r="AG104" s="188"/>
      <c r="AH104" s="123">
        <f>$AB$6*($AB$11/AI104*AJ104+$AB$12)</f>
        <v>1.9465496447173141E-3</v>
      </c>
      <c r="AI104" s="123">
        <f>1+$AB$7*COS(AL104)</f>
        <v>0.83479237129016559</v>
      </c>
      <c r="AJ104" s="123">
        <f>SIN(AL104+RADIANS($AB$9))</f>
        <v>0.95825416465851632</v>
      </c>
      <c r="AK104" s="123">
        <f>$AB$7*SIN(AL104)</f>
        <v>0.10867191543545376</v>
      </c>
      <c r="AL104" s="123">
        <f>2*ATAN(AM104)</f>
        <v>2.5597606820908769</v>
      </c>
      <c r="AM104" s="123">
        <f>SQRT((1+$AB$7)/(1-$AB$7))*TAN(AN104/2)</f>
        <v>3.3398949571841579</v>
      </c>
      <c r="AN104" s="140">
        <f>$AU104+$AB$7*SIN(AO104)</f>
        <v>15.006528432613418</v>
      </c>
      <c r="AO104" s="140">
        <f>$AU104+$AB$7*SIN(AP104)</f>
        <v>15.006526775050329</v>
      </c>
      <c r="AP104" s="140">
        <f>$AU104+$AB$7*SIN(AQ104)</f>
        <v>15.006537747828734</v>
      </c>
      <c r="AQ104" s="140">
        <f>$AU104+$AB$7*SIN(AR104)</f>
        <v>15.006465108058443</v>
      </c>
      <c r="AR104" s="140">
        <f>$AU104+$AB$7*SIN(AS104)</f>
        <v>15.006945900312342</v>
      </c>
      <c r="AS104" s="140">
        <f>$AU104+$AB$7*SIN(AT104)</f>
        <v>15.003759962020519</v>
      </c>
      <c r="AT104" s="140">
        <f>$AU104+$AB$7*SIN(AU104)</f>
        <v>15.024714933840727</v>
      </c>
      <c r="AU104" s="140">
        <f>RADIANS($AB$9)+$AB$18*(F104-AB$15)</f>
        <v>14.878920377887521</v>
      </c>
      <c r="AW104" s="123">
        <v>8600</v>
      </c>
      <c r="AX104" s="123">
        <f t="shared" si="14"/>
        <v>2.4321557300556458E-3</v>
      </c>
      <c r="AY104" s="123">
        <f t="shared" si="15"/>
        <v>4.5440658488830107E-3</v>
      </c>
      <c r="AZ104" s="140">
        <f t="shared" si="16"/>
        <v>-2.1119101188273649E-3</v>
      </c>
      <c r="BA104" s="123">
        <f t="shared" si="17"/>
        <v>1.1936641186201122</v>
      </c>
      <c r="BB104" s="123">
        <f t="shared" si="18"/>
        <v>-0.99609943920586563</v>
      </c>
      <c r="BC104" s="123">
        <f t="shared" si="19"/>
        <v>-0.20351526289578173</v>
      </c>
      <c r="BD104" s="123">
        <f t="shared" si="20"/>
        <v>-0.1021103126558541</v>
      </c>
      <c r="BE104" s="123">
        <f t="shared" si="13"/>
        <v>18.682806009334428</v>
      </c>
      <c r="BF104" s="123">
        <f t="shared" si="13"/>
        <v>18.682807466802682</v>
      </c>
      <c r="BG104" s="123">
        <f t="shared" si="13"/>
        <v>18.682814940903658</v>
      </c>
      <c r="BH104" s="123">
        <f t="shared" si="12"/>
        <v>18.682853268990705</v>
      </c>
      <c r="BI104" s="123">
        <f t="shared" si="12"/>
        <v>18.683049816139516</v>
      </c>
      <c r="BJ104" s="123">
        <f t="shared" si="12"/>
        <v>18.684057611774072</v>
      </c>
      <c r="BK104" s="123">
        <f t="shared" si="12"/>
        <v>18.689222443978256</v>
      </c>
      <c r="BL104" s="123">
        <f t="shared" si="21"/>
        <v>18.715627114558668</v>
      </c>
    </row>
    <row r="105" spans="1:64" ht="12.95" customHeight="1">
      <c r="A105" s="46" t="s">
        <v>137</v>
      </c>
      <c r="B105" s="197" t="s">
        <v>124</v>
      </c>
      <c r="C105" s="198">
        <v>54022.946600000003</v>
      </c>
      <c r="D105" s="198">
        <v>2.9999999999999997E-4</v>
      </c>
      <c r="E105" s="123">
        <f>+(C105-C$7)/C$8</f>
        <v>7918.5370925712523</v>
      </c>
      <c r="F105" s="123">
        <f>ROUND(2*E105,0)/2</f>
        <v>7918.5</v>
      </c>
      <c r="G105" s="123">
        <f>+C105-(C$7+F105*C$8)</f>
        <v>5.277580000256421E-2</v>
      </c>
      <c r="K105" s="123">
        <f>G105</f>
        <v>5.277580000256421E-2</v>
      </c>
      <c r="L105" s="123">
        <f ca="1">+C$11+C$12*$F105</f>
        <v>5.1026639779335164E-2</v>
      </c>
      <c r="M105" s="187">
        <f>+C105-15018.5</f>
        <v>39004.446600000003</v>
      </c>
      <c r="S105" s="191">
        <f>S$17</f>
        <v>1</v>
      </c>
      <c r="T105" s="187" t="s">
        <v>61</v>
      </c>
      <c r="U105" s="163"/>
      <c r="Z105" s="123">
        <f>F105</f>
        <v>7918.5</v>
      </c>
      <c r="AA105" s="140">
        <f>AB$3+AB$4*Z105+AB$5*Z105^2+AH105</f>
        <v>5.7889926167056151E-3</v>
      </c>
      <c r="AB105" s="140">
        <f>IF(S105&lt;&gt;0,G105-AH105, -9999)</f>
        <v>5.0816938913378892E-2</v>
      </c>
      <c r="AC105" s="140">
        <f>+G105-P105</f>
        <v>5.277580000256421E-2</v>
      </c>
      <c r="AD105" s="140">
        <f>IF(S105&lt;&gt;0,G105-AA105, -9999)</f>
        <v>4.6986807385858594E-2</v>
      </c>
      <c r="AE105" s="140">
        <f>+(G105-AA105)^2*S105</f>
        <v>2.2077600683157758E-3</v>
      </c>
      <c r="AF105" s="123">
        <f>IF(S105&lt;&gt;0,G105-P105, -9999)</f>
        <v>5.277580000256421E-2</v>
      </c>
      <c r="AG105" s="188"/>
      <c r="AH105" s="123">
        <f>$AB$6*($AB$11/AI105*AJ105+$AB$12)</f>
        <v>1.9588610891853216E-3</v>
      </c>
      <c r="AI105" s="123">
        <f>1+$AB$7*COS(AL105)</f>
        <v>0.83345535521787184</v>
      </c>
      <c r="AJ105" s="123">
        <f>SIN(AL105+RADIANS($AB$9))</f>
        <v>0.96173148936211827</v>
      </c>
      <c r="AK105" s="123">
        <f>$AB$7*SIN(AL105)</f>
        <v>0.10661157105460778</v>
      </c>
      <c r="AL105" s="123">
        <f>2*ATAN(AM105)</f>
        <v>2.5721815036302655</v>
      </c>
      <c r="AM105" s="123">
        <f>SQRT((1+$AB$7)/(1-$AB$7))*TAN(AN105/2)</f>
        <v>3.4169818043119835</v>
      </c>
      <c r="AN105" s="140">
        <f>$AU105+$AB$7*SIN(AO105)</f>
        <v>15.021125290005514</v>
      </c>
      <c r="AO105" s="140">
        <f>$AU105+$AB$7*SIN(AP105)</f>
        <v>15.021123530884466</v>
      </c>
      <c r="AP105" s="140">
        <f>$AU105+$AB$7*SIN(AQ105)</f>
        <v>15.021135035332149</v>
      </c>
      <c r="AQ105" s="140">
        <f>$AU105+$AB$7*SIN(AR105)</f>
        <v>15.021059795612036</v>
      </c>
      <c r="AR105" s="140">
        <f>$AU105+$AB$7*SIN(AS105)</f>
        <v>15.021551783459515</v>
      </c>
      <c r="AS105" s="140">
        <f>$AU105+$AB$7*SIN(AT105)</f>
        <v>15.01833109917431</v>
      </c>
      <c r="AT105" s="140">
        <f>$AU105+$AB$7*SIN(AU105)</f>
        <v>15.039263381347229</v>
      </c>
      <c r="AU105" s="140">
        <f>RADIANS($AB$9)+$AB$18*(F105-AB$15)</f>
        <v>14.89573574707673</v>
      </c>
      <c r="AW105" s="123">
        <v>8650</v>
      </c>
      <c r="AX105" s="123">
        <f t="shared" si="14"/>
        <v>2.7024702010721882E-3</v>
      </c>
      <c r="AY105" s="123">
        <f t="shared" si="15"/>
        <v>4.6003262302093725E-3</v>
      </c>
      <c r="AZ105" s="140">
        <f t="shared" si="16"/>
        <v>-1.8978560291371843E-3</v>
      </c>
      <c r="BA105" s="123">
        <f t="shared" si="17"/>
        <v>1.1928810483310426</v>
      </c>
      <c r="BB105" s="123">
        <f t="shared" si="18"/>
        <v>-0.87072278040775364</v>
      </c>
      <c r="BC105" s="123">
        <f t="shared" si="19"/>
        <v>0.2222582169180822</v>
      </c>
      <c r="BD105" s="123">
        <f t="shared" si="20"/>
        <v>0.11158884924939763</v>
      </c>
      <c r="BE105" s="123">
        <f t="shared" si="13"/>
        <v>19.031702784452783</v>
      </c>
      <c r="BF105" s="123">
        <f t="shared" si="13"/>
        <v>19.031701217514133</v>
      </c>
      <c r="BG105" s="123">
        <f t="shared" si="13"/>
        <v>19.031693160200131</v>
      </c>
      <c r="BH105" s="123">
        <f t="shared" si="12"/>
        <v>19.031651729086676</v>
      </c>
      <c r="BI105" s="123">
        <f t="shared" si="12"/>
        <v>19.03143869320898</v>
      </c>
      <c r="BJ105" s="123">
        <f t="shared" si="12"/>
        <v>19.030343409242501</v>
      </c>
      <c r="BK105" s="123">
        <f t="shared" si="12"/>
        <v>19.024715642000817</v>
      </c>
      <c r="BL105" s="123">
        <f t="shared" si="21"/>
        <v>18.995883267712149</v>
      </c>
    </row>
    <row r="106" spans="1:64" ht="12.95" customHeight="1">
      <c r="A106" s="46" t="s">
        <v>137</v>
      </c>
      <c r="B106" s="197" t="s">
        <v>124</v>
      </c>
      <c r="C106" s="198">
        <v>54032.905899999998</v>
      </c>
      <c r="D106" s="198">
        <v>2.0000000000000001E-4</v>
      </c>
      <c r="E106" s="123">
        <f>+(C106-C$7)/C$8</f>
        <v>7925.5368167795987</v>
      </c>
      <c r="F106" s="123">
        <f>ROUND(2*E106,0)/2</f>
        <v>7925.5</v>
      </c>
      <c r="G106" s="123">
        <f>+C106-(C$7+F106*C$8)</f>
        <v>5.2383399990503676E-2</v>
      </c>
      <c r="K106" s="123">
        <f>G106</f>
        <v>5.2383399990503676E-2</v>
      </c>
      <c r="L106" s="123">
        <f ca="1">+C$11+C$12*$F106</f>
        <v>5.1071764906652779E-2</v>
      </c>
      <c r="M106" s="187">
        <f>+C106-15018.5</f>
        <v>39014.405899999998</v>
      </c>
      <c r="S106" s="191">
        <f>S$17</f>
        <v>1</v>
      </c>
      <c r="T106" s="187" t="s">
        <v>61</v>
      </c>
      <c r="U106" s="163"/>
      <c r="Z106" s="123">
        <f>F106</f>
        <v>7925.5</v>
      </c>
      <c r="AA106" s="140">
        <f>AB$3+AB$4*Z106+AB$5*Z106^2+AH106</f>
        <v>5.8228561694445673E-3</v>
      </c>
      <c r="AB106" s="140">
        <f>IF(S106&lt;&gt;0,G106-AH106, -9999)</f>
        <v>5.0397507526361129E-2</v>
      </c>
      <c r="AC106" s="140">
        <f>+G106-P106</f>
        <v>5.2383399990503676E-2</v>
      </c>
      <c r="AD106" s="140">
        <f>IF(S106&lt;&gt;0,G106-AA106, -9999)</f>
        <v>4.6560543821059105E-2</v>
      </c>
      <c r="AE106" s="140">
        <f>+(G106-AA106)^2*S106</f>
        <v>2.1678842409127651E-3</v>
      </c>
      <c r="AF106" s="123">
        <f>IF(S106&lt;&gt;0,G106-P106, -9999)</f>
        <v>5.2383399990503676E-2</v>
      </c>
      <c r="AG106" s="188"/>
      <c r="AH106" s="123">
        <f>$AB$6*($AB$11/AI106*AJ106+$AB$12)</f>
        <v>1.9858924641425464E-3</v>
      </c>
      <c r="AI106" s="123">
        <f>1+$AB$7*COS(AL106)</f>
        <v>0.83045132216732032</v>
      </c>
      <c r="AJ106" s="123">
        <f>SIN(AL106+RADIANS($AB$9))</f>
        <v>0.96923011521666214</v>
      </c>
      <c r="AK106" s="123">
        <f>$AB$7*SIN(AL106)</f>
        <v>0.10176635806359142</v>
      </c>
      <c r="AL106" s="123">
        <f>2*ATAN(AM106)</f>
        <v>2.6010120518643931</v>
      </c>
      <c r="AM106" s="123">
        <f>SQRT((1+$AB$7)/(1-$AB$7))*TAN(AN106/2)</f>
        <v>3.6091871465395977</v>
      </c>
      <c r="AN106" s="140">
        <f>$AU106+$AB$7*SIN(AO106)</f>
        <v>15.055095549664498</v>
      </c>
      <c r="AO106" s="140">
        <f>$AU106+$AB$7*SIN(AP106)</f>
        <v>15.055093551043434</v>
      </c>
      <c r="AP106" s="140">
        <f>$AU106+$AB$7*SIN(AQ106)</f>
        <v>15.05510627475992</v>
      </c>
      <c r="AQ106" s="140">
        <f>$AU106+$AB$7*SIN(AR106)</f>
        <v>15.055025270315825</v>
      </c>
      <c r="AR106" s="140">
        <f>$AU106+$AB$7*SIN(AS106)</f>
        <v>15.055540892449738</v>
      </c>
      <c r="AS106" s="140">
        <f>$AU106+$AB$7*SIN(AT106)</f>
        <v>15.052255290741444</v>
      </c>
      <c r="AT106" s="140">
        <f>$AU106+$AB$7*SIN(AU106)</f>
        <v>15.073053067595403</v>
      </c>
      <c r="AU106" s="140">
        <f>RADIANS($AB$9)+$AB$18*(F106-AB$15)</f>
        <v>14.934971608518216</v>
      </c>
      <c r="AW106" s="123">
        <v>8700</v>
      </c>
      <c r="AX106" s="123">
        <f t="shared" si="14"/>
        <v>3.1939498963378743E-3</v>
      </c>
      <c r="AY106" s="123">
        <f t="shared" si="15"/>
        <v>4.6571171315540043E-3</v>
      </c>
      <c r="AZ106" s="140">
        <f t="shared" si="16"/>
        <v>-1.4631672352161298E-3</v>
      </c>
      <c r="BA106" s="123">
        <f t="shared" si="17"/>
        <v>1.1591460526086819</v>
      </c>
      <c r="BB106" s="123">
        <f t="shared" si="18"/>
        <v>-0.59998062710359457</v>
      </c>
      <c r="BC106" s="123">
        <f t="shared" si="19"/>
        <v>0.63545147818875203</v>
      </c>
      <c r="BD106" s="123">
        <f t="shared" si="20"/>
        <v>0.32886728389011849</v>
      </c>
      <c r="BE106" s="123">
        <f t="shared" si="13"/>
        <v>19.375395051097229</v>
      </c>
      <c r="BF106" s="123">
        <f t="shared" si="13"/>
        <v>19.375392923021437</v>
      </c>
      <c r="BG106" s="123">
        <f t="shared" si="13"/>
        <v>19.375380480405166</v>
      </c>
      <c r="BH106" s="123">
        <f t="shared" si="12"/>
        <v>19.375307731646195</v>
      </c>
      <c r="BI106" s="123">
        <f t="shared" si="12"/>
        <v>19.374882449904995</v>
      </c>
      <c r="BJ106" s="123">
        <f t="shared" si="12"/>
        <v>19.372398389072519</v>
      </c>
      <c r="BK106" s="123">
        <f t="shared" si="12"/>
        <v>19.35795902779574</v>
      </c>
      <c r="BL106" s="123">
        <f t="shared" si="21"/>
        <v>19.276139420865629</v>
      </c>
    </row>
    <row r="107" spans="1:64" ht="12.95" customHeight="1">
      <c r="A107" s="46" t="s">
        <v>137</v>
      </c>
      <c r="B107" s="197" t="s">
        <v>124</v>
      </c>
      <c r="C107" s="198">
        <v>54049.979800000001</v>
      </c>
      <c r="D107" s="198">
        <v>1E-4</v>
      </c>
      <c r="E107" s="123">
        <f>+(C107-C$7)/C$8</f>
        <v>7937.5369163007463</v>
      </c>
      <c r="F107" s="123">
        <f>ROUND(2*E107,0)/2</f>
        <v>7937.5</v>
      </c>
      <c r="G107" s="123">
        <f>+C107-(C$7+F107*C$8)</f>
        <v>5.2524999999150168E-2</v>
      </c>
      <c r="K107" s="123">
        <f>G107</f>
        <v>5.2524999999150168E-2</v>
      </c>
      <c r="L107" s="123">
        <f ca="1">+C$11+C$12*$F107</f>
        <v>5.1149122267768701E-2</v>
      </c>
      <c r="M107" s="187">
        <f>+C107-15018.5</f>
        <v>39031.479800000001</v>
      </c>
      <c r="S107" s="191">
        <f>S$17</f>
        <v>1</v>
      </c>
      <c r="T107" s="187" t="s">
        <v>61</v>
      </c>
      <c r="U107" s="163"/>
      <c r="Z107" s="123">
        <f>F107</f>
        <v>7937.5</v>
      </c>
      <c r="AA107" s="140">
        <f>AB$3+AB$4*Z107+AB$5*Z107^2+AH107</f>
        <v>5.8754081393117951E-3</v>
      </c>
      <c r="AB107" s="140">
        <f>IF(S107&lt;&gt;0,G107-AH107, -9999)</f>
        <v>5.0498292061621902E-2</v>
      </c>
      <c r="AC107" s="140">
        <f>+G107-P107</f>
        <v>5.2524999999150168E-2</v>
      </c>
      <c r="AD107" s="140">
        <f>IF(S107&lt;&gt;0,G107-AA107, -9999)</f>
        <v>4.6649591859838371E-2</v>
      </c>
      <c r="AE107" s="140">
        <f>+(G107-AA107)^2*S107</f>
        <v>2.1761844206894983E-3</v>
      </c>
      <c r="AF107" s="123">
        <f>IF(S107&lt;&gt;0,G107-P107, -9999)</f>
        <v>5.2524999999150168E-2</v>
      </c>
      <c r="AG107" s="188"/>
      <c r="AH107" s="123">
        <f>$AB$6*($AB$11/AI107*AJ107+$AB$12)</f>
        <v>2.0267079375282646E-3</v>
      </c>
      <c r="AI107" s="123">
        <f>1+$AB$7*COS(AL107)</f>
        <v>0.82567403237861436</v>
      </c>
      <c r="AJ107" s="123">
        <f>SIN(AL107+RADIANS($AB$9))</f>
        <v>0.98011562498769689</v>
      </c>
      <c r="AK107" s="123">
        <f>$AB$7*SIN(AL107)</f>
        <v>9.3346680718730077E-2</v>
      </c>
      <c r="AL107" s="123">
        <f>2*ATAN(AM107)</f>
        <v>2.6499717266964073</v>
      </c>
      <c r="AM107" s="123">
        <f>SQRT((1+$AB$7)/(1-$AB$7))*TAN(AN107/2)</f>
        <v>3.9859062839425632</v>
      </c>
      <c r="AN107" s="140">
        <f>$AU107+$AB$7*SIN(AO107)</f>
        <v>15.113056156361639</v>
      </c>
      <c r="AO107" s="140">
        <f>$AU107+$AB$7*SIN(AP107)</f>
        <v>15.113053754161015</v>
      </c>
      <c r="AP107" s="140">
        <f>$AU107+$AB$7*SIN(AQ107)</f>
        <v>15.113068422010935</v>
      </c>
      <c r="AQ107" s="140">
        <f>$AU107+$AB$7*SIN(AR107)</f>
        <v>15.1129788577708</v>
      </c>
      <c r="AR107" s="140">
        <f>$AU107+$AB$7*SIN(AS107)</f>
        <v>15.11352566678212</v>
      </c>
      <c r="AS107" s="140">
        <f>$AU107+$AB$7*SIN(AT107)</f>
        <v>15.11018411663747</v>
      </c>
      <c r="AT107" s="140">
        <f>$AU107+$AB$7*SIN(AU107)</f>
        <v>15.130488569446348</v>
      </c>
      <c r="AU107" s="140">
        <f>RADIANS($AB$9)+$AB$18*(F107-AB$15)</f>
        <v>15.002233085275051</v>
      </c>
      <c r="AW107" s="123">
        <v>8750</v>
      </c>
      <c r="AX107" s="123">
        <f t="shared" si="14"/>
        <v>3.8312435531785887E-3</v>
      </c>
      <c r="AY107" s="123">
        <f t="shared" si="15"/>
        <v>4.7144385529169063E-3</v>
      </c>
      <c r="AZ107" s="140">
        <f t="shared" si="16"/>
        <v>-8.8319499973831743E-4</v>
      </c>
      <c r="BA107" s="123">
        <f t="shared" si="17"/>
        <v>1.1039506713137619</v>
      </c>
      <c r="BB107" s="123">
        <f t="shared" si="18"/>
        <v>-0.25867118234359843</v>
      </c>
      <c r="BC107" s="123">
        <f t="shared" si="19"/>
        <v>1.0172820589358484</v>
      </c>
      <c r="BD107" s="123">
        <f t="shared" si="20"/>
        <v>0.55757590157226822</v>
      </c>
      <c r="BE107" s="123">
        <f t="shared" si="13"/>
        <v>19.705765016119933</v>
      </c>
      <c r="BF107" s="123">
        <f t="shared" si="13"/>
        <v>19.705764340706605</v>
      </c>
      <c r="BG107" s="123">
        <f t="shared" si="13"/>
        <v>19.705759128541072</v>
      </c>
      <c r="BH107" s="123">
        <f t="shared" si="12"/>
        <v>19.705718907305947</v>
      </c>
      <c r="BI107" s="123">
        <f t="shared" si="12"/>
        <v>19.705408590792693</v>
      </c>
      <c r="BJ107" s="123">
        <f t="shared" si="12"/>
        <v>19.703018140830721</v>
      </c>
      <c r="BK107" s="123">
        <f t="shared" si="12"/>
        <v>19.684817967055363</v>
      </c>
      <c r="BL107" s="123">
        <f t="shared" si="21"/>
        <v>19.55639557401911</v>
      </c>
    </row>
    <row r="108" spans="1:64" ht="12.95" customHeight="1">
      <c r="A108" s="46" t="s">
        <v>137</v>
      </c>
      <c r="B108" s="197" t="s">
        <v>124</v>
      </c>
      <c r="C108" s="198">
        <v>54059.9401</v>
      </c>
      <c r="D108" s="198">
        <v>1E-4</v>
      </c>
      <c r="E108" s="123">
        <f>+(C108-C$7)/C$8</f>
        <v>7944.5373433420464</v>
      </c>
      <c r="F108" s="123">
        <f>ROUND(2*E108,0)/2</f>
        <v>7944.5</v>
      </c>
      <c r="G108" s="123">
        <f>+C108-(C$7+F108*C$8)</f>
        <v>5.3132599998207297E-2</v>
      </c>
      <c r="K108" s="123">
        <f>G108</f>
        <v>5.3132599998207297E-2</v>
      </c>
      <c r="L108" s="123">
        <f ca="1">+C$11+C$12*$F108</f>
        <v>5.1194247395086316E-2</v>
      </c>
      <c r="M108" s="187">
        <f>+C108-15018.5</f>
        <v>39041.4401</v>
      </c>
      <c r="S108" s="191">
        <f>S$17</f>
        <v>1</v>
      </c>
      <c r="T108" s="187" t="s">
        <v>61</v>
      </c>
      <c r="U108" s="163"/>
      <c r="Z108" s="123">
        <f>F108</f>
        <v>7944.5</v>
      </c>
      <c r="AA108" s="140">
        <f>AB$3+AB$4*Z108+AB$5*Z108^2+AH108</f>
        <v>5.90285606689267E-3</v>
      </c>
      <c r="AB108" s="140">
        <f>IF(S108&lt;&gt;0,G108-AH108, -9999)</f>
        <v>5.1085304534544858E-2</v>
      </c>
      <c r="AC108" s="140">
        <f>+G108-P108</f>
        <v>5.3132599998207297E-2</v>
      </c>
      <c r="AD108" s="140">
        <f>IF(S108&lt;&gt;0,G108-AA108, -9999)</f>
        <v>4.7229743931314627E-2</v>
      </c>
      <c r="AE108" s="140">
        <f>+(G108-AA108)^2*S108</f>
        <v>2.2306487118175507E-3</v>
      </c>
      <c r="AF108" s="123">
        <f>IF(S108&lt;&gt;0,G108-P108, -9999)</f>
        <v>5.3132599998207297E-2</v>
      </c>
      <c r="AG108" s="188"/>
      <c r="AH108" s="123">
        <f>$AB$6*($AB$11/AI108*AJ108+$AB$12)</f>
        <v>2.0472954636624402E-3</v>
      </c>
      <c r="AI108" s="123">
        <f>1+$AB$7*COS(AL108)</f>
        <v>0.82310171763142337</v>
      </c>
      <c r="AJ108" s="123">
        <f>SIN(AL108+RADIANS($AB$9))</f>
        <v>0.98533937596915111</v>
      </c>
      <c r="AK108" s="123">
        <f>$AB$7*SIN(AL108)</f>
        <v>8.8375016171903742E-2</v>
      </c>
      <c r="AL108" s="123">
        <f>2*ATAN(AM108)</f>
        <v>2.6782803217203428</v>
      </c>
      <c r="AM108" s="123">
        <f>SQRT((1+$AB$7)/(1-$AB$7))*TAN(AN108/2)</f>
        <v>4.2392460249219663</v>
      </c>
      <c r="AN108" s="140">
        <f>$AU108+$AB$7*SIN(AO108)</f>
        <v>15.146717514683182</v>
      </c>
      <c r="AO108" s="140">
        <f>$AU108+$AB$7*SIN(AP108)</f>
        <v>15.146714892569314</v>
      </c>
      <c r="AP108" s="140">
        <f>$AU108+$AB$7*SIN(AQ108)</f>
        <v>15.146730555381621</v>
      </c>
      <c r="AQ108" s="140">
        <f>$AU108+$AB$7*SIN(AR108)</f>
        <v>15.146636993580248</v>
      </c>
      <c r="AR108" s="140">
        <f>$AU108+$AB$7*SIN(AS108)</f>
        <v>15.147195803244815</v>
      </c>
      <c r="AS108" s="140">
        <f>$AU108+$AB$7*SIN(AT108)</f>
        <v>15.143855317638605</v>
      </c>
      <c r="AT108" s="140">
        <f>$AU108+$AB$7*SIN(AU108)</f>
        <v>15.16372179320471</v>
      </c>
      <c r="AU108" s="140">
        <f>RADIANS($AB$9)+$AB$18*(F108-AB$15)</f>
        <v>15.04146894671654</v>
      </c>
      <c r="AW108" s="123">
        <v>8800</v>
      </c>
      <c r="AX108" s="123">
        <f t="shared" si="14"/>
        <v>4.527621649399482E-3</v>
      </c>
      <c r="AY108" s="123">
        <f t="shared" si="15"/>
        <v>4.7722904942980801E-3</v>
      </c>
      <c r="AZ108" s="140">
        <f t="shared" si="16"/>
        <v>-2.4466884489859778E-4</v>
      </c>
      <c r="BA108" s="123">
        <f t="shared" si="17"/>
        <v>1.0414130688104415</v>
      </c>
      <c r="BB108" s="123">
        <f t="shared" si="18"/>
        <v>8.079142294790212E-2</v>
      </c>
      <c r="BC108" s="123">
        <f t="shared" si="19"/>
        <v>1.3598079442193909</v>
      </c>
      <c r="BD108" s="123">
        <f t="shared" si="20"/>
        <v>0.80850256375663632</v>
      </c>
      <c r="BE108" s="123">
        <f t="shared" si="13"/>
        <v>20.018656204788062</v>
      </c>
      <c r="BF108" s="123">
        <f t="shared" si="13"/>
        <v>20.018656160515448</v>
      </c>
      <c r="BG108" s="123">
        <f t="shared" si="13"/>
        <v>20.018655587884908</v>
      </c>
      <c r="BH108" s="123">
        <f t="shared" si="12"/>
        <v>20.018648181440522</v>
      </c>
      <c r="BI108" s="123">
        <f t="shared" si="12"/>
        <v>20.018552397592689</v>
      </c>
      <c r="BJ108" s="123">
        <f t="shared" si="12"/>
        <v>20.017315612135615</v>
      </c>
      <c r="BK108" s="123">
        <f t="shared" si="12"/>
        <v>20.001656008720413</v>
      </c>
      <c r="BL108" s="123">
        <f t="shared" si="21"/>
        <v>19.83665172717259</v>
      </c>
    </row>
    <row r="109" spans="1:64" ht="12.95" customHeight="1">
      <c r="A109" s="46" t="s">
        <v>137</v>
      </c>
      <c r="B109" s="197" t="s">
        <v>124</v>
      </c>
      <c r="C109" s="198">
        <v>54069.899799999999</v>
      </c>
      <c r="D109" s="198">
        <v>2.9999999999999997E-4</v>
      </c>
      <c r="E109" s="123">
        <f>+(C109-C$7)/C$8</f>
        <v>7951.537348683577</v>
      </c>
      <c r="F109" s="123">
        <f>ROUND(2*E109,0)/2</f>
        <v>7951.5</v>
      </c>
      <c r="G109" s="123">
        <f>+C109-(C$7+F109*C$8)</f>
        <v>5.3140199997869786E-2</v>
      </c>
      <c r="K109" s="123">
        <f>G109</f>
        <v>5.3140199997869786E-2</v>
      </c>
      <c r="L109" s="123">
        <f ca="1">+C$11+C$12*$F109</f>
        <v>5.1239372522403938E-2</v>
      </c>
      <c r="M109" s="187">
        <f>+C109-15018.5</f>
        <v>39051.399799999999</v>
      </c>
      <c r="S109" s="191">
        <f>S$17</f>
        <v>1</v>
      </c>
      <c r="T109" s="187" t="s">
        <v>61</v>
      </c>
      <c r="U109" s="163"/>
      <c r="Z109" s="123">
        <f>F109</f>
        <v>7951.5</v>
      </c>
      <c r="AA109" s="140">
        <f>AB$3+AB$4*Z109+AB$5*Z109^2+AH109</f>
        <v>5.9279430959132112E-3</v>
      </c>
      <c r="AB109" s="140">
        <f>IF(S109&lt;&gt;0,G109-AH109, -9999)</f>
        <v>5.1074688304825859E-2</v>
      </c>
      <c r="AC109" s="140">
        <f>+G109-P109</f>
        <v>5.3140199997869786E-2</v>
      </c>
      <c r="AD109" s="140">
        <f>IF(S109&lt;&gt;0,G109-AA109, -9999)</f>
        <v>4.7212256901956573E-2</v>
      </c>
      <c r="AE109" s="140">
        <f>+(G109-AA109)^2*S109</f>
        <v>2.228997201776346E-3</v>
      </c>
      <c r="AF109" s="123">
        <f>IF(S109&lt;&gt;0,G109-P109, -9999)</f>
        <v>5.3140199997869786E-2</v>
      </c>
      <c r="AG109" s="188"/>
      <c r="AH109" s="123">
        <f>$AB$6*($AB$11/AI109*AJ109+$AB$12)</f>
        <v>2.0655116930439238E-3</v>
      </c>
      <c r="AI109" s="123">
        <f>1+$AB$7*COS(AL109)</f>
        <v>0.8206854116072777</v>
      </c>
      <c r="AJ109" s="123">
        <f>SIN(AL109+RADIANS($AB$9))</f>
        <v>0.98974913849788237</v>
      </c>
      <c r="AK109" s="123">
        <f>$AB$7*SIN(AL109)</f>
        <v>8.3363206379586455E-2</v>
      </c>
      <c r="AL109" s="123">
        <f>2*ATAN(AM109)</f>
        <v>2.7064178739315756</v>
      </c>
      <c r="AM109" s="123">
        <f>SQRT((1+$AB$7)/(1-$AB$7))*TAN(AN109/2)</f>
        <v>4.5230954807136072</v>
      </c>
      <c r="AN109" s="140">
        <f>$AU109+$AB$7*SIN(AO109)</f>
        <v>15.180277027097215</v>
      </c>
      <c r="AO109" s="140">
        <f>$AU109+$AB$7*SIN(AP109)</f>
        <v>15.180274205366677</v>
      </c>
      <c r="AP109" s="140">
        <f>$AU109+$AB$7*SIN(AQ109)</f>
        <v>15.180290721463416</v>
      </c>
      <c r="AQ109" s="140">
        <f>$AU109+$AB$7*SIN(AR109)</f>
        <v>15.180194047518084</v>
      </c>
      <c r="AR109" s="140">
        <f>$AU109+$AB$7*SIN(AS109)</f>
        <v>15.180759833412013</v>
      </c>
      <c r="AS109" s="140">
        <f>$AU109+$AB$7*SIN(AT109)</f>
        <v>15.177445904672298</v>
      </c>
      <c r="AT109" s="140">
        <f>$AU109+$AB$7*SIN(AU109)</f>
        <v>15.19676683861625</v>
      </c>
      <c r="AU109" s="140">
        <f>RADIANS($AB$9)+$AB$18*(F109-AB$15)</f>
        <v>15.080704808158027</v>
      </c>
      <c r="AW109" s="123">
        <v>8850</v>
      </c>
      <c r="AX109" s="123">
        <f t="shared" si="14"/>
        <v>5.21063488478039E-3</v>
      </c>
      <c r="AY109" s="123">
        <f t="shared" si="15"/>
        <v>4.8306729556975223E-3</v>
      </c>
      <c r="AZ109" s="140">
        <f t="shared" si="16"/>
        <v>3.7996192908286799E-4</v>
      </c>
      <c r="BA109" s="123">
        <f t="shared" si="17"/>
        <v>0.98159301699400281</v>
      </c>
      <c r="BB109" s="123">
        <f t="shared" si="18"/>
        <v>0.37564002355023013</v>
      </c>
      <c r="BC109" s="123">
        <f t="shared" si="19"/>
        <v>1.6640156481314892</v>
      </c>
      <c r="BD109" s="123">
        <f t="shared" si="20"/>
        <v>1.097850992285252</v>
      </c>
      <c r="BE109" s="123">
        <f t="shared" si="13"/>
        <v>20.313525783252587</v>
      </c>
      <c r="BF109" s="123">
        <f t="shared" si="13"/>
        <v>20.313525783219117</v>
      </c>
      <c r="BG109" s="123">
        <f t="shared" si="13"/>
        <v>20.31352578163176</v>
      </c>
      <c r="BH109" s="123">
        <f t="shared" si="12"/>
        <v>20.313525706345363</v>
      </c>
      <c r="BI109" s="123">
        <f t="shared" si="12"/>
        <v>20.313522135668169</v>
      </c>
      <c r="BJ109" s="123">
        <f t="shared" si="12"/>
        <v>20.313352922193893</v>
      </c>
      <c r="BK109" s="123">
        <f t="shared" si="12"/>
        <v>20.305618640038681</v>
      </c>
      <c r="BL109" s="123">
        <f t="shared" si="21"/>
        <v>20.116907880326071</v>
      </c>
    </row>
    <row r="110" spans="1:64" ht="12.95" customHeight="1">
      <c r="A110" s="46" t="s">
        <v>137</v>
      </c>
      <c r="B110" s="197">
        <v>1</v>
      </c>
      <c r="C110" s="198">
        <v>54077.726199999997</v>
      </c>
      <c r="D110" s="198">
        <v>2.9999999999999997E-4</v>
      </c>
      <c r="E110" s="123">
        <f>+(C110-C$7)/C$8</f>
        <v>7957.0380004908538</v>
      </c>
      <c r="F110" s="123">
        <f>ROUND(2*E110,0)/2</f>
        <v>7957</v>
      </c>
      <c r="G110" s="123">
        <f>+C110-(C$7+F110*C$8)</f>
        <v>5.4067599994596094E-2</v>
      </c>
      <c r="K110" s="123">
        <f>G110</f>
        <v>5.4067599994596094E-2</v>
      </c>
      <c r="L110" s="123">
        <f ca="1">+C$11+C$12*$F110</f>
        <v>5.1274827979582063E-2</v>
      </c>
      <c r="M110" s="187">
        <f>+C110-15018.5</f>
        <v>39059.226199999997</v>
      </c>
      <c r="S110" s="191">
        <f>S$17</f>
        <v>1</v>
      </c>
      <c r="T110" s="187" t="s">
        <v>61</v>
      </c>
      <c r="U110" s="163"/>
      <c r="Z110" s="123">
        <f>F110</f>
        <v>7957</v>
      </c>
      <c r="AA110" s="140">
        <f>AB$3+AB$4*Z110+AB$5*Z110^2+AH110</f>
        <v>5.9460002317464752E-3</v>
      </c>
      <c r="AB110" s="140">
        <f>IF(S110&lt;&gt;0,G110-AH110, -9999)</f>
        <v>5.1989436945799848E-2</v>
      </c>
      <c r="AC110" s="140">
        <f>+G110-P110</f>
        <v>5.4067599994596094E-2</v>
      </c>
      <c r="AD110" s="140">
        <f>IF(S110&lt;&gt;0,G110-AA110, -9999)</f>
        <v>4.8121599762849618E-2</v>
      </c>
      <c r="AE110" s="140">
        <f>+(G110-AA110)^2*S110</f>
        <v>2.3156883637358884E-3</v>
      </c>
      <c r="AF110" s="123">
        <f>IF(S110&lt;&gt;0,G110-P110, -9999)</f>
        <v>5.4067599994596094E-2</v>
      </c>
      <c r="AG110" s="188"/>
      <c r="AH110" s="123">
        <f>$AB$6*($AB$11/AI110*AJ110+$AB$12)</f>
        <v>2.0781630487962479E-3</v>
      </c>
      <c r="AI110" s="123">
        <f>1+$AB$7*COS(AL110)</f>
        <v>0.81889533197112896</v>
      </c>
      <c r="AJ110" s="123">
        <f>SIN(AL110+RADIANS($AB$9))</f>
        <v>0.99265078055589884</v>
      </c>
      <c r="AK110" s="123">
        <f>$AB$7*SIN(AL110)</f>
        <v>7.93992758562026E-2</v>
      </c>
      <c r="AL110" s="123">
        <f>2*ATAN(AM110)</f>
        <v>2.728413206538101</v>
      </c>
      <c r="AM110" s="123">
        <f>SQRT((1+$AB$7)/(1-$AB$7))*TAN(AN110/2)</f>
        <v>4.7714518499586074</v>
      </c>
      <c r="AN110" s="140">
        <f>$AU110+$AB$7*SIN(AO110)</f>
        <v>15.20657789789249</v>
      </c>
      <c r="AO110" s="140">
        <f>$AU110+$AB$7*SIN(AP110)</f>
        <v>15.206574938254651</v>
      </c>
      <c r="AP110" s="140">
        <f>$AU110+$AB$7*SIN(AQ110)</f>
        <v>15.206592005861868</v>
      </c>
      <c r="AQ110" s="140">
        <f>$AU110+$AB$7*SIN(AR110)</f>
        <v>15.206493578375964</v>
      </c>
      <c r="AR110" s="140">
        <f>$AU110+$AB$7*SIN(AS110)</f>
        <v>15.20706112863569</v>
      </c>
      <c r="AS110" s="140">
        <f>$AU110+$AB$7*SIN(AT110)</f>
        <v>15.203786100344391</v>
      </c>
      <c r="AT110" s="140">
        <f>$AU110+$AB$7*SIN(AU110)</f>
        <v>15.222604987828408</v>
      </c>
      <c r="AU110" s="140">
        <f>RADIANS($AB$9)+$AB$18*(F110-AB$15)</f>
        <v>15.11153298500491</v>
      </c>
      <c r="AW110" s="123">
        <v>8900</v>
      </c>
      <c r="AX110" s="123">
        <f t="shared" si="14"/>
        <v>5.8302345213606093E-3</v>
      </c>
      <c r="AY110" s="123">
        <f t="shared" si="15"/>
        <v>4.8895859371152345E-3</v>
      </c>
      <c r="AZ110" s="140">
        <f t="shared" si="16"/>
        <v>9.4064858424537504E-4</v>
      </c>
      <c r="BA110" s="123">
        <f t="shared" si="17"/>
        <v>0.92950136960622887</v>
      </c>
      <c r="BB110" s="123">
        <f t="shared" si="18"/>
        <v>0.61026927796108077</v>
      </c>
      <c r="BC110" s="123">
        <f t="shared" si="19"/>
        <v>1.9353288316641741</v>
      </c>
      <c r="BD110" s="123">
        <f t="shared" si="20"/>
        <v>1.4519172698068759</v>
      </c>
      <c r="BE110" s="123">
        <f t="shared" si="13"/>
        <v>20.59200314823854</v>
      </c>
      <c r="BF110" s="123">
        <f t="shared" si="13"/>
        <v>20.592003148107853</v>
      </c>
      <c r="BG110" s="123">
        <f t="shared" si="13"/>
        <v>20.592003151977035</v>
      </c>
      <c r="BH110" s="123">
        <f t="shared" si="12"/>
        <v>20.592003037425176</v>
      </c>
      <c r="BI110" s="123">
        <f t="shared" si="12"/>
        <v>20.592006428840744</v>
      </c>
      <c r="BJ110" s="123">
        <f t="shared" si="12"/>
        <v>20.591905994680126</v>
      </c>
      <c r="BK110" s="123">
        <f t="shared" si="12"/>
        <v>20.594856026379297</v>
      </c>
      <c r="BL110" s="123">
        <f t="shared" si="21"/>
        <v>20.397164033479552</v>
      </c>
    </row>
    <row r="111" spans="1:64" ht="12.95" customHeight="1">
      <c r="A111" s="46" t="s">
        <v>138</v>
      </c>
      <c r="B111" s="197" t="s">
        <v>108</v>
      </c>
      <c r="C111" s="53">
        <v>54085.551599999999</v>
      </c>
      <c r="D111" s="53">
        <v>2.3E-3</v>
      </c>
      <c r="E111" s="123">
        <f>+(C111-C$7)/C$8</f>
        <v>7962.5379494651834</v>
      </c>
      <c r="F111" s="123">
        <f>ROUND(2*E111,0)/2</f>
        <v>7962.5</v>
      </c>
      <c r="G111" s="123">
        <f>+C111-(C$7+F111*C$8)</f>
        <v>5.3994999994756654E-2</v>
      </c>
      <c r="J111" s="123">
        <f>G111</f>
        <v>5.3994999994756654E-2</v>
      </c>
      <c r="L111" s="123">
        <f ca="1">+C$11+C$12*$F111</f>
        <v>5.1310283436760196E-2</v>
      </c>
      <c r="M111" s="187">
        <f>+C111-15018.5</f>
        <v>39067.051599999999</v>
      </c>
      <c r="S111" s="191">
        <f>S$17</f>
        <v>1</v>
      </c>
      <c r="T111" s="187" t="s">
        <v>60</v>
      </c>
      <c r="U111" s="163"/>
      <c r="Z111" s="123">
        <f>F111</f>
        <v>7962.5</v>
      </c>
      <c r="AA111" s="140">
        <f>AB$3+AB$4*Z111+AB$5*Z111^2+AH111</f>
        <v>5.9626040206238393E-3</v>
      </c>
      <c r="AB111" s="140">
        <f>IF(S111&lt;&gt;0,G111-AH111, -9999)</f>
        <v>5.1905645356456198E-2</v>
      </c>
      <c r="AC111" s="140">
        <f>+G111-P111</f>
        <v>5.3994999994756654E-2</v>
      </c>
      <c r="AD111" s="140">
        <f>IF(S111&lt;&gt;0,G111-AA111, -9999)</f>
        <v>4.8032395974132815E-2</v>
      </c>
      <c r="AE111" s="140">
        <f>+(G111-AA111)^2*S111</f>
        <v>2.3071110630158904E-3</v>
      </c>
      <c r="AF111" s="123">
        <f>IF(S111&lt;&gt;0,G111-P111, -9999)</f>
        <v>5.3994999994756654E-2</v>
      </c>
      <c r="AG111" s="188"/>
      <c r="AH111" s="123">
        <f>$AB$6*($AB$11/AI111*AJ111+$AB$12)</f>
        <v>2.0893546383004523E-3</v>
      </c>
      <c r="AI111" s="123">
        <f>1+$AB$7*COS(AL111)</f>
        <v>0.81719991058446573</v>
      </c>
      <c r="AJ111" s="123">
        <f>SIN(AL111+RADIANS($AB$9))</f>
        <v>0.99506293570881199</v>
      </c>
      <c r="AK111" s="123">
        <f>$AB$7*SIN(AL111)</f>
        <v>7.5414011284439683E-2</v>
      </c>
      <c r="AL111" s="123">
        <f>2*ATAN(AM111)</f>
        <v>2.7503151200474387</v>
      </c>
      <c r="AM111" s="123">
        <f>SQRT((1+$AB$7)/(1-$AB$7))*TAN(AN111/2)</f>
        <v>5.0460814452742628</v>
      </c>
      <c r="AN111" s="140">
        <f>$AU111+$AB$7*SIN(AO111)</f>
        <v>15.232822855544386</v>
      </c>
      <c r="AO111" s="140">
        <f>$AU111+$AB$7*SIN(AP111)</f>
        <v>15.23281977836514</v>
      </c>
      <c r="AP111" s="140">
        <f>$AU111+$AB$7*SIN(AQ111)</f>
        <v>15.232837278133761</v>
      </c>
      <c r="AQ111" s="140">
        <f>$AU111+$AB$7*SIN(AR111)</f>
        <v>15.232737755701351</v>
      </c>
      <c r="AR111" s="140">
        <f>$AU111+$AB$7*SIN(AS111)</f>
        <v>15.23330367899649</v>
      </c>
      <c r="AS111" s="140">
        <f>$AU111+$AB$7*SIN(AT111)</f>
        <v>15.23008341703872</v>
      </c>
      <c r="AT111" s="140">
        <f>$AU111+$AB$7*SIN(AU111)</f>
        <v>15.248337585180536</v>
      </c>
      <c r="AU111" s="140">
        <f>RADIANS($AB$9)+$AB$18*(F111-AB$15)</f>
        <v>15.142361161851792</v>
      </c>
      <c r="AW111" s="123">
        <v>8950</v>
      </c>
      <c r="AX111" s="123">
        <f t="shared" si="14"/>
        <v>6.3559452377951299E-3</v>
      </c>
      <c r="AY111" s="123">
        <f t="shared" si="15"/>
        <v>4.9490294385512185E-3</v>
      </c>
      <c r="AZ111" s="140">
        <f t="shared" si="16"/>
        <v>1.4069157992439114E-3</v>
      </c>
      <c r="BA111" s="123">
        <f t="shared" si="17"/>
        <v>0.88679367937281572</v>
      </c>
      <c r="BB111" s="123">
        <f t="shared" si="18"/>
        <v>0.78419798789460093</v>
      </c>
      <c r="BC111" s="123">
        <f t="shared" si="19"/>
        <v>2.1803309371185886</v>
      </c>
      <c r="BD111" s="123">
        <f t="shared" si="20"/>
        <v>1.9178656724949856</v>
      </c>
      <c r="BE111" s="123">
        <f t="shared" si="13"/>
        <v>20.856641741993744</v>
      </c>
      <c r="BF111" s="123">
        <f t="shared" si="13"/>
        <v>20.856641688272106</v>
      </c>
      <c r="BG111" s="123">
        <f t="shared" si="13"/>
        <v>20.856642331159339</v>
      </c>
      <c r="BH111" s="123">
        <f t="shared" si="12"/>
        <v>20.856634637665476</v>
      </c>
      <c r="BI111" s="123">
        <f t="shared" si="12"/>
        <v>20.856726698123254</v>
      </c>
      <c r="BJ111" s="123">
        <f t="shared" si="12"/>
        <v>20.85562390599598</v>
      </c>
      <c r="BK111" s="123">
        <f t="shared" si="12"/>
        <v>20.868667355244437</v>
      </c>
      <c r="BL111" s="123">
        <f t="shared" si="21"/>
        <v>20.677420186633032</v>
      </c>
    </row>
    <row r="112" spans="1:64" ht="12.95" customHeight="1">
      <c r="A112" s="46" t="s">
        <v>137</v>
      </c>
      <c r="B112" s="197">
        <v>1</v>
      </c>
      <c r="C112" s="198">
        <v>54091.953600000001</v>
      </c>
      <c r="D112" s="198">
        <v>2.0000000000000001E-4</v>
      </c>
      <c r="E112" s="123">
        <f>+(C112-C$7)/C$8</f>
        <v>7967.0374860171369</v>
      </c>
      <c r="F112" s="123">
        <f>ROUND(2*E112,0)/2</f>
        <v>7967</v>
      </c>
      <c r="G112" s="123">
        <f>+C112-(C$7+F112*C$8)</f>
        <v>5.3335600001446437E-2</v>
      </c>
      <c r="K112" s="123">
        <f>G112</f>
        <v>5.3335600001446437E-2</v>
      </c>
      <c r="L112" s="123">
        <f ca="1">+C$11+C$12*$F112</f>
        <v>5.1339292447178664E-2</v>
      </c>
      <c r="M112" s="187">
        <f>+C112-15018.5</f>
        <v>39073.453600000001</v>
      </c>
      <c r="S112" s="191">
        <f>S$17</f>
        <v>1</v>
      </c>
      <c r="T112" s="187" t="s">
        <v>61</v>
      </c>
      <c r="U112" s="163"/>
      <c r="Z112" s="123">
        <f>F112</f>
        <v>7967</v>
      </c>
      <c r="AA112" s="140">
        <f>AB$3+AB$4*Z112+AB$5*Z112^2+AH112</f>
        <v>5.9751096746330362E-3</v>
      </c>
      <c r="AB112" s="140">
        <f>IF(S112&lt;&gt;0,G112-AH112, -9999)</f>
        <v>5.1238172646940444E-2</v>
      </c>
      <c r="AC112" s="140">
        <f>+G112-P112</f>
        <v>5.3335600001446437E-2</v>
      </c>
      <c r="AD112" s="140">
        <f>IF(S112&lt;&gt;0,G112-AA112, -9999)</f>
        <v>4.7360490326813401E-2</v>
      </c>
      <c r="AE112" s="140">
        <f>+(G112-AA112)^2*S112</f>
        <v>2.2430160439961856E-3</v>
      </c>
      <c r="AF112" s="123">
        <f>IF(S112&lt;&gt;0,G112-P112, -9999)</f>
        <v>5.3335600001446437E-2</v>
      </c>
      <c r="AG112" s="188"/>
      <c r="AH112" s="123">
        <f>$AB$6*($AB$11/AI112*AJ112+$AB$12)</f>
        <v>2.0974273545059899E-3</v>
      </c>
      <c r="AI112" s="123">
        <f>1+$AB$7*COS(AL112)</f>
        <v>0.8158826802060325</v>
      </c>
      <c r="AJ112" s="123">
        <f>SIN(AL112+RADIANS($AB$9))</f>
        <v>0.99667618062298402</v>
      </c>
      <c r="AK112" s="123">
        <f>$AB$7*SIN(AL112)</f>
        <v>7.2138466439361032E-2</v>
      </c>
      <c r="AL112" s="123">
        <f>2*ATAN(AM112)</f>
        <v>2.7681690444037117</v>
      </c>
      <c r="AM112" s="123">
        <f>SQRT((1+$AB$7)/(1-$AB$7))*TAN(AN112/2)</f>
        <v>5.2934653629702364</v>
      </c>
      <c r="AN112" s="140">
        <f>$AU112+$AB$7*SIN(AO112)</f>
        <v>15.25425652895648</v>
      </c>
      <c r="AO112" s="140">
        <f>$AU112+$AB$7*SIN(AP112)</f>
        <v>15.25425337300293</v>
      </c>
      <c r="AP112" s="140">
        <f>$AU112+$AB$7*SIN(AQ112)</f>
        <v>15.254271129064872</v>
      </c>
      <c r="AQ112" s="140">
        <f>$AU112+$AB$7*SIN(AR112)</f>
        <v>15.254171227705212</v>
      </c>
      <c r="AR112" s="140">
        <f>$AU112+$AB$7*SIN(AS112)</f>
        <v>15.254733241828843</v>
      </c>
      <c r="AS112" s="140">
        <f>$AU112+$AB$7*SIN(AT112)</f>
        <v>15.251569514503112</v>
      </c>
      <c r="AT112" s="140">
        <f>$AU112+$AB$7*SIN(AU112)</f>
        <v>15.269316399196114</v>
      </c>
      <c r="AU112" s="140">
        <f>RADIANS($AB$9)+$AB$18*(F112-AB$15)</f>
        <v>15.167584215635605</v>
      </c>
      <c r="AW112" s="123">
        <v>9000</v>
      </c>
      <c r="AX112" s="123">
        <f t="shared" si="14"/>
        <v>6.7711417288526914E-3</v>
      </c>
      <c r="AY112" s="123">
        <f t="shared" si="15"/>
        <v>5.0090034600054709E-3</v>
      </c>
      <c r="AZ112" s="140">
        <f t="shared" si="16"/>
        <v>1.7621382688472204E-3</v>
      </c>
      <c r="BA112" s="123">
        <f t="shared" si="17"/>
        <v>0.85348590870884966</v>
      </c>
      <c r="BB112" s="123">
        <f t="shared" si="18"/>
        <v>0.90283287377930599</v>
      </c>
      <c r="BC112" s="123">
        <f t="shared" si="19"/>
        <v>2.4052411915822987</v>
      </c>
      <c r="BD112" s="123">
        <f t="shared" si="20"/>
        <v>2.5922454752605737</v>
      </c>
      <c r="BE112" s="123">
        <f t="shared" si="13"/>
        <v>21.11020510006065</v>
      </c>
      <c r="BF112" s="123">
        <f t="shared" si="13"/>
        <v>21.110204477678387</v>
      </c>
      <c r="BG112" s="123">
        <f t="shared" si="13"/>
        <v>21.11020942310828</v>
      </c>
      <c r="BH112" s="123">
        <f t="shared" si="12"/>
        <v>21.110170126059852</v>
      </c>
      <c r="BI112" s="123">
        <f t="shared" si="12"/>
        <v>21.110482334039727</v>
      </c>
      <c r="BJ112" s="123">
        <f t="shared" si="12"/>
        <v>21.107998628171355</v>
      </c>
      <c r="BK112" s="123">
        <f t="shared" si="12"/>
        <v>21.127555521204748</v>
      </c>
      <c r="BL112" s="123">
        <f t="shared" si="21"/>
        <v>20.957676339786513</v>
      </c>
    </row>
    <row r="113" spans="1:64" ht="12.95" customHeight="1">
      <c r="A113" s="46" t="s">
        <v>137</v>
      </c>
      <c r="B113" s="197">
        <v>1</v>
      </c>
      <c r="C113" s="198">
        <v>54094.799400000004</v>
      </c>
      <c r="D113" s="198">
        <v>2.0000000000000001E-4</v>
      </c>
      <c r="E113" s="123">
        <f>+(C113-C$7)/C$8</f>
        <v>7969.0376080289388</v>
      </c>
      <c r="F113" s="123">
        <f>ROUND(2*E113,0)/2</f>
        <v>7969</v>
      </c>
      <c r="G113" s="123">
        <f>+C113-(C$7+F113*C$8)</f>
        <v>5.35091999990982E-2</v>
      </c>
      <c r="K113" s="123">
        <f>G113</f>
        <v>5.35091999990982E-2</v>
      </c>
      <c r="L113" s="123">
        <f ca="1">+C$11+C$12*$F113</f>
        <v>5.1352185340697978E-2</v>
      </c>
      <c r="M113" s="187">
        <f>+C113-15018.5</f>
        <v>39076.299400000004</v>
      </c>
      <c r="S113" s="191">
        <f>S$17</f>
        <v>1</v>
      </c>
      <c r="T113" s="187" t="s">
        <v>61</v>
      </c>
      <c r="U113" s="163"/>
      <c r="Z113" s="123">
        <f>F113</f>
        <v>7969</v>
      </c>
      <c r="AA113" s="140">
        <f>AB$3+AB$4*Z113+AB$5*Z113^2+AH113</f>
        <v>5.9803563928778596E-3</v>
      </c>
      <c r="AB113" s="140">
        <f>IF(S113&lt;&gt;0,G113-AH113, -9999)</f>
        <v>5.1408497500278837E-2</v>
      </c>
      <c r="AC113" s="140">
        <f>+G113-P113</f>
        <v>5.35091999990982E-2</v>
      </c>
      <c r="AD113" s="140">
        <f>IF(S113&lt;&gt;0,G113-AA113, -9999)</f>
        <v>4.7528843606220339E-2</v>
      </c>
      <c r="AE113" s="140">
        <f>+(G113-AA113)^2*S113</f>
        <v>2.258990974544552E-3</v>
      </c>
      <c r="AF113" s="123">
        <f>IF(S113&lt;&gt;0,G113-P113, -9999)</f>
        <v>5.35091999990982E-2</v>
      </c>
      <c r="AG113" s="188"/>
      <c r="AH113" s="123">
        <f>$AB$6*($AB$11/AI113*AJ113+$AB$12)</f>
        <v>2.100702498819362E-3</v>
      </c>
      <c r="AI113" s="123">
        <f>1+$AB$7*COS(AL113)</f>
        <v>0.81531734503196529</v>
      </c>
      <c r="AJ113" s="123">
        <f>SIN(AL113+RADIANS($AB$9))</f>
        <v>0.99728988998799151</v>
      </c>
      <c r="AK113" s="123">
        <f>$AB$7*SIN(AL113)</f>
        <v>7.0678587579936572E-2</v>
      </c>
      <c r="AL113" s="123">
        <f>2*ATAN(AM113)</f>
        <v>2.7760859171491883</v>
      </c>
      <c r="AM113" s="123">
        <f>SQRT((1+$AB$7)/(1-$AB$7))*TAN(AN113/2)</f>
        <v>5.4108015129206537</v>
      </c>
      <c r="AN113" s="140">
        <f>$AU113+$AB$7*SIN(AO113)</f>
        <v>15.263771672764724</v>
      </c>
      <c r="AO113" s="140">
        <f>$AU113+$AB$7*SIN(AP113)</f>
        <v>15.2637684872983</v>
      </c>
      <c r="AP113" s="140">
        <f>$AU113+$AB$7*SIN(AQ113)</f>
        <v>15.263786327439083</v>
      </c>
      <c r="AQ113" s="140">
        <f>$AU113+$AB$7*SIN(AR113)</f>
        <v>15.263686412137149</v>
      </c>
      <c r="AR113" s="140">
        <f>$AU113+$AB$7*SIN(AS113)</f>
        <v>15.264245935533319</v>
      </c>
      <c r="AS113" s="140">
        <f>$AU113+$AB$7*SIN(AT113)</f>
        <v>15.261110692874086</v>
      </c>
      <c r="AT113" s="140">
        <f>$AU113+$AB$7*SIN(AU113)</f>
        <v>15.278619380578046</v>
      </c>
      <c r="AU113" s="140">
        <f>RADIANS($AB$9)+$AB$18*(F113-AB$15)</f>
        <v>15.178794461761745</v>
      </c>
      <c r="AW113" s="123">
        <v>9050</v>
      </c>
      <c r="AX113" s="123">
        <f t="shared" si="14"/>
        <v>7.0681248496522811E-3</v>
      </c>
      <c r="AY113" s="123">
        <f t="shared" si="15"/>
        <v>5.0695080014779952E-3</v>
      </c>
      <c r="AZ113" s="140">
        <f t="shared" si="16"/>
        <v>1.9986168481742864E-3</v>
      </c>
      <c r="BA113" s="123">
        <f t="shared" si="17"/>
        <v>0.82899818235427725</v>
      </c>
      <c r="BB113" s="123">
        <f t="shared" si="18"/>
        <v>0.97268662460217903</v>
      </c>
      <c r="BC113" s="123">
        <f t="shared" si="19"/>
        <v>2.6154657565851398</v>
      </c>
      <c r="BD113" s="123">
        <f t="shared" si="20"/>
        <v>3.7132692452414751</v>
      </c>
      <c r="BE113" s="123">
        <f t="shared" si="13"/>
        <v>21.35535681887492</v>
      </c>
      <c r="BF113" s="123">
        <f t="shared" si="13"/>
        <v>21.355354699678831</v>
      </c>
      <c r="BG113" s="123">
        <f t="shared" si="13"/>
        <v>21.355368019023096</v>
      </c>
      <c r="BH113" s="123">
        <f t="shared" si="12"/>
        <v>21.355284303532454</v>
      </c>
      <c r="BI113" s="123">
        <f t="shared" si="12"/>
        <v>21.355810390970628</v>
      </c>
      <c r="BJ113" s="123">
        <f t="shared" si="12"/>
        <v>21.352500933807015</v>
      </c>
      <c r="BK113" s="123">
        <f t="shared" si="12"/>
        <v>21.373187884651227</v>
      </c>
      <c r="BL113" s="123">
        <f t="shared" si="21"/>
        <v>21.237932492939994</v>
      </c>
    </row>
    <row r="114" spans="1:64" ht="12.95" customHeight="1">
      <c r="A114" s="207" t="s">
        <v>191</v>
      </c>
      <c r="B114" s="238" t="s">
        <v>77</v>
      </c>
      <c r="C114" s="208">
        <v>54097.635799999996</v>
      </c>
      <c r="D114" s="233">
        <v>0</v>
      </c>
      <c r="E114" s="46">
        <f>+(C114-C$7)/C$8</f>
        <v>7971.031123410995</v>
      </c>
      <c r="F114" s="123">
        <f>ROUND(2*E114,0)/2</f>
        <v>7971</v>
      </c>
      <c r="G114" s="123">
        <f>+C114-(C$7+F114*C$8)</f>
        <v>4.4282799994107336E-2</v>
      </c>
      <c r="K114" s="123">
        <f>G114</f>
        <v>4.4282799994107336E-2</v>
      </c>
      <c r="L114" s="123">
        <f ca="1">+C$11+C$12*$F114</f>
        <v>5.13650782342173E-2</v>
      </c>
      <c r="M114" s="187">
        <f>+C114-15018.5</f>
        <v>39079.135799999996</v>
      </c>
      <c r="S114" s="191">
        <f>S$17</f>
        <v>1</v>
      </c>
      <c r="T114" s="187"/>
      <c r="U114" s="163"/>
      <c r="Z114" s="123">
        <f>F114</f>
        <v>7971</v>
      </c>
      <c r="AA114" s="140">
        <f>AB$3+AB$4*Z114+AB$5*Z114^2+AH114</f>
        <v>5.9854117180883843E-3</v>
      </c>
      <c r="AB114" s="140">
        <f>IF(S114&lt;&gt;0,G114-AH114, -9999)</f>
        <v>4.217901459284093E-2</v>
      </c>
      <c r="AC114" s="140">
        <f>+G114-P114</f>
        <v>4.4282799994107336E-2</v>
      </c>
      <c r="AD114" s="140">
        <f>IF(S114&lt;&gt;0,G114-AA114, -9999)</f>
        <v>3.8297388276018952E-2</v>
      </c>
      <c r="AE114" s="140">
        <f>+(G114-AA114)^2*S114</f>
        <v>1.4666899487641538E-3</v>
      </c>
      <c r="AF114" s="123">
        <f>IF(S114&lt;&gt;0,G114-P114, -9999)</f>
        <v>4.4282799994107336E-2</v>
      </c>
      <c r="AG114" s="188"/>
      <c r="AH114" s="123">
        <f>$AB$6*($AB$11/AI114*AJ114+$AB$12)</f>
        <v>2.1037854012664046E-3</v>
      </c>
      <c r="AI114" s="123">
        <f>1+$AB$7*COS(AL114)</f>
        <v>0.81476433627143297</v>
      </c>
      <c r="AJ114" s="123">
        <f>SIN(AL114+RADIANS($AB$9))</f>
        <v>0.99784037988976504</v>
      </c>
      <c r="AK114" s="123">
        <f>$AB$7*SIN(AL114)</f>
        <v>6.9216289060987424E-2</v>
      </c>
      <c r="AL114" s="123">
        <f>2*ATAN(AM114)</f>
        <v>2.7839919376313675</v>
      </c>
      <c r="AM114" s="123">
        <f>SQRT((1+$AB$7)/(1-$AB$7))*TAN(AN114/2)</f>
        <v>5.5331024324591871</v>
      </c>
      <c r="AN114" s="140">
        <f>$AU114+$AB$7*SIN(AO114)</f>
        <v>15.273280292502239</v>
      </c>
      <c r="AO114" s="140">
        <f>$AU114+$AB$7*SIN(AP114)</f>
        <v>15.273277081099327</v>
      </c>
      <c r="AP114" s="140">
        <f>$AU114+$AB$7*SIN(AQ114)</f>
        <v>15.273294986283091</v>
      </c>
      <c r="AQ114" s="140">
        <f>$AU114+$AB$7*SIN(AR114)</f>
        <v>15.273195153994102</v>
      </c>
      <c r="AR114" s="140">
        <f>$AU114+$AB$7*SIN(AS114)</f>
        <v>15.273751720723421</v>
      </c>
      <c r="AS114" s="140">
        <f>$AU114+$AB$7*SIN(AT114)</f>
        <v>15.270647012232926</v>
      </c>
      <c r="AT114" s="140">
        <f>$AU114+$AB$7*SIN(AU114)</f>
        <v>15.28790981713192</v>
      </c>
      <c r="AU114" s="140">
        <f>RADIANS($AB$9)+$AB$18*(F114-AB$15)</f>
        <v>15.190004707887883</v>
      </c>
      <c r="AW114" s="123">
        <v>9100</v>
      </c>
      <c r="AX114" s="123">
        <f t="shared" si="14"/>
        <v>7.2447720438479357E-3</v>
      </c>
      <c r="AY114" s="123">
        <f t="shared" si="15"/>
        <v>5.1305430629687912E-3</v>
      </c>
      <c r="AZ114" s="140">
        <f t="shared" si="16"/>
        <v>2.1142289808791445E-3</v>
      </c>
      <c r="BA114" s="123">
        <f t="shared" si="17"/>
        <v>0.81266797913787658</v>
      </c>
      <c r="BB114" s="123">
        <f t="shared" si="18"/>
        <v>0.99941859134622857</v>
      </c>
      <c r="BC114" s="123">
        <f t="shared" si="19"/>
        <v>2.8156229383368201</v>
      </c>
      <c r="BD114" s="123">
        <f t="shared" si="20"/>
        <v>6.0811145625302183</v>
      </c>
      <c r="BE114" s="123">
        <f t="shared" si="13"/>
        <v>21.594571033353581</v>
      </c>
      <c r="BF114" s="123">
        <f t="shared" si="13"/>
        <v>21.59456775632086</v>
      </c>
      <c r="BG114" s="123">
        <f t="shared" si="13"/>
        <v>21.594585722679941</v>
      </c>
      <c r="BH114" s="123">
        <f t="shared" si="12"/>
        <v>21.594487220306103</v>
      </c>
      <c r="BI114" s="123">
        <f t="shared" si="12"/>
        <v>21.595027219591305</v>
      </c>
      <c r="BJ114" s="123">
        <f t="shared" si="12"/>
        <v>21.59206538833644</v>
      </c>
      <c r="BK114" s="123">
        <f t="shared" si="12"/>
        <v>21.608266166388063</v>
      </c>
      <c r="BL114" s="123">
        <f t="shared" si="21"/>
        <v>21.518188646093474</v>
      </c>
    </row>
    <row r="115" spans="1:64" ht="12.95" customHeight="1">
      <c r="A115" s="46" t="s">
        <v>137</v>
      </c>
      <c r="B115" s="197" t="s">
        <v>124</v>
      </c>
      <c r="C115" s="198">
        <v>54109.738400000002</v>
      </c>
      <c r="D115" s="198">
        <v>4.0000000000000002E-4</v>
      </c>
      <c r="E115" s="123">
        <f>+(C115-C$7)/C$8</f>
        <v>7979.5372294831104</v>
      </c>
      <c r="F115" s="123">
        <f>ROUND(2*E115,0)/2</f>
        <v>7979.5</v>
      </c>
      <c r="G115" s="123">
        <f>+C115-(C$7+F115*C$8)</f>
        <v>5.2970599994296208E-2</v>
      </c>
      <c r="K115" s="123">
        <f>G115</f>
        <v>5.2970599994296208E-2</v>
      </c>
      <c r="L115" s="123">
        <f ca="1">+C$11+C$12*$F115</f>
        <v>5.1419873031674411E-2</v>
      </c>
      <c r="M115" s="187">
        <f>+C115-15018.5</f>
        <v>39091.238400000002</v>
      </c>
      <c r="S115" s="191">
        <f>S$17</f>
        <v>1</v>
      </c>
      <c r="T115" s="187" t="s">
        <v>61</v>
      </c>
      <c r="U115" s="163"/>
      <c r="Z115" s="123">
        <f>F115</f>
        <v>7979.5</v>
      </c>
      <c r="AA115" s="140">
        <f>AB$3+AB$4*Z115+AB$5*Z115^2+AH115</f>
        <v>6.0047653389758392E-3</v>
      </c>
      <c r="AB115" s="140">
        <f>IF(S115&lt;&gt;0,G115-AH115, -9999)</f>
        <v>5.0855853238669466E-2</v>
      </c>
      <c r="AC115" s="140">
        <f>+G115-P115</f>
        <v>5.2970599994296208E-2</v>
      </c>
      <c r="AD115" s="140">
        <f>IF(S115&lt;&gt;0,G115-AA115, -9999)</f>
        <v>4.6965834655320365E-2</v>
      </c>
      <c r="AE115" s="140">
        <f>+(G115-AA115)^2*S115</f>
        <v>2.2057896248708912E-3</v>
      </c>
      <c r="AF115" s="123">
        <f>IF(S115&lt;&gt;0,G115-P115, -9999)</f>
        <v>5.2970599994296208E-2</v>
      </c>
      <c r="AG115" s="188"/>
      <c r="AH115" s="123">
        <f>$AB$6*($AB$11/AI115*AJ115+$AB$12)</f>
        <v>2.1147467556267389E-3</v>
      </c>
      <c r="AI115" s="123">
        <f>1+$AB$7*COS(AL115)</f>
        <v>0.8125508858671816</v>
      </c>
      <c r="AJ115" s="123">
        <f>SIN(AL115+RADIANS($AB$9))</f>
        <v>0.9994800930308454</v>
      </c>
      <c r="AK115" s="123">
        <f>$AB$7*SIN(AL115)</f>
        <v>6.2975990656428213E-2</v>
      </c>
      <c r="AL115" s="123">
        <f>2*ATAN(AM115)</f>
        <v>2.8174771545297643</v>
      </c>
      <c r="AM115" s="123">
        <f>SQRT((1+$AB$7)/(1-$AB$7))*TAN(AN115/2)</f>
        <v>6.1165257387512124</v>
      </c>
      <c r="AN115" s="140">
        <f>$AU115+$AB$7*SIN(AO115)</f>
        <v>15.313622473493398</v>
      </c>
      <c r="AO115" s="140">
        <f>$AU115+$AB$7*SIN(AP115)</f>
        <v>15.313619194619058</v>
      </c>
      <c r="AP115" s="140">
        <f>$AU115+$AB$7*SIN(AQ115)</f>
        <v>15.313637154297767</v>
      </c>
      <c r="AQ115" s="140">
        <f>$AU115+$AB$7*SIN(AR115)</f>
        <v>15.313538780458735</v>
      </c>
      <c r="AR115" s="140">
        <f>$AU115+$AB$7*SIN(AS115)</f>
        <v>15.314077572153872</v>
      </c>
      <c r="AS115" s="140">
        <f>$AU115+$AB$7*SIN(AT115)</f>
        <v>15.311125134875844</v>
      </c>
      <c r="AT115" s="140">
        <f>$AU115+$AB$7*SIN(AU115)</f>
        <v>15.327259855578269</v>
      </c>
      <c r="AU115" s="140">
        <f>RADIANS($AB$9)+$AB$18*(F115-AB$15)</f>
        <v>15.237648253923975</v>
      </c>
      <c r="AW115" s="123">
        <v>9150</v>
      </c>
      <c r="AX115" s="123">
        <f t="shared" si="14"/>
        <v>7.3025245616494556E-3</v>
      </c>
      <c r="AY115" s="123">
        <f t="shared" si="15"/>
        <v>5.1921086444778539E-3</v>
      </c>
      <c r="AZ115" s="140">
        <f t="shared" si="16"/>
        <v>2.1104159171716013E-3</v>
      </c>
      <c r="BA115" s="123">
        <f t="shared" si="17"/>
        <v>0.80397149913859778</v>
      </c>
      <c r="BB115" s="123">
        <f t="shared" si="18"/>
        <v>0.98722625359914007</v>
      </c>
      <c r="BC115" s="123">
        <f t="shared" si="19"/>
        <v>3.0097311613928777</v>
      </c>
      <c r="BD115" s="123">
        <f t="shared" si="20"/>
        <v>15.145447072813157</v>
      </c>
      <c r="BE115" s="123">
        <f t="shared" si="13"/>
        <v>21.830145428328191</v>
      </c>
      <c r="BF115" s="123">
        <f t="shared" si="13"/>
        <v>21.830143338065295</v>
      </c>
      <c r="BG115" s="123">
        <f t="shared" si="13"/>
        <v>21.830154047047937</v>
      </c>
      <c r="BH115" s="123">
        <f t="shared" si="12"/>
        <v>21.830099181834239</v>
      </c>
      <c r="BI115" s="123">
        <f t="shared" si="12"/>
        <v>21.83038026702225</v>
      </c>
      <c r="BJ115" s="123">
        <f t="shared" si="12"/>
        <v>21.828940076957014</v>
      </c>
      <c r="BK115" s="123">
        <f t="shared" si="12"/>
        <v>21.836315630290997</v>
      </c>
      <c r="BL115" s="123">
        <f t="shared" si="21"/>
        <v>21.798444799246955</v>
      </c>
    </row>
    <row r="116" spans="1:64" ht="12.95" customHeight="1">
      <c r="A116" s="53" t="s">
        <v>109</v>
      </c>
      <c r="B116" s="197"/>
      <c r="C116" s="53">
        <v>54115.428999999996</v>
      </c>
      <c r="D116" s="53">
        <v>8.0000000000000004E-4</v>
      </c>
      <c r="E116" s="123">
        <f>+(C116-C$7)/C$8</f>
        <v>7983.5367706737561</v>
      </c>
      <c r="F116" s="123">
        <f>ROUND(2*E116,0)/2</f>
        <v>7983.5</v>
      </c>
      <c r="G116" s="123">
        <f>+C116-(C$7+F116*C$8)</f>
        <v>5.2317799993033987E-2</v>
      </c>
      <c r="J116" s="123">
        <f>G116</f>
        <v>5.2317799993033987E-2</v>
      </c>
      <c r="L116" s="123">
        <f ca="1">+C$11+C$12*$F116</f>
        <v>5.1445658818713047E-2</v>
      </c>
      <c r="M116" s="187">
        <f>+C116-15018.5</f>
        <v>39096.928999999996</v>
      </c>
      <c r="S116" s="191">
        <f>S$16</f>
        <v>1</v>
      </c>
      <c r="T116" s="187" t="s">
        <v>60</v>
      </c>
      <c r="U116" s="163"/>
      <c r="Z116" s="123">
        <f>F116</f>
        <v>7983.5</v>
      </c>
      <c r="AA116" s="140">
        <f>AB$3+AB$4*Z116+AB$5*Z116^2+AH116</f>
        <v>6.012681413684013E-3</v>
      </c>
      <c r="AB116" s="140">
        <f>IF(S116&lt;&gt;0,G116-AH116, -9999)</f>
        <v>5.0199091769794368E-2</v>
      </c>
      <c r="AC116" s="140">
        <f>+G116-P116</f>
        <v>5.2317799993033987E-2</v>
      </c>
      <c r="AD116" s="140">
        <f>IF(S116&lt;&gt;0,G116-AA116, -9999)</f>
        <v>4.6305118579349977E-2</v>
      </c>
      <c r="AE116" s="140">
        <f>+(G116-AA116)^2*S116</f>
        <v>2.1441640066476625E-3</v>
      </c>
      <c r="AF116" s="123">
        <f>IF(S116&lt;&gt;0,G116-P116, -9999)</f>
        <v>5.2317799993033987E-2</v>
      </c>
      <c r="AG116" s="188"/>
      <c r="AH116" s="123">
        <f>$AB$6*($AB$11/AI116*AJ116+$AB$12)</f>
        <v>2.118708223239616E-3</v>
      </c>
      <c r="AI116" s="123">
        <f>1+$AB$7*COS(AL116)</f>
        <v>0.8115854978749415</v>
      </c>
      <c r="AJ116" s="123">
        <f>SIN(AL116+RADIANS($AB$9))</f>
        <v>0.99986303938925036</v>
      </c>
      <c r="AK116" s="123">
        <f>$AB$7*SIN(AL116)</f>
        <v>6.0026004175717261E-2</v>
      </c>
      <c r="AL116" s="123">
        <f>2*ATAN(AM116)</f>
        <v>2.8331739433779961</v>
      </c>
      <c r="AM116" s="123">
        <f>SQRT((1+$AB$7)/(1-$AB$7))*TAN(AN116/2)</f>
        <v>6.433206092399792</v>
      </c>
      <c r="AN116" s="140">
        <f>$AU116+$AB$7*SIN(AO116)</f>
        <v>15.332570274587249</v>
      </c>
      <c r="AO116" s="140">
        <f>$AU116+$AB$7*SIN(AP116)</f>
        <v>15.332566989552667</v>
      </c>
      <c r="AP116" s="140">
        <f>$AU116+$AB$7*SIN(AQ116)</f>
        <v>15.332584845398088</v>
      </c>
      <c r="AQ116" s="140">
        <f>$AU116+$AB$7*SIN(AR116)</f>
        <v>15.332487788218414</v>
      </c>
      <c r="AR116" s="140">
        <f>$AU116+$AB$7*SIN(AS116)</f>
        <v>15.333015307202803</v>
      </c>
      <c r="AS116" s="140">
        <f>$AU116+$AB$7*SIN(AT116)</f>
        <v>15.330146844389995</v>
      </c>
      <c r="AT116" s="140">
        <f>$AU116+$AB$7*SIN(AU116)</f>
        <v>15.345705982722308</v>
      </c>
      <c r="AU116" s="140">
        <f>RADIANS($AB$9)+$AB$18*(F116-AB$15)</f>
        <v>15.260068746176254</v>
      </c>
      <c r="AW116" s="123">
        <v>9200</v>
      </c>
      <c r="AX116" s="123">
        <f t="shared" si="14"/>
        <v>7.2453270876058178E-3</v>
      </c>
      <c r="AY116" s="123">
        <f t="shared" si="15"/>
        <v>5.2542047460051883E-3</v>
      </c>
      <c r="AZ116" s="140">
        <f t="shared" si="16"/>
        <v>1.991122341600629E-3</v>
      </c>
      <c r="BA116" s="123">
        <f t="shared" si="17"/>
        <v>0.80260880675923563</v>
      </c>
      <c r="BB116" s="123">
        <f t="shared" si="18"/>
        <v>0.93878508920289383</v>
      </c>
      <c r="BC116" s="123">
        <f t="shared" si="19"/>
        <v>-3.0817509133061112</v>
      </c>
      <c r="BD116" s="123">
        <f t="shared" si="20"/>
        <v>-33.411513701256204</v>
      </c>
      <c r="BE116" s="123">
        <f t="shared" si="13"/>
        <v>22.064256824537928</v>
      </c>
      <c r="BF116" s="123">
        <f t="shared" si="13"/>
        <v>22.064257841527848</v>
      </c>
      <c r="BG116" s="123">
        <f t="shared" si="13"/>
        <v>22.064252684821536</v>
      </c>
      <c r="BH116" s="123">
        <f t="shared" si="12"/>
        <v>22.064278832219753</v>
      </c>
      <c r="BI116" s="123">
        <f t="shared" si="12"/>
        <v>22.064146250736858</v>
      </c>
      <c r="BJ116" s="123">
        <f t="shared" si="12"/>
        <v>22.064818524039506</v>
      </c>
      <c r="BK116" s="123">
        <f t="shared" si="12"/>
        <v>22.06141000426965</v>
      </c>
      <c r="BL116" s="123">
        <f t="shared" si="21"/>
        <v>22.078700952400435</v>
      </c>
    </row>
    <row r="117" spans="1:64" ht="12.95" customHeight="1">
      <c r="A117" s="46" t="s">
        <v>137</v>
      </c>
      <c r="B117" s="197">
        <v>1</v>
      </c>
      <c r="C117" s="198">
        <v>54131.793100000003</v>
      </c>
      <c r="D117" s="198">
        <v>2.9999999999999997E-4</v>
      </c>
      <c r="E117" s="123">
        <f>+(C117-C$7)/C$8</f>
        <v>7995.0379993663255</v>
      </c>
      <c r="F117" s="123">
        <f>ROUND(2*E117,0)/2</f>
        <v>7995</v>
      </c>
      <c r="G117" s="123">
        <f>+C117-(C$7+F117*C$8)</f>
        <v>5.406599999696482E-2</v>
      </c>
      <c r="K117" s="123">
        <f>G117</f>
        <v>5.406599999696482E-2</v>
      </c>
      <c r="L117" s="123">
        <f ca="1">+C$11+C$12*$F117</f>
        <v>5.1519792956449137E-2</v>
      </c>
      <c r="M117" s="187">
        <f>+C117-15018.5</f>
        <v>39113.293100000003</v>
      </c>
      <c r="S117" s="191">
        <f>S$17</f>
        <v>1</v>
      </c>
      <c r="T117" s="187" t="s">
        <v>61</v>
      </c>
      <c r="U117" s="163"/>
      <c r="Z117" s="123">
        <f>F117</f>
        <v>7995</v>
      </c>
      <c r="AA117" s="140">
        <f>AB$3+AB$4*Z117+AB$5*Z117^2+AH117</f>
        <v>6.031209576749557E-3</v>
      </c>
      <c r="AB117" s="140">
        <f>IF(S117&lt;&gt;0,G117-AH117, -9999)</f>
        <v>5.1940152019097297E-2</v>
      </c>
      <c r="AC117" s="140">
        <f>+G117-P117</f>
        <v>5.406599999696482E-2</v>
      </c>
      <c r="AD117" s="140">
        <f>IF(S117&lt;&gt;0,G117-AA117, -9999)</f>
        <v>4.8034790420215259E-2</v>
      </c>
      <c r="AE117" s="140">
        <f>+(G117-AA117)^2*S117</f>
        <v>2.3073410907140037E-3</v>
      </c>
      <c r="AF117" s="123">
        <f>IF(S117&lt;&gt;0,G117-P117, -9999)</f>
        <v>5.406599999696482E-2</v>
      </c>
      <c r="AG117" s="188"/>
      <c r="AH117" s="123">
        <f>$AB$6*($AB$11/AI117*AJ117+$AB$12)</f>
        <v>2.1258479778675267E-3</v>
      </c>
      <c r="AI117" s="123">
        <f>1+$AB$7*COS(AL117)</f>
        <v>0.8090794608408135</v>
      </c>
      <c r="AJ117" s="123">
        <f>SIN(AL117+RADIANS($AB$9))</f>
        <v>0.9995972697791693</v>
      </c>
      <c r="AK117" s="123">
        <f>$AB$7*SIN(AL117)</f>
        <v>5.1502364173913961E-2</v>
      </c>
      <c r="AL117" s="123">
        <f>2*ATAN(AM117)</f>
        <v>2.8781062854172887</v>
      </c>
      <c r="AM117" s="123">
        <f>SQRT((1+$AB$7)/(1-$AB$7))*TAN(AN117/2)</f>
        <v>7.5465602217272005</v>
      </c>
      <c r="AN117" s="140">
        <f>$AU117+$AB$7*SIN(AO117)</f>
        <v>15.38692679498417</v>
      </c>
      <c r="AO117" s="140">
        <f>$AU117+$AB$7*SIN(AP117)</f>
        <v>15.386923590761816</v>
      </c>
      <c r="AP117" s="140">
        <f>$AU117+$AB$7*SIN(AQ117)</f>
        <v>15.386940666973164</v>
      </c>
      <c r="AQ117" s="140">
        <f>$AU117+$AB$7*SIN(AR117)</f>
        <v>15.386849661872235</v>
      </c>
      <c r="AR117" s="140">
        <f>$AU117+$AB$7*SIN(AS117)</f>
        <v>15.387334628118246</v>
      </c>
      <c r="AS117" s="140">
        <f>$AU117+$AB$7*SIN(AT117)</f>
        <v>15.384749338198096</v>
      </c>
      <c r="AT117" s="140">
        <f>$AU117+$AB$7*SIN(AU117)</f>
        <v>15.398505863611199</v>
      </c>
      <c r="AU117" s="140">
        <f>RADIANS($AB$9)+$AB$18*(F117-AB$15)</f>
        <v>15.324527661401554</v>
      </c>
      <c r="AW117" s="123">
        <v>9250</v>
      </c>
      <c r="AX117" s="123">
        <f t="shared" si="14"/>
        <v>7.0792383663918221E-3</v>
      </c>
      <c r="AY117" s="123">
        <f t="shared" si="15"/>
        <v>5.3168313675507929E-3</v>
      </c>
      <c r="AZ117" s="140">
        <f t="shared" si="16"/>
        <v>1.7624069988410292E-3</v>
      </c>
      <c r="BA117" s="123">
        <f t="shared" si="17"/>
        <v>0.80853176198621568</v>
      </c>
      <c r="BB117" s="123">
        <f t="shared" si="18"/>
        <v>0.85538569244607721</v>
      </c>
      <c r="BC117" s="123">
        <f t="shared" si="19"/>
        <v>-2.8889592570057445</v>
      </c>
      <c r="BD117" s="123">
        <f t="shared" si="20"/>
        <v>-7.8744592850448774</v>
      </c>
      <c r="BE117" s="123">
        <f t="shared" si="13"/>
        <v>22.299031469607954</v>
      </c>
      <c r="BF117" s="123">
        <f t="shared" si="13"/>
        <v>22.299034631441238</v>
      </c>
      <c r="BG117" s="123">
        <f t="shared" si="13"/>
        <v>22.299017853067994</v>
      </c>
      <c r="BH117" s="123">
        <f t="shared" si="12"/>
        <v>22.299106889085365</v>
      </c>
      <c r="BI117" s="123">
        <f t="shared" si="12"/>
        <v>22.298634439867506</v>
      </c>
      <c r="BJ117" s="123">
        <f t="shared" si="12"/>
        <v>22.301142196361472</v>
      </c>
      <c r="BK117" s="123">
        <f>$BL117+$AB$7*SIN(BL117)</f>
        <v>22.287853604161594</v>
      </c>
      <c r="BL117" s="123">
        <f t="shared" si="21"/>
        <v>22.358957105553916</v>
      </c>
    </row>
    <row r="118" spans="1:64" ht="12.95" customHeight="1">
      <c r="A118" s="46" t="s">
        <v>137</v>
      </c>
      <c r="B118" s="197">
        <v>1</v>
      </c>
      <c r="C118" s="198">
        <v>54134.637600000002</v>
      </c>
      <c r="D118" s="198">
        <v>2.0000000000000001E-4</v>
      </c>
      <c r="E118" s="123">
        <f>+(C118-C$7)/C$8</f>
        <v>7997.037207695289</v>
      </c>
      <c r="F118" s="123">
        <f>ROUND(2*E118,0)/2</f>
        <v>7997</v>
      </c>
      <c r="G118" s="123">
        <f>+C118-(C$7+F118*C$8)</f>
        <v>5.2939599998353515E-2</v>
      </c>
      <c r="K118" s="123">
        <f>G118</f>
        <v>5.2939599998353515E-2</v>
      </c>
      <c r="L118" s="123">
        <f ca="1">+C$11+C$12*$F118</f>
        <v>5.1532685849968458E-2</v>
      </c>
      <c r="M118" s="187">
        <f>+C118-15018.5</f>
        <v>39116.137600000002</v>
      </c>
      <c r="S118" s="191">
        <f>S$17</f>
        <v>1</v>
      </c>
      <c r="T118" s="187" t="s">
        <v>61</v>
      </c>
      <c r="U118" s="163"/>
      <c r="Z118" s="123">
        <f>F118</f>
        <v>7997</v>
      </c>
      <c r="AA118" s="140">
        <f>AB$3+AB$4*Z118+AB$5*Z118^2+AH118</f>
        <v>6.0337931415291226E-3</v>
      </c>
      <c r="AB118" s="140">
        <f>IF(S118&lt;&gt;0,G118-AH118, -9999)</f>
        <v>5.0813151913286281E-2</v>
      </c>
      <c r="AC118" s="140">
        <f>+G118-P118</f>
        <v>5.2939599998353515E-2</v>
      </c>
      <c r="AD118" s="140">
        <f>IF(S118&lt;&gt;0,G118-AA118, -9999)</f>
        <v>4.690580685682439E-2</v>
      </c>
      <c r="AE118" s="140">
        <f>+(G118-AA118)^2*S118</f>
        <v>2.200154716889714E-3</v>
      </c>
      <c r="AF118" s="123">
        <f>IF(S118&lt;&gt;0,G118-P118, -9999)</f>
        <v>5.2939599998353515E-2</v>
      </c>
      <c r="AG118" s="188"/>
      <c r="AH118" s="123">
        <f>$AB$6*($AB$11/AI118*AJ118+$AB$12)</f>
        <v>2.1264480850672306E-3</v>
      </c>
      <c r="AI118" s="123">
        <f>1+$AB$7*COS(AL118)</f>
        <v>0.80868420551469278</v>
      </c>
      <c r="AJ118" s="123">
        <f>SIN(AL118+RADIANS($AB$9))</f>
        <v>0.9993459887342242</v>
      </c>
      <c r="AK118" s="123">
        <f>$AB$7*SIN(AL118)</f>
        <v>5.0014123693139158E-2</v>
      </c>
      <c r="AL118" s="123">
        <f>2*ATAN(AM118)</f>
        <v>2.8858932634178935</v>
      </c>
      <c r="AM118" s="123">
        <f>SQRT((1+$AB$7)/(1-$AB$7))*TAN(AN118/2)</f>
        <v>7.7790215922399213</v>
      </c>
      <c r="AN118" s="140">
        <f>$AU118+$AB$7*SIN(AO118)</f>
        <v>15.396363552138988</v>
      </c>
      <c r="AO118" s="140">
        <f>$AU118+$AB$7*SIN(AP118)</f>
        <v>15.396360377409643</v>
      </c>
      <c r="AP118" s="140">
        <f>$AU118+$AB$7*SIN(AQ118)</f>
        <v>15.396377244267631</v>
      </c>
      <c r="AQ118" s="140">
        <f>$AU118+$AB$7*SIN(AR118)</f>
        <v>15.396287632146208</v>
      </c>
      <c r="AR118" s="140">
        <f>$AU118+$AB$7*SIN(AS118)</f>
        <v>15.39676370378459</v>
      </c>
      <c r="AS118" s="140">
        <f>$AU118+$AB$7*SIN(AT118)</f>
        <v>15.39423369633325</v>
      </c>
      <c r="AT118" s="140">
        <f>$AU118+$AB$7*SIN(AU118)</f>
        <v>15.407655703880623</v>
      </c>
      <c r="AU118" s="140">
        <f>RADIANS($AB$9)+$AB$18*(F118-AB$15)</f>
        <v>15.335737907527694</v>
      </c>
      <c r="AW118" s="123">
        <v>9300</v>
      </c>
      <c r="AX118" s="123">
        <f t="shared" si="14"/>
        <v>6.8125664945592069E-3</v>
      </c>
      <c r="AY118" s="123">
        <f t="shared" si="15"/>
        <v>5.3799885091146676E-3</v>
      </c>
      <c r="AZ118" s="140">
        <f t="shared" si="16"/>
        <v>1.4325779854445389E-3</v>
      </c>
      <c r="BA118" s="123">
        <f t="shared" si="17"/>
        <v>0.82194741007742356</v>
      </c>
      <c r="BB118" s="123">
        <f t="shared" si="18"/>
        <v>0.73715698144191333</v>
      </c>
      <c r="BC118" s="123">
        <f t="shared" si="19"/>
        <v>-2.6915175460392855</v>
      </c>
      <c r="BD118" s="123">
        <f t="shared" si="20"/>
        <v>-4.3684357679163464</v>
      </c>
      <c r="BE118" s="123">
        <f t="shared" si="13"/>
        <v>22.536618656056802</v>
      </c>
      <c r="BF118" s="123">
        <f t="shared" si="13"/>
        <v>22.536621374903483</v>
      </c>
      <c r="BG118" s="123">
        <f t="shared" si="13"/>
        <v>22.536605291774951</v>
      </c>
      <c r="BH118" s="123">
        <f t="shared" si="13"/>
        <v>22.536700432567859</v>
      </c>
      <c r="BI118" s="123">
        <f t="shared" si="13"/>
        <v>22.536137700847764</v>
      </c>
      <c r="BJ118" s="123">
        <f t="shared" si="13"/>
        <v>22.539468906678891</v>
      </c>
      <c r="BK118" s="123">
        <f>$BL118+$AB$7*SIN(BL118)</f>
        <v>22.519845464673995</v>
      </c>
      <c r="BL118" s="123">
        <f t="shared" si="21"/>
        <v>22.639213258707393</v>
      </c>
    </row>
    <row r="119" spans="1:64" ht="12.95" customHeight="1">
      <c r="A119" s="46" t="s">
        <v>137</v>
      </c>
      <c r="B119" s="197">
        <v>1</v>
      </c>
      <c r="C119" s="198">
        <v>54134.637799999997</v>
      </c>
      <c r="D119" s="198">
        <v>2.0000000000000001E-4</v>
      </c>
      <c r="E119" s="123">
        <f>+(C119-C$7)/C$8</f>
        <v>7997.0373482618752</v>
      </c>
      <c r="F119" s="123">
        <f>ROUND(2*E119,0)/2</f>
        <v>7997</v>
      </c>
      <c r="G119" s="123">
        <f>+C119-(C$7+F119*C$8)</f>
        <v>5.313959999330109E-2</v>
      </c>
      <c r="K119" s="123">
        <f>G119</f>
        <v>5.313959999330109E-2</v>
      </c>
      <c r="L119" s="123">
        <f ca="1">+C$11+C$12*$F119</f>
        <v>5.1532685849968458E-2</v>
      </c>
      <c r="M119" s="187">
        <f>+C119-15018.5</f>
        <v>39116.137799999997</v>
      </c>
      <c r="S119" s="191">
        <f>S$17</f>
        <v>1</v>
      </c>
      <c r="T119" s="187" t="s">
        <v>61</v>
      </c>
      <c r="U119" s="163"/>
      <c r="Z119" s="123">
        <f>F119</f>
        <v>7997</v>
      </c>
      <c r="AA119" s="140">
        <f>AB$3+AB$4*Z119+AB$5*Z119^2+AH119</f>
        <v>6.0337931415291226E-3</v>
      </c>
      <c r="AB119" s="140">
        <f>IF(S119&lt;&gt;0,G119-AH119, -9999)</f>
        <v>5.1013151908233856E-2</v>
      </c>
      <c r="AC119" s="140">
        <f>+G119-P119</f>
        <v>5.313959999330109E-2</v>
      </c>
      <c r="AD119" s="140">
        <f>IF(S119&lt;&gt;0,G119-AA119, -9999)</f>
        <v>4.7105806851771966E-2</v>
      </c>
      <c r="AE119" s="140">
        <f>+(G119-AA119)^2*S119</f>
        <v>2.2189570391564464E-3</v>
      </c>
      <c r="AF119" s="123">
        <f>IF(S119&lt;&gt;0,G119-P119, -9999)</f>
        <v>5.313959999330109E-2</v>
      </c>
      <c r="AG119" s="188"/>
      <c r="AH119" s="123">
        <f>$AB$6*($AB$11/AI119*AJ119+$AB$12)</f>
        <v>2.1264480850672306E-3</v>
      </c>
      <c r="AI119" s="123">
        <f>1+$AB$7*COS(AL119)</f>
        <v>0.80868420551469278</v>
      </c>
      <c r="AJ119" s="123">
        <f>SIN(AL119+RADIANS($AB$9))</f>
        <v>0.9993459887342242</v>
      </c>
      <c r="AK119" s="123">
        <f>$AB$7*SIN(AL119)</f>
        <v>5.0014123693139158E-2</v>
      </c>
      <c r="AL119" s="123">
        <f>2*ATAN(AM119)</f>
        <v>2.8858932634178935</v>
      </c>
      <c r="AM119" s="123">
        <f>SQRT((1+$AB$7)/(1-$AB$7))*TAN(AN119/2)</f>
        <v>7.7790215922399213</v>
      </c>
      <c r="AN119" s="140">
        <f>$AU119+$AB$7*SIN(AO119)</f>
        <v>15.396363552138988</v>
      </c>
      <c r="AO119" s="140">
        <f>$AU119+$AB$7*SIN(AP119)</f>
        <v>15.396360377409643</v>
      </c>
      <c r="AP119" s="140">
        <f>$AU119+$AB$7*SIN(AQ119)</f>
        <v>15.396377244267631</v>
      </c>
      <c r="AQ119" s="140">
        <f>$AU119+$AB$7*SIN(AR119)</f>
        <v>15.396287632146208</v>
      </c>
      <c r="AR119" s="140">
        <f>$AU119+$AB$7*SIN(AS119)</f>
        <v>15.39676370378459</v>
      </c>
      <c r="AS119" s="140">
        <f>$AU119+$AB$7*SIN(AT119)</f>
        <v>15.39423369633325</v>
      </c>
      <c r="AT119" s="140">
        <f>$AU119+$AB$7*SIN(AU119)</f>
        <v>15.407655703880623</v>
      </c>
      <c r="AU119" s="140">
        <f>RADIANS($AB$9)+$AB$18*(F119-AB$15)</f>
        <v>15.335737907527694</v>
      </c>
      <c r="AW119" s="123">
        <v>9350</v>
      </c>
      <c r="AX119" s="123">
        <f t="shared" si="14"/>
        <v>6.4564925447000016E-3</v>
      </c>
      <c r="AY119" s="123">
        <f t="shared" si="15"/>
        <v>5.4436761706968106E-3</v>
      </c>
      <c r="AZ119" s="140">
        <f t="shared" si="16"/>
        <v>1.0128163740031905E-3</v>
      </c>
      <c r="BA119" s="123">
        <f t="shared" si="17"/>
        <v>0.84330133836859189</v>
      </c>
      <c r="BB119" s="123">
        <f t="shared" si="18"/>
        <v>0.58340128388917689</v>
      </c>
      <c r="BC119" s="123">
        <f t="shared" si="19"/>
        <v>-2.4855745293930065</v>
      </c>
      <c r="BD119" s="123">
        <f t="shared" si="20"/>
        <v>-2.9385675473339252</v>
      </c>
      <c r="BE119" s="123">
        <f t="shared" ref="BE119:BJ121" si="22">$BL119+$AB$7*SIN(BF119)</f>
        <v>22.77926302597896</v>
      </c>
      <c r="BF119" s="123">
        <f t="shared" si="22"/>
        <v>22.779264122737501</v>
      </c>
      <c r="BG119" s="123">
        <f t="shared" si="22"/>
        <v>22.779256257681585</v>
      </c>
      <c r="BH119" s="123">
        <f t="shared" si="22"/>
        <v>22.779312660811161</v>
      </c>
      <c r="BI119" s="123">
        <f t="shared" si="22"/>
        <v>22.778908244540194</v>
      </c>
      <c r="BJ119" s="123">
        <f t="shared" si="22"/>
        <v>22.78181160058686</v>
      </c>
      <c r="BK119" s="123">
        <f>$BL119+$AB$7*SIN(BL119)</f>
        <v>22.761151685492408</v>
      </c>
      <c r="BL119" s="123">
        <f t="shared" si="21"/>
        <v>22.919469411860874</v>
      </c>
    </row>
    <row r="120" spans="1:64" ht="12.95" customHeight="1">
      <c r="A120" s="46" t="s">
        <v>137</v>
      </c>
      <c r="B120" s="197" t="s">
        <v>124</v>
      </c>
      <c r="C120" s="198">
        <v>54136.772199999999</v>
      </c>
      <c r="D120" s="198">
        <v>2.0000000000000001E-4</v>
      </c>
      <c r="E120" s="46">
        <f>+(C120-C$7)/C$8</f>
        <v>7998.5374749123748</v>
      </c>
      <c r="F120" s="123">
        <f>ROUND(2*E120,0)/2</f>
        <v>7998.5</v>
      </c>
      <c r="G120" s="123">
        <f>+C120-(C$7+F120*C$8)</f>
        <v>5.3319799997552764E-2</v>
      </c>
      <c r="K120" s="123">
        <f>G120</f>
        <v>5.3319799997552764E-2</v>
      </c>
      <c r="L120" s="123">
        <f ca="1">+C$11+C$12*$F120</f>
        <v>5.1542355520107948E-2</v>
      </c>
      <c r="M120" s="187">
        <f>+C120-15018.5</f>
        <v>39118.272199999999</v>
      </c>
      <c r="S120" s="191">
        <f>S$17</f>
        <v>1</v>
      </c>
      <c r="T120" s="187" t="s">
        <v>61</v>
      </c>
      <c r="U120" s="163"/>
      <c r="Z120" s="123">
        <f>F120</f>
        <v>7998.5</v>
      </c>
      <c r="AA120" s="140">
        <f>AB$3+AB$4*Z120+AB$5*Z120^2+AH120</f>
        <v>6.0356069893176129E-3</v>
      </c>
      <c r="AB120" s="140">
        <f>IF(S120&lt;&gt;0,G120-AH120, -9999)</f>
        <v>5.1193026214927953E-2</v>
      </c>
      <c r="AC120" s="140">
        <f>+G120-P120</f>
        <v>5.3319799997552764E-2</v>
      </c>
      <c r="AD120" s="140">
        <f>IF(S120&lt;&gt;0,G120-AA120, -9999)</f>
        <v>4.7284193008235151E-2</v>
      </c>
      <c r="AE120" s="140">
        <f>+(G120-AA120)^2*S120</f>
        <v>2.2357949084400339E-3</v>
      </c>
      <c r="AF120" s="123">
        <f>IF(S120&lt;&gt;0,G120-P120, -9999)</f>
        <v>5.3319799997552764E-2</v>
      </c>
      <c r="AG120" s="188"/>
      <c r="AH120" s="123">
        <f>$AB$6*($AB$11/AI120*AJ120+$AB$12)</f>
        <v>2.1267737826248072E-3</v>
      </c>
      <c r="AI120" s="123">
        <f>1+$AB$7*COS(AL120)</f>
        <v>0.80839561682404582</v>
      </c>
      <c r="AJ120" s="123">
        <f>SIN(AL120+RADIANS($AB$9))</f>
        <v>0.99911796721148216</v>
      </c>
      <c r="AK120" s="123">
        <f>$AB$7*SIN(AL120)</f>
        <v>4.8896892908436053E-2</v>
      </c>
      <c r="AL120" s="123">
        <f>2*ATAN(AM120)</f>
        <v>2.8917285663330432</v>
      </c>
      <c r="AM120" s="123">
        <f>SQRT((1+$AB$7)/(1-$AB$7))*TAN(AN120/2)</f>
        <v>7.9626641624372292</v>
      </c>
      <c r="AN120" s="140">
        <f>$AU120+$AB$7*SIN(AO120)</f>
        <v>15.40343813154173</v>
      </c>
      <c r="AO120" s="140">
        <f>$AU120+$AB$7*SIN(AP120)</f>
        <v>15.403434981981839</v>
      </c>
      <c r="AP120" s="140">
        <f>$AU120+$AB$7*SIN(AQ120)</f>
        <v>15.403451677493916</v>
      </c>
      <c r="AQ120" s="140">
        <f>$AU120+$AB$7*SIN(AR120)</f>
        <v>15.403363175201884</v>
      </c>
      <c r="AR120" s="140">
        <f>$AU120+$AB$7*SIN(AS120)</f>
        <v>15.403832294528302</v>
      </c>
      <c r="AS120" s="140">
        <f>$AU120+$AB$7*SIN(AT120)</f>
        <v>15.401344868612552</v>
      </c>
      <c r="AT120" s="140">
        <f>$AU120+$AB$7*SIN(AU120)</f>
        <v>15.414512138831618</v>
      </c>
      <c r="AU120" s="140">
        <f>RADIANS($AB$9)+$AB$18*(F120-AB$15)</f>
        <v>15.344145592122299</v>
      </c>
      <c r="AW120" s="123">
        <v>9400</v>
      </c>
      <c r="AX120" s="123">
        <f t="shared" si="14"/>
        <v>6.0262339430970108E-3</v>
      </c>
      <c r="AY120" s="123">
        <f t="shared" si="15"/>
        <v>5.5078943522972254E-3</v>
      </c>
      <c r="AZ120" s="140">
        <f t="shared" si="16"/>
        <v>5.18339590799785E-4</v>
      </c>
      <c r="BA120" s="123">
        <f t="shared" si="17"/>
        <v>0.87322019636629666</v>
      </c>
      <c r="BB120" s="123">
        <f t="shared" si="18"/>
        <v>0.393189795931287</v>
      </c>
      <c r="BC120" s="123">
        <f t="shared" si="19"/>
        <v>-2.2667625284120296</v>
      </c>
      <c r="BD120" s="123">
        <f t="shared" si="20"/>
        <v>-2.1384587443581458</v>
      </c>
      <c r="BE120" s="123">
        <f t="shared" si="22"/>
        <v>23.029367820476171</v>
      </c>
      <c r="BF120" s="123">
        <f t="shared" si="22"/>
        <v>23.029367985757311</v>
      </c>
      <c r="BG120" s="123">
        <f t="shared" si="22"/>
        <v>23.029366339633114</v>
      </c>
      <c r="BH120" s="123">
        <f t="shared" si="22"/>
        <v>23.029382734478801</v>
      </c>
      <c r="BI120" s="123">
        <f t="shared" si="22"/>
        <v>23.02921946764905</v>
      </c>
      <c r="BJ120" s="123">
        <f t="shared" si="22"/>
        <v>23.030847371013518</v>
      </c>
      <c r="BK120" s="123">
        <f>$BL120+$AB$7*SIN(BL120)</f>
        <v>23.014811559640549</v>
      </c>
      <c r="BL120" s="123">
        <f t="shared" si="21"/>
        <v>23.199725565014354</v>
      </c>
    </row>
    <row r="121" spans="1:64" ht="12.95" customHeight="1">
      <c r="A121" s="53" t="s">
        <v>139</v>
      </c>
      <c r="B121" s="54" t="s">
        <v>108</v>
      </c>
      <c r="C121" s="53">
        <v>54167.362200000003</v>
      </c>
      <c r="D121" s="53">
        <v>1E-4</v>
      </c>
      <c r="E121" s="46">
        <f>+(C121-C$7)/C$8</f>
        <v>8020.0371348817962</v>
      </c>
      <c r="F121" s="123">
        <f>ROUND(2*E121,0)/2</f>
        <v>8020</v>
      </c>
      <c r="G121" s="123">
        <f>+C121-(C$7+F121*C$8)</f>
        <v>5.2836000002571382E-2</v>
      </c>
      <c r="K121" s="123">
        <f>G121</f>
        <v>5.2836000002571382E-2</v>
      </c>
      <c r="L121" s="123">
        <f ca="1">+C$11+C$12*$F121</f>
        <v>5.1680954125440631E-2</v>
      </c>
      <c r="M121" s="187">
        <f>+C121-15018.5</f>
        <v>39148.862200000003</v>
      </c>
      <c r="S121" s="191">
        <f>S$17</f>
        <v>1</v>
      </c>
      <c r="T121" s="187" t="s">
        <v>60</v>
      </c>
      <c r="U121" s="163"/>
      <c r="Z121" s="123">
        <f>F121</f>
        <v>8020</v>
      </c>
      <c r="AA121" s="140">
        <f>AB$3+AB$4*Z121+AB$5*Z121^2+AH121</f>
        <v>6.0500070245903788E-3</v>
      </c>
      <c r="AB121" s="140">
        <f>IF(S121&lt;&gt;0,G121-AH121, -9999)</f>
        <v>5.0716208806413393E-2</v>
      </c>
      <c r="AC121" s="140">
        <f>+G121-P121</f>
        <v>5.2836000002571382E-2</v>
      </c>
      <c r="AD121" s="140">
        <f>IF(S121&lt;&gt;0,G121-AA121, -9999)</f>
        <v>4.6785992977981E-2</v>
      </c>
      <c r="AE121" s="140">
        <f>+(G121-AA121)^2*S121</f>
        <v>2.1889291389356877E-3</v>
      </c>
      <c r="AF121" s="123">
        <f>IF(S121&lt;&gt;0,G121-P121, -9999)</f>
        <v>5.2836000002571382E-2</v>
      </c>
      <c r="AG121" s="188"/>
      <c r="AH121" s="123">
        <f>$AB$6*($AB$11/AI121*AJ121+$AB$12)</f>
        <v>2.1197911961579859E-3</v>
      </c>
      <c r="AI121" s="123">
        <f>1+$AB$7*COS(AL121)</f>
        <v>0.80499373339694813</v>
      </c>
      <c r="AJ121" s="123">
        <f>SIN(AL121+RADIANS($AB$9))</f>
        <v>0.99216789955473972</v>
      </c>
      <c r="AK121" s="123">
        <f>$AB$7*SIN(AL121)</f>
        <v>3.2797892826771369E-2</v>
      </c>
      <c r="AL121" s="123">
        <f>2*ATAN(AM121)</f>
        <v>2.9749632341559749</v>
      </c>
      <c r="AM121" s="123">
        <f>SQRT((1+$AB$7)/(1-$AB$7))*TAN(AN121/2)</f>
        <v>11.974897970367421</v>
      </c>
      <c r="AN121" s="140">
        <f>$AU121+$AB$7*SIN(AO121)</f>
        <v>15.504594730624854</v>
      </c>
      <c r="AO121" s="140">
        <f>$AU121+$AB$7*SIN(AP121)</f>
        <v>15.504592224359451</v>
      </c>
      <c r="AP121" s="140">
        <f>$AU121+$AB$7*SIN(AQ121)</f>
        <v>15.504605165256873</v>
      </c>
      <c r="AQ121" s="140">
        <f>$AU121+$AB$7*SIN(AR121)</f>
        <v>15.504538345615059</v>
      </c>
      <c r="AR121" s="140">
        <f>$AU121+$AB$7*SIN(AS121)</f>
        <v>15.504883355421521</v>
      </c>
      <c r="AS121" s="140">
        <f>$AU121+$AB$7*SIN(AT121)</f>
        <v>15.503101702095465</v>
      </c>
      <c r="AT121" s="140">
        <f>$AU121+$AB$7*SIN(AU121)</f>
        <v>15.512295323776074</v>
      </c>
      <c r="AU121" s="140">
        <f>RADIANS($AB$9)+$AB$18*(F121-AB$15)</f>
        <v>15.464655737978294</v>
      </c>
      <c r="AW121" s="123">
        <v>9450</v>
      </c>
      <c r="AX121" s="123">
        <f t="shared" si="14"/>
        <v>5.5428615751093729E-3</v>
      </c>
      <c r="AY121" s="123">
        <f t="shared" si="15"/>
        <v>5.5726430539159103E-3</v>
      </c>
      <c r="AZ121" s="140">
        <f t="shared" si="16"/>
        <v>-2.978147880653727E-5</v>
      </c>
      <c r="BA121" s="123">
        <f t="shared" si="17"/>
        <v>0.91235485180811338</v>
      </c>
      <c r="BB121" s="123">
        <f t="shared" si="18"/>
        <v>0.16654302895353135</v>
      </c>
      <c r="BC121" s="123">
        <f t="shared" si="19"/>
        <v>-2.0299869715293721</v>
      </c>
      <c r="BD121" s="123">
        <f t="shared" si="20"/>
        <v>-1.6100002191934437</v>
      </c>
      <c r="BE121" s="123">
        <f t="shared" si="22"/>
        <v>23.289528692804534</v>
      </c>
      <c r="BF121" s="123">
        <f t="shared" si="22"/>
        <v>23.28952869581434</v>
      </c>
      <c r="BG121" s="123">
        <f t="shared" si="22"/>
        <v>23.289528639244562</v>
      </c>
      <c r="BH121" s="123">
        <f t="shared" si="22"/>
        <v>23.289529702484561</v>
      </c>
      <c r="BI121" s="123">
        <f t="shared" si="22"/>
        <v>23.289509719357874</v>
      </c>
      <c r="BJ121" s="123">
        <f t="shared" si="22"/>
        <v>23.289885532749736</v>
      </c>
      <c r="BK121" s="123">
        <f>$BL121+$AB$7*SIN(BL121)</f>
        <v>23.282900415120093</v>
      </c>
      <c r="BL121" s="123">
        <f t="shared" si="21"/>
        <v>23.479981718167835</v>
      </c>
    </row>
    <row r="122" spans="1:64" ht="12.95" customHeight="1">
      <c r="A122" s="53" t="s">
        <v>156</v>
      </c>
      <c r="B122" s="54" t="s">
        <v>124</v>
      </c>
      <c r="C122" s="53">
        <v>54172.340700000001</v>
      </c>
      <c r="D122" s="53">
        <v>5.0000000000000001E-4</v>
      </c>
      <c r="E122" s="46">
        <f>+(C122-C$7)/C$8</f>
        <v>8023.536188728076</v>
      </c>
      <c r="F122" s="123">
        <f>ROUND(2*E122,0)/2</f>
        <v>8023.5</v>
      </c>
      <c r="G122" s="123">
        <f>+C122-(C$7+F122*C$8)</f>
        <v>5.1489799996488728E-2</v>
      </c>
      <c r="J122" s="123">
        <f>G122</f>
        <v>5.1489799996488728E-2</v>
      </c>
      <c r="L122" s="123">
        <f ca="1">+C$11+C$12*$F122</f>
        <v>5.1703516689099442E-2</v>
      </c>
      <c r="M122" s="187">
        <f>+C122-15018.5</f>
        <v>39153.840700000001</v>
      </c>
      <c r="S122" s="191">
        <f>S$16</f>
        <v>1</v>
      </c>
      <c r="T122" s="187" t="s">
        <v>60</v>
      </c>
      <c r="U122" s="163"/>
      <c r="Z122" s="123">
        <f>F122</f>
        <v>8023.5</v>
      </c>
      <c r="AA122" s="140">
        <f>AB$3+AB$4*Z122+AB$5*Z122^2+AH122</f>
        <v>6.0503119962883583E-3</v>
      </c>
      <c r="AB122" s="140">
        <f>IF(S122&lt;&gt;0,G122-AH122, -9999)</f>
        <v>4.9373194004644176E-2</v>
      </c>
      <c r="AC122" s="140">
        <f>+G122-P122</f>
        <v>5.1489799996488728E-2</v>
      </c>
      <c r="AD122" s="140">
        <f>IF(S122&lt;&gt;0,G122-AA122, -9999)</f>
        <v>4.5439488000200368E-2</v>
      </c>
      <c r="AE122" s="140">
        <f>+(G122-AA122)^2*S122</f>
        <v>2.0647470697203532E-3</v>
      </c>
      <c r="AF122" s="123">
        <f>IF(S122&lt;&gt;0,G122-P122, -9999)</f>
        <v>5.1489799996488728E-2</v>
      </c>
      <c r="AG122" s="188"/>
      <c r="AH122" s="123">
        <f>$AB$6*($AB$11/AI122*AJ122+$AB$12)</f>
        <v>2.1166059918445498E-3</v>
      </c>
      <c r="AI122" s="123">
        <f>1+$AB$7*COS(AL122)</f>
        <v>0.80456906711559184</v>
      </c>
      <c r="AJ122" s="123">
        <f>SIN(AL122+RADIANS($AB$9))</f>
        <v>0.99039271380862792</v>
      </c>
      <c r="AK122" s="123">
        <f>$AB$7*SIN(AL122)</f>
        <v>3.0164486739655598E-2</v>
      </c>
      <c r="AL122" s="123">
        <f>2*ATAN(AM122)</f>
        <v>2.9884525541226816</v>
      </c>
      <c r="AM122" s="123">
        <f>SQRT((1+$AB$7)/(1-$AB$7))*TAN(AN122/2)</f>
        <v>13.034403333907964</v>
      </c>
      <c r="AN122" s="140">
        <f>$AU122+$AB$7*SIN(AO122)</f>
        <v>15.521025281292575</v>
      </c>
      <c r="AO122" s="140">
        <f>$AU122+$AB$7*SIN(AP122)</f>
        <v>15.521022927040551</v>
      </c>
      <c r="AP122" s="140">
        <f>$AU122+$AB$7*SIN(AQ122)</f>
        <v>15.521035043613447</v>
      </c>
      <c r="AQ122" s="140">
        <f>$AU122+$AB$7*SIN(AR122)</f>
        <v>15.520972683239592</v>
      </c>
      <c r="AR122" s="140">
        <f>$AU122+$AB$7*SIN(AS122)</f>
        <v>15.52129362557206</v>
      </c>
      <c r="AS122" s="140">
        <f>$AU122+$AB$7*SIN(AT122)</f>
        <v>15.519641663460867</v>
      </c>
      <c r="AT122" s="140">
        <f>$AU122+$AB$7*SIN(AU122)</f>
        <v>15.528139238839856</v>
      </c>
      <c r="AU122" s="140">
        <f>RADIANS($AB$9)+$AB$18*(F122-AB$15)</f>
        <v>15.484273668699039</v>
      </c>
      <c r="AZ122" s="140"/>
    </row>
    <row r="123" spans="1:64" ht="12.95" customHeight="1">
      <c r="A123" s="53" t="s">
        <v>140</v>
      </c>
      <c r="B123" s="54" t="s">
        <v>124</v>
      </c>
      <c r="C123" s="53">
        <v>54172.341899999999</v>
      </c>
      <c r="D123" s="53">
        <v>5.0000000000000001E-4</v>
      </c>
      <c r="E123" s="46">
        <f>+(C123-C$7)/C$8</f>
        <v>8023.5370321276159</v>
      </c>
      <c r="F123" s="123">
        <f>ROUND(2*E123,0)/2</f>
        <v>8023.5</v>
      </c>
      <c r="G123" s="123">
        <f>+C123-(C$7+F123*C$8)</f>
        <v>5.2689799995278008E-2</v>
      </c>
      <c r="K123" s="123">
        <f>G123</f>
        <v>5.2689799995278008E-2</v>
      </c>
      <c r="L123" s="123">
        <f ca="1">+C$11+C$12*$F123</f>
        <v>5.1703516689099442E-2</v>
      </c>
      <c r="M123" s="187">
        <f>+C123-15018.5</f>
        <v>39153.841899999999</v>
      </c>
      <c r="S123" s="191">
        <f>S$17</f>
        <v>1</v>
      </c>
      <c r="T123" s="187" t="s">
        <v>176</v>
      </c>
      <c r="U123" s="163"/>
      <c r="Z123" s="123">
        <f>F123</f>
        <v>8023.5</v>
      </c>
      <c r="AA123" s="140">
        <f>AB$3+AB$4*Z123+AB$5*Z123^2+AH123</f>
        <v>6.0503119962883583E-3</v>
      </c>
      <c r="AB123" s="140">
        <f>IF(S123&lt;&gt;0,G123-AH123, -9999)</f>
        <v>5.0573194003433457E-2</v>
      </c>
      <c r="AC123" s="140">
        <f>+G123-P123</f>
        <v>5.2689799995278008E-2</v>
      </c>
      <c r="AD123" s="140">
        <f>IF(S123&lt;&gt;0,G123-AA123, -9999)</f>
        <v>4.6639487998989648E-2</v>
      </c>
      <c r="AE123" s="140">
        <f>+(G123-AA123)^2*S123</f>
        <v>2.1752418408078995E-3</v>
      </c>
      <c r="AF123" s="123">
        <f>IF(S123&lt;&gt;0,G123-P123, -9999)</f>
        <v>5.2689799995278008E-2</v>
      </c>
      <c r="AG123" s="188"/>
      <c r="AH123" s="123">
        <f>$AB$6*($AB$11/AI123*AJ123+$AB$12)</f>
        <v>2.1166059918445498E-3</v>
      </c>
      <c r="AI123" s="123">
        <f>1+$AB$7*COS(AL123)</f>
        <v>0.80456906711559184</v>
      </c>
      <c r="AJ123" s="123">
        <f>SIN(AL123+RADIANS($AB$9))</f>
        <v>0.99039271380862792</v>
      </c>
      <c r="AK123" s="123">
        <f>$AB$7*SIN(AL123)</f>
        <v>3.0164486739655598E-2</v>
      </c>
      <c r="AL123" s="123">
        <f>2*ATAN(AM123)</f>
        <v>2.9884525541226816</v>
      </c>
      <c r="AM123" s="123">
        <f>SQRT((1+$AB$7)/(1-$AB$7))*TAN(AN123/2)</f>
        <v>13.034403333907964</v>
      </c>
      <c r="AN123" s="140">
        <f>$AU123+$AB$7*SIN(AO123)</f>
        <v>15.521025281292575</v>
      </c>
      <c r="AO123" s="140">
        <f>$AU123+$AB$7*SIN(AP123)</f>
        <v>15.521022927040551</v>
      </c>
      <c r="AP123" s="140">
        <f>$AU123+$AB$7*SIN(AQ123)</f>
        <v>15.521035043613447</v>
      </c>
      <c r="AQ123" s="140">
        <f>$AU123+$AB$7*SIN(AR123)</f>
        <v>15.520972683239592</v>
      </c>
      <c r="AR123" s="140">
        <f>$AU123+$AB$7*SIN(AS123)</f>
        <v>15.52129362557206</v>
      </c>
      <c r="AS123" s="140">
        <f>$AU123+$AB$7*SIN(AT123)</f>
        <v>15.519641663460867</v>
      </c>
      <c r="AT123" s="140">
        <f>$AU123+$AB$7*SIN(AU123)</f>
        <v>15.528139238839856</v>
      </c>
      <c r="AU123" s="140">
        <f>RADIANS($AB$9)+$AB$18*(F123-AB$15)</f>
        <v>15.484273668699039</v>
      </c>
      <c r="AZ123" s="140"/>
    </row>
    <row r="124" spans="1:64" ht="12.95" customHeight="1">
      <c r="A124" s="53" t="s">
        <v>157</v>
      </c>
      <c r="B124" s="54" t="s">
        <v>124</v>
      </c>
      <c r="C124" s="53">
        <v>54172.343699999998</v>
      </c>
      <c r="D124" s="53">
        <v>5.0000000000000001E-4</v>
      </c>
      <c r="E124" s="46">
        <f>+(C124-C$7)/C$8</f>
        <v>8023.5382972269263</v>
      </c>
      <c r="F124" s="123">
        <f>ROUND(2*E124,0)/2</f>
        <v>8023.5</v>
      </c>
      <c r="G124" s="123">
        <f>+C124-(C$7+F124*C$8)</f>
        <v>5.4489799993461929E-2</v>
      </c>
      <c r="K124" s="123">
        <f>G124</f>
        <v>5.4489799993461929E-2</v>
      </c>
      <c r="L124" s="123">
        <f ca="1">+C$11+C$12*$F124</f>
        <v>5.1703516689099442E-2</v>
      </c>
      <c r="M124" s="187">
        <f>+C124-15018.5</f>
        <v>39153.843699999998</v>
      </c>
      <c r="S124" s="191">
        <f>S$17</f>
        <v>1</v>
      </c>
      <c r="T124" s="187" t="s">
        <v>61</v>
      </c>
      <c r="U124" s="163"/>
      <c r="Z124" s="123">
        <f>F124</f>
        <v>8023.5</v>
      </c>
      <c r="AA124" s="140">
        <f>AB$3+AB$4*Z124+AB$5*Z124^2+AH124</f>
        <v>6.0503119962883583E-3</v>
      </c>
      <c r="AB124" s="140">
        <f>IF(S124&lt;&gt;0,G124-AH124, -9999)</f>
        <v>5.2373194001617378E-2</v>
      </c>
      <c r="AC124" s="140">
        <f>+G124-P124</f>
        <v>5.4489799993461929E-2</v>
      </c>
      <c r="AD124" s="140">
        <f>IF(S124&lt;&gt;0,G124-AA124, -9999)</f>
        <v>4.8439487997173569E-2</v>
      </c>
      <c r="AE124" s="140">
        <f>+(G124-AA124)^2*S124</f>
        <v>2.3463839974283223E-3</v>
      </c>
      <c r="AF124" s="123">
        <f>IF(S124&lt;&gt;0,G124-P124, -9999)</f>
        <v>5.4489799993461929E-2</v>
      </c>
      <c r="AG124" s="188"/>
      <c r="AH124" s="123">
        <f>$AB$6*($AB$11/AI124*AJ124+$AB$12)</f>
        <v>2.1166059918445498E-3</v>
      </c>
      <c r="AI124" s="123">
        <f>1+$AB$7*COS(AL124)</f>
        <v>0.80456906711559184</v>
      </c>
      <c r="AJ124" s="123">
        <f>SIN(AL124+RADIANS($AB$9))</f>
        <v>0.99039271380862792</v>
      </c>
      <c r="AK124" s="123">
        <f>$AB$7*SIN(AL124)</f>
        <v>3.0164486739655598E-2</v>
      </c>
      <c r="AL124" s="123">
        <f>2*ATAN(AM124)</f>
        <v>2.9884525541226816</v>
      </c>
      <c r="AM124" s="123">
        <f>SQRT((1+$AB$7)/(1-$AB$7))*TAN(AN124/2)</f>
        <v>13.034403333907964</v>
      </c>
      <c r="AN124" s="140">
        <f>$AU124+$AB$7*SIN(AO124)</f>
        <v>15.521025281292575</v>
      </c>
      <c r="AO124" s="140">
        <f>$AU124+$AB$7*SIN(AP124)</f>
        <v>15.521022927040551</v>
      </c>
      <c r="AP124" s="140">
        <f>$AU124+$AB$7*SIN(AQ124)</f>
        <v>15.521035043613447</v>
      </c>
      <c r="AQ124" s="140">
        <f>$AU124+$AB$7*SIN(AR124)</f>
        <v>15.520972683239592</v>
      </c>
      <c r="AR124" s="140">
        <f>$AU124+$AB$7*SIN(AS124)</f>
        <v>15.52129362557206</v>
      </c>
      <c r="AS124" s="140">
        <f>$AU124+$AB$7*SIN(AT124)</f>
        <v>15.519641663460867</v>
      </c>
      <c r="AT124" s="140">
        <f>$AU124+$AB$7*SIN(AU124)</f>
        <v>15.528139238839856</v>
      </c>
      <c r="AU124" s="140">
        <f>RADIANS($AB$9)+$AB$18*(F124-AB$15)</f>
        <v>15.484273668699039</v>
      </c>
      <c r="AZ124" s="140"/>
    </row>
    <row r="125" spans="1:64" ht="12.95" customHeight="1">
      <c r="A125" s="53" t="s">
        <v>155</v>
      </c>
      <c r="B125" s="54" t="s">
        <v>108</v>
      </c>
      <c r="C125" s="53">
        <v>54204.35626</v>
      </c>
      <c r="D125" s="53">
        <v>4.0000000000000002E-4</v>
      </c>
      <c r="E125" s="46">
        <f>+(C125-C$7)/C$8</f>
        <v>8046.0377792390436</v>
      </c>
      <c r="F125" s="123">
        <f>ROUND(2*E125,0)/2</f>
        <v>8046</v>
      </c>
      <c r="G125" s="123">
        <f>+C125-(C$7+F125*C$8)</f>
        <v>5.3752799998619594E-2</v>
      </c>
      <c r="K125" s="123">
        <f>G125</f>
        <v>5.3752799998619594E-2</v>
      </c>
      <c r="L125" s="123">
        <f ca="1">+C$11+C$12*$F125</f>
        <v>5.1848561741191783E-2</v>
      </c>
      <c r="M125" s="187">
        <f>+C125-15018.5</f>
        <v>39185.85626</v>
      </c>
      <c r="S125" s="191">
        <f>S$17</f>
        <v>1</v>
      </c>
      <c r="T125" s="187"/>
      <c r="U125" s="163"/>
      <c r="Z125" s="123">
        <f>F125</f>
        <v>8046</v>
      </c>
      <c r="AA125" s="140">
        <f>AB$3+AB$4*Z125+AB$5*Z125^2+AH125</f>
        <v>6.0388145070391207E-3</v>
      </c>
      <c r="AB125" s="140">
        <f>IF(S125&lt;&gt;0,G125-AH125, -9999)</f>
        <v>5.1670190412654089E-2</v>
      </c>
      <c r="AC125" s="140">
        <f>+G125-P125</f>
        <v>5.3752799998619594E-2</v>
      </c>
      <c r="AD125" s="140">
        <f>IF(S125&lt;&gt;0,G125-AA125, -9999)</f>
        <v>4.7713985491580471E-2</v>
      </c>
      <c r="AE125" s="140">
        <f>+(G125-AA125)^2*S125</f>
        <v>2.2766244114907517E-3</v>
      </c>
      <c r="AF125" s="123">
        <f>IF(S125&lt;&gt;0,G125-P125, -9999)</f>
        <v>5.3752799998619594E-2</v>
      </c>
      <c r="AG125" s="188"/>
      <c r="AH125" s="123">
        <f>$AB$6*($AB$11/AI125*AJ125+$AB$12)</f>
        <v>2.0826095859655044E-3</v>
      </c>
      <c r="AI125" s="123">
        <f>1+$AB$7*COS(AL125)</f>
        <v>0.80269450985412882</v>
      </c>
      <c r="AJ125" s="123">
        <f>SIN(AL125+RADIANS($AB$9))</f>
        <v>0.97475583072165328</v>
      </c>
      <c r="AK125" s="123">
        <f>$AB$7*SIN(AL125)</f>
        <v>1.3179125412350393E-2</v>
      </c>
      <c r="AL125" s="123">
        <f>2*ATAN(AM125)</f>
        <v>3.0748961946109516</v>
      </c>
      <c r="AM125" s="123">
        <f>SQRT((1+$AB$7)/(1-$AB$7))*TAN(AN125/2)</f>
        <v>29.975482547289662</v>
      </c>
      <c r="AN125" s="140">
        <f>$AU125+$AB$7*SIN(AO125)</f>
        <v>15.626483556083452</v>
      </c>
      <c r="AO125" s="140">
        <f>$AU125+$AB$7*SIN(AP125)</f>
        <v>15.626482427536047</v>
      </c>
      <c r="AP125" s="140">
        <f>$AU125+$AB$7*SIN(AQ125)</f>
        <v>15.626488153612236</v>
      </c>
      <c r="AQ125" s="140">
        <f>$AU125+$AB$7*SIN(AR125)</f>
        <v>15.626459100353477</v>
      </c>
      <c r="AR125" s="140">
        <f>$AU125+$AB$7*SIN(AS125)</f>
        <v>15.626606511554323</v>
      </c>
      <c r="AS125" s="140">
        <f>$AU125+$AB$7*SIN(AT125)</f>
        <v>15.625858554283793</v>
      </c>
      <c r="AT125" s="140">
        <f>$AU125+$AB$7*SIN(AU125)</f>
        <v>15.629653186223759</v>
      </c>
      <c r="AU125" s="140">
        <f>RADIANS($AB$9)+$AB$18*(F125-AB$15)</f>
        <v>15.610388937618104</v>
      </c>
      <c r="AZ125" s="140"/>
    </row>
    <row r="126" spans="1:64" ht="12.95" customHeight="1">
      <c r="A126" s="53" t="s">
        <v>155</v>
      </c>
      <c r="B126" s="54" t="s">
        <v>108</v>
      </c>
      <c r="C126" s="53">
        <v>54204.356959999997</v>
      </c>
      <c r="D126" s="53">
        <v>4.0000000000000002E-4</v>
      </c>
      <c r="E126" s="46">
        <f>+(C126-C$7)/C$8</f>
        <v>8046.0382712221071</v>
      </c>
      <c r="F126" s="123">
        <f>ROUND(2*E126,0)/2</f>
        <v>8046</v>
      </c>
      <c r="G126" s="123">
        <f>+C126-(C$7+F126*C$8)</f>
        <v>5.4452799995488022E-2</v>
      </c>
      <c r="K126" s="123">
        <f>G126</f>
        <v>5.4452799995488022E-2</v>
      </c>
      <c r="L126" s="123">
        <f ca="1">+C$11+C$12*$F126</f>
        <v>5.1848561741191783E-2</v>
      </c>
      <c r="M126" s="187">
        <f>+C126-15018.5</f>
        <v>39185.856959999997</v>
      </c>
      <c r="S126" s="191">
        <f>S$17</f>
        <v>1</v>
      </c>
      <c r="T126" s="187"/>
      <c r="U126" s="163"/>
      <c r="Z126" s="123">
        <f>F126</f>
        <v>8046</v>
      </c>
      <c r="AA126" s="140">
        <f>AB$3+AB$4*Z126+AB$5*Z126^2+AH126</f>
        <v>6.0388145070391207E-3</v>
      </c>
      <c r="AB126" s="140">
        <f>IF(S126&lt;&gt;0,G126-AH126, -9999)</f>
        <v>5.2370190409522517E-2</v>
      </c>
      <c r="AC126" s="140">
        <f>+G126-P126</f>
        <v>5.4452799995488022E-2</v>
      </c>
      <c r="AD126" s="140">
        <f>IF(S126&lt;&gt;0,G126-AA126, -9999)</f>
        <v>4.8413985488448899E-2</v>
      </c>
      <c r="AE126" s="140">
        <f>+(G126-AA126)^2*S126</f>
        <v>2.3439139908757404E-3</v>
      </c>
      <c r="AF126" s="123">
        <f>IF(S126&lt;&gt;0,G126-P126, -9999)</f>
        <v>5.4452799995488022E-2</v>
      </c>
      <c r="AG126" s="188"/>
      <c r="AH126" s="123">
        <f>$AB$6*($AB$11/AI126*AJ126+$AB$12)</f>
        <v>2.0826095859655044E-3</v>
      </c>
      <c r="AI126" s="123">
        <f>1+$AB$7*COS(AL126)</f>
        <v>0.80269450985412882</v>
      </c>
      <c r="AJ126" s="123">
        <f>SIN(AL126+RADIANS($AB$9))</f>
        <v>0.97475583072165328</v>
      </c>
      <c r="AK126" s="123">
        <f>$AB$7*SIN(AL126)</f>
        <v>1.3179125412350393E-2</v>
      </c>
      <c r="AL126" s="123">
        <f>2*ATAN(AM126)</f>
        <v>3.0748961946109516</v>
      </c>
      <c r="AM126" s="123">
        <f>SQRT((1+$AB$7)/(1-$AB$7))*TAN(AN126/2)</f>
        <v>29.975482547289662</v>
      </c>
      <c r="AN126" s="140">
        <f>$AU126+$AB$7*SIN(AO126)</f>
        <v>15.626483556083452</v>
      </c>
      <c r="AO126" s="140">
        <f>$AU126+$AB$7*SIN(AP126)</f>
        <v>15.626482427536047</v>
      </c>
      <c r="AP126" s="140">
        <f>$AU126+$AB$7*SIN(AQ126)</f>
        <v>15.626488153612236</v>
      </c>
      <c r="AQ126" s="140">
        <f>$AU126+$AB$7*SIN(AR126)</f>
        <v>15.626459100353477</v>
      </c>
      <c r="AR126" s="140">
        <f>$AU126+$AB$7*SIN(AS126)</f>
        <v>15.626606511554323</v>
      </c>
      <c r="AS126" s="140">
        <f>$AU126+$AB$7*SIN(AT126)</f>
        <v>15.625858554283793</v>
      </c>
      <c r="AT126" s="140">
        <f>$AU126+$AB$7*SIN(AU126)</f>
        <v>15.629653186223759</v>
      </c>
      <c r="AU126" s="140">
        <f>RADIANS($AB$9)+$AB$18*(F126-AB$15)</f>
        <v>15.610388937618104</v>
      </c>
      <c r="AZ126" s="140"/>
    </row>
    <row r="127" spans="1:64" ht="12.95" customHeight="1">
      <c r="A127" s="53" t="s">
        <v>155</v>
      </c>
      <c r="B127" s="54" t="s">
        <v>108</v>
      </c>
      <c r="C127" s="53">
        <v>54204.357259999997</v>
      </c>
      <c r="D127" s="53">
        <v>2.0000000000000001E-4</v>
      </c>
      <c r="E127" s="46">
        <f>+(C127-C$7)/C$8</f>
        <v>8046.0384820719919</v>
      </c>
      <c r="F127" s="123">
        <f>ROUND(2*E127,0)/2</f>
        <v>8046</v>
      </c>
      <c r="G127" s="123">
        <f>+C127-(C$7+F127*C$8)</f>
        <v>5.4752799995185342E-2</v>
      </c>
      <c r="K127" s="123">
        <f>G127</f>
        <v>5.4752799995185342E-2</v>
      </c>
      <c r="L127" s="123">
        <f ca="1">+C$11+C$12*$F127</f>
        <v>5.1848561741191783E-2</v>
      </c>
      <c r="M127" s="187">
        <f>+C127-15018.5</f>
        <v>39185.857259999997</v>
      </c>
      <c r="S127" s="191">
        <f>S$17</f>
        <v>1</v>
      </c>
      <c r="T127" s="187"/>
      <c r="U127" s="163"/>
      <c r="Z127" s="123">
        <f>F127</f>
        <v>8046</v>
      </c>
      <c r="AA127" s="140">
        <f>AB$3+AB$4*Z127+AB$5*Z127^2+AH127</f>
        <v>6.0388145070391207E-3</v>
      </c>
      <c r="AB127" s="140">
        <f>IF(S127&lt;&gt;0,G127-AH127, -9999)</f>
        <v>5.2670190409219837E-2</v>
      </c>
      <c r="AC127" s="140">
        <f>+G127-P127</f>
        <v>5.4752799995185342E-2</v>
      </c>
      <c r="AD127" s="140">
        <f>IF(S127&lt;&gt;0,G127-AA127, -9999)</f>
        <v>4.8713985488146219E-2</v>
      </c>
      <c r="AE127" s="140">
        <f>+(G127-AA127)^2*S127</f>
        <v>2.3730523821393202E-3</v>
      </c>
      <c r="AF127" s="123">
        <f>IF(S127&lt;&gt;0,G127-P127, -9999)</f>
        <v>5.4752799995185342E-2</v>
      </c>
      <c r="AG127" s="188"/>
      <c r="AH127" s="123">
        <f>$AB$6*($AB$11/AI127*AJ127+$AB$12)</f>
        <v>2.0826095859655044E-3</v>
      </c>
      <c r="AI127" s="123">
        <f>1+$AB$7*COS(AL127)</f>
        <v>0.80269450985412882</v>
      </c>
      <c r="AJ127" s="123">
        <f>SIN(AL127+RADIANS($AB$9))</f>
        <v>0.97475583072165328</v>
      </c>
      <c r="AK127" s="123">
        <f>$AB$7*SIN(AL127)</f>
        <v>1.3179125412350393E-2</v>
      </c>
      <c r="AL127" s="123">
        <f>2*ATAN(AM127)</f>
        <v>3.0748961946109516</v>
      </c>
      <c r="AM127" s="123">
        <f>SQRT((1+$AB$7)/(1-$AB$7))*TAN(AN127/2)</f>
        <v>29.975482547289662</v>
      </c>
      <c r="AN127" s="140">
        <f>$AU127+$AB$7*SIN(AO127)</f>
        <v>15.626483556083452</v>
      </c>
      <c r="AO127" s="140">
        <f>$AU127+$AB$7*SIN(AP127)</f>
        <v>15.626482427536047</v>
      </c>
      <c r="AP127" s="140">
        <f>$AU127+$AB$7*SIN(AQ127)</f>
        <v>15.626488153612236</v>
      </c>
      <c r="AQ127" s="140">
        <f>$AU127+$AB$7*SIN(AR127)</f>
        <v>15.626459100353477</v>
      </c>
      <c r="AR127" s="140">
        <f>$AU127+$AB$7*SIN(AS127)</f>
        <v>15.626606511554323</v>
      </c>
      <c r="AS127" s="140">
        <f>$AU127+$AB$7*SIN(AT127)</f>
        <v>15.625858554283793</v>
      </c>
      <c r="AT127" s="140">
        <f>$AU127+$AB$7*SIN(AU127)</f>
        <v>15.629653186223759</v>
      </c>
      <c r="AU127" s="140">
        <f>RADIANS($AB$9)+$AB$18*(F127-AB$15)</f>
        <v>15.610388937618104</v>
      </c>
      <c r="AZ127" s="140"/>
    </row>
    <row r="128" spans="1:64" ht="12.95" customHeight="1">
      <c r="A128" s="46" t="s">
        <v>163</v>
      </c>
      <c r="B128" s="54" t="s">
        <v>108</v>
      </c>
      <c r="C128" s="53">
        <v>54380.784</v>
      </c>
      <c r="D128" s="53">
        <v>2.0000000000000001E-4</v>
      </c>
      <c r="E128" s="46">
        <f>+(C128-C$7)/C$8</f>
        <v>8170.0370083718626</v>
      </c>
      <c r="F128" s="123">
        <f>ROUND(2*E128,0)/2</f>
        <v>8170</v>
      </c>
      <c r="G128" s="123">
        <f>+C128-(C$7+F128*C$8)</f>
        <v>5.2655999999842606E-2</v>
      </c>
      <c r="K128" s="123">
        <f>G128</f>
        <v>5.2655999999842606E-2</v>
      </c>
      <c r="L128" s="123">
        <f ca="1">+C$11+C$12*$F128</f>
        <v>5.2647921139389597E-2</v>
      </c>
      <c r="M128" s="187">
        <f>+C128-15018.5</f>
        <v>39362.284</v>
      </c>
      <c r="S128" s="191">
        <f>S$17</f>
        <v>1</v>
      </c>
      <c r="T128" s="187"/>
      <c r="U128" s="163"/>
      <c r="Z128" s="123">
        <f>F128</f>
        <v>8170</v>
      </c>
      <c r="AA128" s="140">
        <f>AB$3+AB$4*Z128+AB$5*Z128^2+AH128</f>
        <v>5.5812830057765956E-3</v>
      </c>
      <c r="AB128" s="140">
        <f>IF(S128&lt;&gt;0,G128-AH128, -9999)</f>
        <v>5.1156843429896501E-2</v>
      </c>
      <c r="AC128" s="140">
        <f>+G128-P128</f>
        <v>5.2655999999842606E-2</v>
      </c>
      <c r="AD128" s="140">
        <f>IF(S128&lt;&gt;0,G128-AA128, -9999)</f>
        <v>4.7074716994066013E-2</v>
      </c>
      <c r="AE128" s="140">
        <f>+(G128-AA128)^2*S128</f>
        <v>2.2160289800714074E-3</v>
      </c>
      <c r="AF128" s="123">
        <f>IF(S128&lt;&gt;0,G128-P128, -9999)</f>
        <v>5.2655999999842606E-2</v>
      </c>
      <c r="AG128" s="188"/>
      <c r="AH128" s="123">
        <f>$AB$6*($AB$11/AI128*AJ128+$AB$12)</f>
        <v>1.4991565699461079E-3</v>
      </c>
      <c r="AI128" s="123">
        <f>1+$AB$7*COS(AL128)</f>
        <v>0.81895364458711217</v>
      </c>
      <c r="AJ128" s="123">
        <f>SIN(AL128+RADIANS($AB$9))</f>
        <v>0.7611050681034659</v>
      </c>
      <c r="AK128" s="123">
        <f>$AB$7*SIN(AL128)</f>
        <v>-7.95321506061996E-2</v>
      </c>
      <c r="AL128" s="123">
        <f>2*ATAN(AM128)</f>
        <v>-2.7276793980690721</v>
      </c>
      <c r="AM128" s="123">
        <f>SQRT((1+$AB$7)/(1-$AB$7))*TAN(AN128/2)</f>
        <v>-4.762746966683201</v>
      </c>
      <c r="AN128" s="140">
        <f>$AU128+$AB$7*SIN(AO128)</f>
        <v>16.210227007515222</v>
      </c>
      <c r="AO128" s="140">
        <f>$AU128+$AB$7*SIN(AP128)</f>
        <v>16.210229962853159</v>
      </c>
      <c r="AP128" s="140">
        <f>$AU128+$AB$7*SIN(AQ128)</f>
        <v>16.210212911827075</v>
      </c>
      <c r="AQ128" s="140">
        <f>$AU128+$AB$7*SIN(AR128)</f>
        <v>16.210311291095589</v>
      </c>
      <c r="AR128" s="140">
        <f>$AU128+$AB$7*SIN(AS128)</f>
        <v>16.209743745549424</v>
      </c>
      <c r="AS128" s="140">
        <f>$AU128+$AB$7*SIN(AT128)</f>
        <v>16.21302033104584</v>
      </c>
      <c r="AT128" s="140">
        <f>$AU128+$AB$7*SIN(AU128)</f>
        <v>16.194183636095175</v>
      </c>
      <c r="AU128" s="140">
        <f>RADIANS($AB$9)+$AB$18*(F128-AB$15)</f>
        <v>16.305424197438736</v>
      </c>
      <c r="AZ128" s="140"/>
    </row>
    <row r="129" spans="1:52" ht="12.95" customHeight="1">
      <c r="A129" s="53" t="s">
        <v>157</v>
      </c>
      <c r="B129" s="54" t="s">
        <v>124</v>
      </c>
      <c r="C129" s="53">
        <v>54428.448900000003</v>
      </c>
      <c r="D129" s="53">
        <v>2.9999999999999997E-4</v>
      </c>
      <c r="E129" s="46">
        <f>+(C129-C$7)/C$8</f>
        <v>8203.5374706953789</v>
      </c>
      <c r="F129" s="123">
        <f>ROUND(2*E129,0)/2</f>
        <v>8203.5</v>
      </c>
      <c r="G129" s="123">
        <f>+C129-(C$7+F129*C$8)</f>
        <v>5.3313800002797507E-2</v>
      </c>
      <c r="K129" s="123">
        <f>G129</f>
        <v>5.3313800002797507E-2</v>
      </c>
      <c r="L129" s="123">
        <f ca="1">+C$11+C$12*$F129</f>
        <v>5.2863877105838203E-2</v>
      </c>
      <c r="M129" s="187">
        <f>+C129-15018.5</f>
        <v>39409.948900000003</v>
      </c>
      <c r="S129" s="191">
        <f>S$17</f>
        <v>1</v>
      </c>
      <c r="T129" s="187" t="s">
        <v>61</v>
      </c>
      <c r="U129" s="163"/>
      <c r="Z129" s="123">
        <f>F129</f>
        <v>8203.5</v>
      </c>
      <c r="AA129" s="140">
        <f>AB$3+AB$4*Z129+AB$5*Z129^2+AH129</f>
        <v>5.3542411265182178E-3</v>
      </c>
      <c r="AB129" s="140">
        <f>IF(S129&lt;&gt;0,G129-AH129, -9999)</f>
        <v>5.2076264262265144E-2</v>
      </c>
      <c r="AC129" s="140">
        <f>+G129-P129</f>
        <v>5.3313800002797507E-2</v>
      </c>
      <c r="AD129" s="140">
        <f>IF(S129&lt;&gt;0,G129-AA129, -9999)</f>
        <v>4.7959558876279292E-2</v>
      </c>
      <c r="AE129" s="140">
        <f>+(G129-AA129)^2*S129</f>
        <v>2.3001192876072997E-3</v>
      </c>
      <c r="AF129" s="123">
        <f>IF(S129&lt;&gt;0,G129-P129, -9999)</f>
        <v>5.3313800002797507E-2</v>
      </c>
      <c r="AG129" s="188"/>
      <c r="AH129" s="123">
        <f>$AB$6*($AB$11/AI129*AJ129+$AB$12)</f>
        <v>1.2375357405323597E-3</v>
      </c>
      <c r="AI129" s="123">
        <f>1+$AB$7*COS(AL129)</f>
        <v>0.8313712182980415</v>
      </c>
      <c r="AJ129" s="123">
        <f>SIN(AL129+RADIANS($AB$9))</f>
        <v>0.66640408019973307</v>
      </c>
      <c r="AK129" s="123">
        <f>$AB$7*SIN(AL129)</f>
        <v>-0.10328349224367932</v>
      </c>
      <c r="AL129" s="123">
        <f>2*ATAN(AM129)</f>
        <v>-2.5920396975015518</v>
      </c>
      <c r="AM129" s="123">
        <f>SQRT((1+$AB$7)/(1-$AB$7))*TAN(AN129/2)</f>
        <v>-3.5472651764925245</v>
      </c>
      <c r="AN129" s="140">
        <f>$AU129+$AB$7*SIN(AO129)</f>
        <v>16.371415984496675</v>
      </c>
      <c r="AO129" s="140">
        <f>$AU129+$AB$7*SIN(AP129)</f>
        <v>16.371417908254166</v>
      </c>
      <c r="AP129" s="140">
        <f>$AU129+$AB$7*SIN(AQ129)</f>
        <v>16.371405560495472</v>
      </c>
      <c r="AQ129" s="140">
        <f>$AU129+$AB$7*SIN(AR129)</f>
        <v>16.37148481743538</v>
      </c>
      <c r="AR129" s="140">
        <f>$AU129+$AB$7*SIN(AS129)</f>
        <v>16.370976173814913</v>
      </c>
      <c r="AS129" s="140">
        <f>$AU129+$AB$7*SIN(AT129)</f>
        <v>16.374243999672924</v>
      </c>
      <c r="AT129" s="140">
        <f>$AU129+$AB$7*SIN(AU129)</f>
        <v>16.353392039803392</v>
      </c>
      <c r="AU129" s="140">
        <f>RADIANS($AB$9)+$AB$18*(F129-AB$15)</f>
        <v>16.493195820051568</v>
      </c>
      <c r="AZ129" s="140"/>
    </row>
    <row r="130" spans="1:52" ht="12.95" customHeight="1">
      <c r="A130" s="207" t="s">
        <v>191</v>
      </c>
      <c r="B130" s="238" t="s">
        <v>77</v>
      </c>
      <c r="C130" s="208">
        <v>54428.449130000001</v>
      </c>
      <c r="D130" s="208">
        <v>0</v>
      </c>
      <c r="E130" s="46">
        <f>+(C130-C$7)/C$8</f>
        <v>8203.5376323469573</v>
      </c>
      <c r="F130" s="123">
        <f>ROUND(2*E130,0)/2</f>
        <v>8203.5</v>
      </c>
      <c r="G130" s="123">
        <f>+C130-(C$7+F130*C$8)</f>
        <v>5.3543800000625197E-2</v>
      </c>
      <c r="K130" s="123">
        <f>G130</f>
        <v>5.3543800000625197E-2</v>
      </c>
      <c r="L130" s="123">
        <f ca="1">+C$11+C$12*$F130</f>
        <v>5.2863877105838203E-2</v>
      </c>
      <c r="M130" s="187">
        <f>+C130-15018.5</f>
        <v>39409.949130000001</v>
      </c>
      <c r="S130" s="191">
        <f>S$17</f>
        <v>1</v>
      </c>
      <c r="T130" s="187"/>
      <c r="U130" s="163"/>
      <c r="Z130" s="123">
        <f>F130</f>
        <v>8203.5</v>
      </c>
      <c r="AA130" s="140">
        <f>AB$3+AB$4*Z130+AB$5*Z130^2+AH130</f>
        <v>5.3542411265182178E-3</v>
      </c>
      <c r="AB130" s="140">
        <f>IF(S130&lt;&gt;0,G130-AH130, -9999)</f>
        <v>5.2306264260092834E-2</v>
      </c>
      <c r="AC130" s="140">
        <f>+G130-P130</f>
        <v>5.3543800000625197E-2</v>
      </c>
      <c r="AD130" s="140">
        <f>IF(S130&lt;&gt;0,G130-AA130, -9999)</f>
        <v>4.8189558874106982E-2</v>
      </c>
      <c r="AE130" s="140">
        <f>+(G130-AA130)^2*S130</f>
        <v>2.322233584481023E-3</v>
      </c>
      <c r="AF130" s="123">
        <f>IF(S130&lt;&gt;0,G130-P130, -9999)</f>
        <v>5.3543800000625197E-2</v>
      </c>
      <c r="AG130" s="188"/>
      <c r="AH130" s="123">
        <f>$AB$6*($AB$11/AI130*AJ130+$AB$12)</f>
        <v>1.2375357405323597E-3</v>
      </c>
      <c r="AI130" s="123">
        <f>1+$AB$7*COS(AL130)</f>
        <v>0.8313712182980415</v>
      </c>
      <c r="AJ130" s="123">
        <f>SIN(AL130+RADIANS($AB$9))</f>
        <v>0.66640408019973307</v>
      </c>
      <c r="AK130" s="123">
        <f>$AB$7*SIN(AL130)</f>
        <v>-0.10328349224367932</v>
      </c>
      <c r="AL130" s="123">
        <f>2*ATAN(AM130)</f>
        <v>-2.5920396975015518</v>
      </c>
      <c r="AM130" s="123">
        <f>SQRT((1+$AB$7)/(1-$AB$7))*TAN(AN130/2)</f>
        <v>-3.5472651764925245</v>
      </c>
      <c r="AN130" s="140">
        <f>$AU130+$AB$7*SIN(AO130)</f>
        <v>16.371415984496675</v>
      </c>
      <c r="AO130" s="140">
        <f>$AU130+$AB$7*SIN(AP130)</f>
        <v>16.371417908254166</v>
      </c>
      <c r="AP130" s="140">
        <f>$AU130+$AB$7*SIN(AQ130)</f>
        <v>16.371405560495472</v>
      </c>
      <c r="AQ130" s="140">
        <f>$AU130+$AB$7*SIN(AR130)</f>
        <v>16.37148481743538</v>
      </c>
      <c r="AR130" s="140">
        <f>$AU130+$AB$7*SIN(AS130)</f>
        <v>16.370976173814913</v>
      </c>
      <c r="AS130" s="140">
        <f>$AU130+$AB$7*SIN(AT130)</f>
        <v>16.374243999672924</v>
      </c>
      <c r="AT130" s="140">
        <f>$AU130+$AB$7*SIN(AU130)</f>
        <v>16.353392039803392</v>
      </c>
      <c r="AU130" s="140">
        <f>RADIANS($AB$9)+$AB$18*(F130-AB$15)</f>
        <v>16.493195820051568</v>
      </c>
      <c r="AZ130" s="140"/>
    </row>
    <row r="131" spans="1:52" ht="12.95" customHeight="1">
      <c r="A131" s="46" t="s">
        <v>163</v>
      </c>
      <c r="B131" s="54" t="s">
        <v>108</v>
      </c>
      <c r="C131" s="53">
        <v>54447.658000000003</v>
      </c>
      <c r="D131" s="53">
        <v>1E-4</v>
      </c>
      <c r="E131" s="46">
        <f>+(C131-C$7)/C$8</f>
        <v>8217.0382591333837</v>
      </c>
      <c r="F131" s="123">
        <f>ROUND(2*E131,0)/2</f>
        <v>8217</v>
      </c>
      <c r="G131" s="123">
        <f>+C131-(C$7+F131*C$8)</f>
        <v>5.4435599995485973E-2</v>
      </c>
      <c r="K131" s="123">
        <f>G131</f>
        <v>5.4435599995485973E-2</v>
      </c>
      <c r="L131" s="123">
        <f ca="1">+C$11+C$12*$F131</f>
        <v>5.2950904137093607E-2</v>
      </c>
      <c r="M131" s="187">
        <f>+C131-15018.5</f>
        <v>39429.158000000003</v>
      </c>
      <c r="S131" s="191">
        <f>S$17</f>
        <v>1</v>
      </c>
      <c r="T131" s="187"/>
      <c r="U131" s="163"/>
      <c r="Z131" s="123">
        <f>F131</f>
        <v>8217</v>
      </c>
      <c r="AA131" s="140">
        <f>AB$3+AB$4*Z131+AB$5*Z131^2+AH131</f>
        <v>5.2519837914118267E-3</v>
      </c>
      <c r="AB131" s="140">
        <f>IF(S131&lt;&gt;0,G131-AH131, -9999)</f>
        <v>5.3314323713859205E-2</v>
      </c>
      <c r="AC131" s="140">
        <f>+G131-P131</f>
        <v>5.4435599995485973E-2</v>
      </c>
      <c r="AD131" s="140">
        <f>IF(S131&lt;&gt;0,G131-AA131, -9999)</f>
        <v>4.9183616204074146E-2</v>
      </c>
      <c r="AE131" s="140">
        <f>+(G131-AA131)^2*S131</f>
        <v>2.4190281029096649E-3</v>
      </c>
      <c r="AF131" s="123">
        <f>IF(S131&lt;&gt;0,G131-P131, -9999)</f>
        <v>5.4435599995485973E-2</v>
      </c>
      <c r="AG131" s="188"/>
      <c r="AH131" s="123">
        <f>$AB$6*($AB$11/AI131*AJ131+$AB$12)</f>
        <v>1.1212762816267699E-3</v>
      </c>
      <c r="AI131" s="123">
        <f>1+$AB$7*COS(AL131)</f>
        <v>0.83740775706536796</v>
      </c>
      <c r="AJ131" s="123">
        <f>SIN(AL131+RADIANS($AB$9))</f>
        <v>0.6236882782553469</v>
      </c>
      <c r="AK131" s="123">
        <f>$AB$7*SIN(AL131)</f>
        <v>-0.1125473603680803</v>
      </c>
      <c r="AL131" s="123">
        <f>2*ATAN(AM131)</f>
        <v>-2.5361165948219129</v>
      </c>
      <c r="AM131" s="123">
        <f>SQRT((1+$AB$7)/(1-$AB$7))*TAN(AN131/2)</f>
        <v>-3.2016512461664863</v>
      </c>
      <c r="AN131" s="140">
        <f>$AU131+$AB$7*SIN(AO131)</f>
        <v>16.437118982668164</v>
      </c>
      <c r="AO131" s="140">
        <f>$AU131+$AB$7*SIN(AP131)</f>
        <v>16.437120451687289</v>
      </c>
      <c r="AP131" s="140">
        <f>$AU131+$AB$7*SIN(AQ131)</f>
        <v>16.43711048996451</v>
      </c>
      <c r="AQ131" s="140">
        <f>$AU131+$AB$7*SIN(AR131)</f>
        <v>16.437178044206689</v>
      </c>
      <c r="AR131" s="140">
        <f>$AU131+$AB$7*SIN(AS131)</f>
        <v>16.436720013004937</v>
      </c>
      <c r="AS131" s="140">
        <f>$AU131+$AB$7*SIN(AT131)</f>
        <v>16.439829240590413</v>
      </c>
      <c r="AT131" s="140">
        <f>$AU131+$AB$7*SIN(AU131)</f>
        <v>16.418889012531942</v>
      </c>
      <c r="AU131" s="140">
        <f>RADIANS($AB$9)+$AB$18*(F131-AB$15)</f>
        <v>16.56886498140301</v>
      </c>
      <c r="AZ131" s="140"/>
    </row>
    <row r="132" spans="1:52" ht="12.95" customHeight="1">
      <c r="A132" s="53" t="s">
        <v>157</v>
      </c>
      <c r="B132" s="54" t="s">
        <v>108</v>
      </c>
      <c r="C132" s="53">
        <v>54487.495199999998</v>
      </c>
      <c r="D132" s="53">
        <v>1E-4</v>
      </c>
      <c r="E132" s="46">
        <f>+(C132-C$7)/C$8</f>
        <v>8245.0371559667801</v>
      </c>
      <c r="F132" s="123">
        <f>ROUND(2*E132,0)/2</f>
        <v>8245</v>
      </c>
      <c r="G132" s="123">
        <f>+C132-(C$7+F132*C$8)</f>
        <v>5.2865999990899581E-2</v>
      </c>
      <c r="K132" s="123">
        <f>G132</f>
        <v>5.2865999990899581E-2</v>
      </c>
      <c r="L132" s="123">
        <f ca="1">+C$11+C$12*$F132</f>
        <v>5.313140464636408E-2</v>
      </c>
      <c r="M132" s="187">
        <f>+C132-15018.5</f>
        <v>39468.995199999998</v>
      </c>
      <c r="S132" s="191">
        <f>S$17</f>
        <v>1</v>
      </c>
      <c r="T132" s="187" t="s">
        <v>61</v>
      </c>
      <c r="U132" s="163"/>
      <c r="Z132" s="123">
        <f>F132</f>
        <v>8245</v>
      </c>
      <c r="AA132" s="140">
        <f>AB$3+AB$4*Z132+AB$5*Z132^2+AH132</f>
        <v>5.0219865739390187E-3</v>
      </c>
      <c r="AB132" s="140">
        <f>IF(S132&lt;&gt;0,G132-AH132, -9999)</f>
        <v>5.2003885661551764E-2</v>
      </c>
      <c r="AC132" s="140">
        <f>+G132-P132</f>
        <v>5.2865999990899581E-2</v>
      </c>
      <c r="AD132" s="140">
        <f>IF(S132&lt;&gt;0,G132-AA132, -9999)</f>
        <v>4.7844013416960561E-2</v>
      </c>
      <c r="AE132" s="140">
        <f>+(G132-AA132)^2*S132</f>
        <v>2.2890496198423021E-3</v>
      </c>
      <c r="AF132" s="123">
        <f>IF(S132&lt;&gt;0,G132-P132, -9999)</f>
        <v>5.2865999990899581E-2</v>
      </c>
      <c r="AG132" s="188"/>
      <c r="AH132" s="123">
        <f>$AB$6*($AB$11/AI132*AJ132+$AB$12)</f>
        <v>8.6211432934782037E-4</v>
      </c>
      <c r="AI132" s="123">
        <f>1+$AB$7*COS(AL132)</f>
        <v>0.85189464297534945</v>
      </c>
      <c r="AJ132" s="123">
        <f>SIN(AL132+RADIANS($AB$9))</f>
        <v>0.52663693935058509</v>
      </c>
      <c r="AK132" s="123">
        <f>$AB$7*SIN(AL132)</f>
        <v>-0.13102652025043526</v>
      </c>
      <c r="AL132" s="123">
        <f>2*ATAN(AM132)</f>
        <v>-2.4173038560184392</v>
      </c>
      <c r="AM132" s="123">
        <f>SQRT((1+$AB$7)/(1-$AB$7))*TAN(AN132/2)</f>
        <v>-2.6395458721195992</v>
      </c>
      <c r="AN132" s="140">
        <f>$AU132+$AB$7*SIN(AO132)</f>
        <v>16.575039460676482</v>
      </c>
      <c r="AO132" s="140">
        <f>$AU132+$AB$7*SIN(AP132)</f>
        <v>16.575040144105529</v>
      </c>
      <c r="AP132" s="140">
        <f>$AU132+$AB$7*SIN(AQ132)</f>
        <v>16.575034802854432</v>
      </c>
      <c r="AQ132" s="140">
        <f>$AU132+$AB$7*SIN(AR132)</f>
        <v>16.57507654760515</v>
      </c>
      <c r="AR132" s="140">
        <f>$AU132+$AB$7*SIN(AS132)</f>
        <v>16.574750344587066</v>
      </c>
      <c r="AS132" s="140">
        <f>$AU132+$AB$7*SIN(AT132)</f>
        <v>16.577302718504605</v>
      </c>
      <c r="AT132" s="140">
        <f>$AU132+$AB$7*SIN(AU132)</f>
        <v>16.557531597589485</v>
      </c>
      <c r="AU132" s="140">
        <f>RADIANS($AB$9)+$AB$18*(F132-AB$15)</f>
        <v>16.725808427168957</v>
      </c>
      <c r="AZ132" s="140"/>
    </row>
    <row r="133" spans="1:52" ht="12.95" customHeight="1">
      <c r="A133" s="53" t="s">
        <v>158</v>
      </c>
      <c r="B133" s="54" t="s">
        <v>108</v>
      </c>
      <c r="C133" s="53">
        <v>54500.30126</v>
      </c>
      <c r="D133" s="53">
        <v>1E-4</v>
      </c>
      <c r="E133" s="46">
        <f>+(C133-C$7)/C$8</f>
        <v>8254.037676906566</v>
      </c>
      <c r="F133" s="123">
        <f>ROUND(2*E133,0)/2</f>
        <v>8254</v>
      </c>
      <c r="G133" s="123">
        <f>+C133-(C$7+F133*C$8)</f>
        <v>5.3607199995894916E-2</v>
      </c>
      <c r="K133" s="123">
        <f>G133</f>
        <v>5.3607199995894916E-2</v>
      </c>
      <c r="L133" s="123">
        <f ca="1">+C$11+C$12*$F133</f>
        <v>5.3189422667201017E-2</v>
      </c>
      <c r="M133" s="187">
        <f>+C133-15018.5</f>
        <v>39481.80126</v>
      </c>
      <c r="S133" s="191">
        <f>S$17</f>
        <v>1</v>
      </c>
      <c r="T133" s="187"/>
      <c r="U133" s="163"/>
      <c r="Z133" s="123">
        <f>F133</f>
        <v>8254</v>
      </c>
      <c r="AA133" s="140">
        <f>AB$3+AB$4*Z133+AB$5*Z133^2+AH133</f>
        <v>4.9433245424815577E-3</v>
      </c>
      <c r="AB133" s="140">
        <f>IF(S133&lt;&gt;0,G133-AH133, -9999)</f>
        <v>5.2833157409682606E-2</v>
      </c>
      <c r="AC133" s="140">
        <f>+G133-P133</f>
        <v>5.3607199995894916E-2</v>
      </c>
      <c r="AD133" s="140">
        <f>IF(S133&lt;&gt;0,G133-AA133, -9999)</f>
        <v>4.8663875453413358E-2</v>
      </c>
      <c r="AE133" s="140">
        <f>+(G133-AA133)^2*S133</f>
        <v>2.3681727741453273E-3</v>
      </c>
      <c r="AF133" s="123">
        <f>IF(S133&lt;&gt;0,G133-P133, -9999)</f>
        <v>5.3607199995894916E-2</v>
      </c>
      <c r="AG133" s="188"/>
      <c r="AH133" s="123">
        <f>$AB$6*($AB$11/AI133*AJ133+$AB$12)</f>
        <v>7.7404258621231303E-4</v>
      </c>
      <c r="AI133" s="123">
        <f>1+$AB$7*COS(AL133)</f>
        <v>0.85713028643013423</v>
      </c>
      <c r="AJ133" s="123">
        <f>SIN(AL133+RADIANS($AB$9))</f>
        <v>0.49300045849650015</v>
      </c>
      <c r="AK133" s="123">
        <f>$AB$7*SIN(AL133)</f>
        <v>-0.13671646108937083</v>
      </c>
      <c r="AL133" s="123">
        <f>2*ATAN(AM133)</f>
        <v>-2.3781993668320562</v>
      </c>
      <c r="AM133" s="123">
        <f>SQRT((1+$AB$7)/(1-$AB$7))*TAN(AN133/2)</f>
        <v>-2.4913961676333072</v>
      </c>
      <c r="AN133" s="140">
        <f>$AU133+$AB$7*SIN(AO133)</f>
        <v>16.619899265902472</v>
      </c>
      <c r="AO133" s="140">
        <f>$AU133+$AB$7*SIN(AP133)</f>
        <v>16.619899764667995</v>
      </c>
      <c r="AP133" s="140">
        <f>$AU133+$AB$7*SIN(AQ133)</f>
        <v>16.619895644784446</v>
      </c>
      <c r="AQ133" s="140">
        <f>$AU133+$AB$7*SIN(AR133)</f>
        <v>16.619929676343297</v>
      </c>
      <c r="AR133" s="140">
        <f>$AU133+$AB$7*SIN(AS133)</f>
        <v>16.619648609593103</v>
      </c>
      <c r="AS133" s="140">
        <f>$AU133+$AB$7*SIN(AT133)</f>
        <v>16.621973008839991</v>
      </c>
      <c r="AT133" s="140">
        <f>$AU133+$AB$7*SIN(AU133)</f>
        <v>16.602954870358683</v>
      </c>
      <c r="AU133" s="140">
        <f>RADIANS($AB$9)+$AB$18*(F133-AB$15)</f>
        <v>16.776254534736584</v>
      </c>
      <c r="AZ133" s="140"/>
    </row>
    <row r="134" spans="1:52" ht="12.95" customHeight="1">
      <c r="A134" s="53" t="s">
        <v>158</v>
      </c>
      <c r="B134" s="54" t="s">
        <v>108</v>
      </c>
      <c r="C134" s="53">
        <v>54500.301359999998</v>
      </c>
      <c r="D134" s="53">
        <v>1E-4</v>
      </c>
      <c r="E134" s="46">
        <f>+(C134-C$7)/C$8</f>
        <v>8254.0377471898591</v>
      </c>
      <c r="F134" s="123">
        <f>ROUND(2*E134,0)/2</f>
        <v>8254</v>
      </c>
      <c r="G134" s="123">
        <f>+C134-(C$7+F134*C$8)</f>
        <v>5.3707199993368704E-2</v>
      </c>
      <c r="K134" s="123">
        <f>G134</f>
        <v>5.3707199993368704E-2</v>
      </c>
      <c r="L134" s="123">
        <f ca="1">+C$11+C$12*$F134</f>
        <v>5.3189422667201017E-2</v>
      </c>
      <c r="M134" s="187">
        <f>+C134-15018.5</f>
        <v>39481.801359999998</v>
      </c>
      <c r="S134" s="191">
        <f>S$17</f>
        <v>1</v>
      </c>
      <c r="T134" s="187"/>
      <c r="U134" s="163"/>
      <c r="Z134" s="123">
        <f>F134</f>
        <v>8254</v>
      </c>
      <c r="AA134" s="140">
        <f>AB$3+AB$4*Z134+AB$5*Z134^2+AH134</f>
        <v>4.9433245424815577E-3</v>
      </c>
      <c r="AB134" s="140">
        <f>IF(S134&lt;&gt;0,G134-AH134, -9999)</f>
        <v>5.2933157407156393E-2</v>
      </c>
      <c r="AC134" s="140">
        <f>+G134-P134</f>
        <v>5.3707199993368704E-2</v>
      </c>
      <c r="AD134" s="140">
        <f>IF(S134&lt;&gt;0,G134-AA134, -9999)</f>
        <v>4.8763875450887145E-2</v>
      </c>
      <c r="AE134" s="140">
        <f>+(G134-AA134)^2*S134</f>
        <v>2.3779155489896341E-3</v>
      </c>
      <c r="AF134" s="123">
        <f>IF(S134&lt;&gt;0,G134-P134, -9999)</f>
        <v>5.3707199993368704E-2</v>
      </c>
      <c r="AG134" s="188"/>
      <c r="AH134" s="123">
        <f>$AB$6*($AB$11/AI134*AJ134+$AB$12)</f>
        <v>7.7404258621231303E-4</v>
      </c>
      <c r="AI134" s="123">
        <f>1+$AB$7*COS(AL134)</f>
        <v>0.85713028643013423</v>
      </c>
      <c r="AJ134" s="123">
        <f>SIN(AL134+RADIANS($AB$9))</f>
        <v>0.49300045849650015</v>
      </c>
      <c r="AK134" s="123">
        <f>$AB$7*SIN(AL134)</f>
        <v>-0.13671646108937083</v>
      </c>
      <c r="AL134" s="123">
        <f>2*ATAN(AM134)</f>
        <v>-2.3781993668320562</v>
      </c>
      <c r="AM134" s="123">
        <f>SQRT((1+$AB$7)/(1-$AB$7))*TAN(AN134/2)</f>
        <v>-2.4913961676333072</v>
      </c>
      <c r="AN134" s="140">
        <f>$AU134+$AB$7*SIN(AO134)</f>
        <v>16.619899265902472</v>
      </c>
      <c r="AO134" s="140">
        <f>$AU134+$AB$7*SIN(AP134)</f>
        <v>16.619899764667995</v>
      </c>
      <c r="AP134" s="140">
        <f>$AU134+$AB$7*SIN(AQ134)</f>
        <v>16.619895644784446</v>
      </c>
      <c r="AQ134" s="140">
        <f>$AU134+$AB$7*SIN(AR134)</f>
        <v>16.619929676343297</v>
      </c>
      <c r="AR134" s="140">
        <f>$AU134+$AB$7*SIN(AS134)</f>
        <v>16.619648609593103</v>
      </c>
      <c r="AS134" s="140">
        <f>$AU134+$AB$7*SIN(AT134)</f>
        <v>16.621973008839991</v>
      </c>
      <c r="AT134" s="140">
        <f>$AU134+$AB$7*SIN(AU134)</f>
        <v>16.602954870358683</v>
      </c>
      <c r="AU134" s="140">
        <f>RADIANS($AB$9)+$AB$18*(F134-AB$15)</f>
        <v>16.776254534736584</v>
      </c>
      <c r="AZ134" s="140"/>
    </row>
    <row r="135" spans="1:52" ht="12.95" customHeight="1">
      <c r="A135" s="46" t="s">
        <v>163</v>
      </c>
      <c r="B135" s="54" t="s">
        <v>124</v>
      </c>
      <c r="C135" s="53">
        <v>54506.704599999997</v>
      </c>
      <c r="D135" s="53">
        <v>2.0000000000000001E-4</v>
      </c>
      <c r="E135" s="46">
        <f>+(C135-C$7)/C$8</f>
        <v>8258.5381552546696</v>
      </c>
      <c r="F135" s="123">
        <f>ROUND(2*E135,0)/2</f>
        <v>8258.5</v>
      </c>
      <c r="G135" s="123">
        <f>+C135-(C$7+F135*C$8)</f>
        <v>5.4287799997837283E-2</v>
      </c>
      <c r="K135" s="123">
        <f>G135</f>
        <v>5.4287799997837283E-2</v>
      </c>
      <c r="L135" s="123">
        <f ca="1">+C$11+C$12*$F135</f>
        <v>5.3218431677619492E-2</v>
      </c>
      <c r="M135" s="187">
        <f>+C135-15018.5</f>
        <v>39488.204599999997</v>
      </c>
      <c r="S135" s="191">
        <f>S$17</f>
        <v>1</v>
      </c>
      <c r="T135" s="187"/>
      <c r="U135" s="163"/>
      <c r="Z135" s="123">
        <f>F135</f>
        <v>8258.5</v>
      </c>
      <c r="AA135" s="140">
        <f>AB$3+AB$4*Z135+AB$5*Z135^2+AH135</f>
        <v>4.9031950090574804E-3</v>
      </c>
      <c r="AB135" s="140">
        <f>IF(S135&lt;&gt;0,G135-AH135, -9999)</f>
        <v>5.3558598246706293E-2</v>
      </c>
      <c r="AC135" s="140">
        <f>+G135-P135</f>
        <v>5.4287799997837283E-2</v>
      </c>
      <c r="AD135" s="140">
        <f>IF(S135&lt;&gt;0,G135-AA135, -9999)</f>
        <v>4.93846049887798E-2</v>
      </c>
      <c r="AE135" s="140">
        <f>+(G135-AA135)^2*S135</f>
        <v>2.4388392098978148E-3</v>
      </c>
      <c r="AF135" s="123">
        <f>IF(S135&lt;&gt;0,G135-P135, -9999)</f>
        <v>5.4287799997837283E-2</v>
      </c>
      <c r="AG135" s="188"/>
      <c r="AH135" s="123">
        <f>$AB$6*($AB$11/AI135*AJ135+$AB$12)</f>
        <v>7.2920175113099027E-4</v>
      </c>
      <c r="AI135" s="123">
        <f>1+$AB$7*COS(AL135)</f>
        <v>0.85985611738537293</v>
      </c>
      <c r="AJ135" s="123">
        <f>SIN(AL135+RADIANS($AB$9))</f>
        <v>0.47573500683774417</v>
      </c>
      <c r="AK135" s="123">
        <f>$AB$7*SIN(AL135)</f>
        <v>-0.13950927551254277</v>
      </c>
      <c r="AL135" s="123">
        <f>2*ATAN(AM135)</f>
        <v>-2.3584637512191864</v>
      </c>
      <c r="AM135" s="123">
        <f>SQRT((1+$AB$7)/(1-$AB$7))*TAN(AN135/2)</f>
        <v>-2.4219825887120283</v>
      </c>
      <c r="AN135" s="140">
        <f>$AU135+$AB$7*SIN(AO135)</f>
        <v>16.642434127321579</v>
      </c>
      <c r="AO135" s="140">
        <f>$AU135+$AB$7*SIN(AP135)</f>
        <v>16.642434547183058</v>
      </c>
      <c r="AP135" s="140">
        <f>$AU135+$AB$7*SIN(AQ135)</f>
        <v>16.642430974170754</v>
      </c>
      <c r="AQ135" s="140">
        <f>$AU135+$AB$7*SIN(AR135)</f>
        <v>16.642461380981832</v>
      </c>
      <c r="AR135" s="140">
        <f>$AU135+$AB$7*SIN(AS135)</f>
        <v>16.642202654940061</v>
      </c>
      <c r="AS135" s="140">
        <f>$AU135+$AB$7*SIN(AT135)</f>
        <v>16.644407011175304</v>
      </c>
      <c r="AT135" s="140">
        <f>$AU135+$AB$7*SIN(AU135)</f>
        <v>16.625831096922941</v>
      </c>
      <c r="AU135" s="140">
        <f>RADIANS($AB$9)+$AB$18*(F135-AB$15)</f>
        <v>16.801477588520399</v>
      </c>
      <c r="AZ135" s="140"/>
    </row>
    <row r="136" spans="1:52" ht="12.95" customHeight="1">
      <c r="A136" s="53" t="s">
        <v>141</v>
      </c>
      <c r="B136" s="54" t="s">
        <v>124</v>
      </c>
      <c r="C136" s="53">
        <v>54522.355900000002</v>
      </c>
      <c r="D136" s="53">
        <v>1E-4</v>
      </c>
      <c r="E136" s="46">
        <f>+(C136-C$7)/C$8</f>
        <v>8269.5384046198051</v>
      </c>
      <c r="F136" s="123">
        <f>ROUND(2*E136,0)/2</f>
        <v>8269.5</v>
      </c>
      <c r="G136" s="123">
        <f>+C136-(C$7+F136*C$8)</f>
        <v>5.4642600000079256E-2</v>
      </c>
      <c r="K136" s="123">
        <f>G136</f>
        <v>5.4642600000079256E-2</v>
      </c>
      <c r="L136" s="123">
        <f ca="1">+C$11+C$12*$F136</f>
        <v>5.3289342591975743E-2</v>
      </c>
      <c r="M136" s="187">
        <f>+C136-15018.5</f>
        <v>39503.855900000002</v>
      </c>
      <c r="S136" s="191">
        <f>S$17</f>
        <v>1</v>
      </c>
      <c r="T136" s="187" t="s">
        <v>61</v>
      </c>
      <c r="U136" s="163"/>
      <c r="Z136" s="123">
        <f>F136</f>
        <v>8269.5</v>
      </c>
      <c r="AA136" s="140">
        <f>AB$3+AB$4*Z136+AB$5*Z136^2+AH136</f>
        <v>4.8029772153116781E-3</v>
      </c>
      <c r="AB136" s="140">
        <f>IF(S136&lt;&gt;0,G136-AH136, -9999)</f>
        <v>5.402515064858885E-2</v>
      </c>
      <c r="AC136" s="140">
        <f>+G136-P136</f>
        <v>5.4642600000079256E-2</v>
      </c>
      <c r="AD136" s="140">
        <f>IF(S136&lt;&gt;0,G136-AA136, -9999)</f>
        <v>4.9839622784767577E-2</v>
      </c>
      <c r="AE136" s="140">
        <f>+(G136-AA136)^2*S136</f>
        <v>2.4839879993279234E-3</v>
      </c>
      <c r="AF136" s="123">
        <f>IF(S136&lt;&gt;0,G136-P136, -9999)</f>
        <v>5.4642600000079256E-2</v>
      </c>
      <c r="AG136" s="188"/>
      <c r="AH136" s="123">
        <f>$AB$6*($AB$11/AI136*AJ136+$AB$12)</f>
        <v>6.1744935149040672E-4</v>
      </c>
      <c r="AI136" s="123">
        <f>1+$AB$7*COS(AL136)</f>
        <v>0.86682623061595965</v>
      </c>
      <c r="AJ136" s="123">
        <f>SIN(AL136+RADIANS($AB$9))</f>
        <v>0.43227457044417006</v>
      </c>
      <c r="AK136" s="123">
        <f>$AB$7*SIN(AL136)</f>
        <v>-0.14617760750670183</v>
      </c>
      <c r="AL136" s="123">
        <f>2*ATAN(AM136)</f>
        <v>-2.3096779570300585</v>
      </c>
      <c r="AM136" s="123">
        <f>SQRT((1+$AB$7)/(1-$AB$7))*TAN(AN136/2)</f>
        <v>-2.2638140592734048</v>
      </c>
      <c r="AN136" s="140">
        <f>$AU136+$AB$7*SIN(AO136)</f>
        <v>16.697828456696115</v>
      </c>
      <c r="AO136" s="140">
        <f>$AU136+$AB$7*SIN(AP136)</f>
        <v>16.697828719846662</v>
      </c>
      <c r="AP136" s="140">
        <f>$AU136+$AB$7*SIN(AQ136)</f>
        <v>16.697826295014551</v>
      </c>
      <c r="AQ136" s="140">
        <f>$AU136+$AB$7*SIN(AR136)</f>
        <v>16.69784863925814</v>
      </c>
      <c r="AR136" s="140">
        <f>$AU136+$AB$7*SIN(AS136)</f>
        <v>16.697642771212227</v>
      </c>
      <c r="AS136" s="140">
        <f>$AU136+$AB$7*SIN(AT136)</f>
        <v>16.699541980414118</v>
      </c>
      <c r="AT136" s="140">
        <f>$AU136+$AB$7*SIN(AU136)</f>
        <v>16.6822240427929</v>
      </c>
      <c r="AU136" s="140">
        <f>RADIANS($AB$9)+$AB$18*(F136-AB$15)</f>
        <v>16.863133942214162</v>
      </c>
      <c r="AZ136" s="140"/>
    </row>
    <row r="137" spans="1:52" ht="12.95" customHeight="1">
      <c r="A137" s="46" t="s">
        <v>164</v>
      </c>
      <c r="B137" s="54" t="s">
        <v>108</v>
      </c>
      <c r="C137" s="53">
        <v>54834.660900000003</v>
      </c>
      <c r="D137" s="53">
        <v>1E-4</v>
      </c>
      <c r="E137" s="46">
        <f>+(C137-C$7)/C$8</f>
        <v>8489.0366493647925</v>
      </c>
      <c r="F137" s="123">
        <f>ROUND(2*E137,0)/2</f>
        <v>8489</v>
      </c>
      <c r="G137" s="123">
        <f>+C137-(C$7+F137*C$8)</f>
        <v>5.2145199995720759E-2</v>
      </c>
      <c r="K137" s="123">
        <f>G137</f>
        <v>5.2145199995720759E-2</v>
      </c>
      <c r="L137" s="123">
        <f ca="1">+C$11+C$12*$F137</f>
        <v>5.4704337655721066E-2</v>
      </c>
      <c r="M137" s="187">
        <f>+C137-15018.5</f>
        <v>39816.160900000003</v>
      </c>
      <c r="S137" s="191">
        <f>S$17</f>
        <v>1</v>
      </c>
      <c r="T137" s="187"/>
      <c r="U137" s="163"/>
      <c r="Z137" s="123">
        <f>F137</f>
        <v>8489</v>
      </c>
      <c r="AA137" s="140">
        <f>AB$3+AB$4*Z137+AB$5*Z137^2+AH137</f>
        <v>2.6974239516305244E-3</v>
      </c>
      <c r="AB137" s="140">
        <f>IF(S137&lt;&gt;0,G137-AH137, -9999)</f>
        <v>5.3868840031078023E-2</v>
      </c>
      <c r="AC137" s="140">
        <f>+G137-P137</f>
        <v>5.2145199995720759E-2</v>
      </c>
      <c r="AD137" s="140">
        <f>IF(S137&lt;&gt;0,G137-AA137, -9999)</f>
        <v>4.9447776044090237E-2</v>
      </c>
      <c r="AE137" s="140">
        <f>+(G137-AA137)^2*S137</f>
        <v>2.4450825557065041E-3</v>
      </c>
      <c r="AF137" s="123">
        <f>IF(S137&lt;&gt;0,G137-P137, -9999)</f>
        <v>5.2145199995720759E-2</v>
      </c>
      <c r="AG137" s="188"/>
      <c r="AH137" s="123">
        <f>$AB$6*($AB$11/AI137*AJ137+$AB$12)</f>
        <v>-1.7236400353572616E-3</v>
      </c>
      <c r="AI137" s="123">
        <f>1+$AB$7*COS(AL137)</f>
        <v>1.0931342351649205</v>
      </c>
      <c r="AJ137" s="123">
        <f>SIN(AL137+RADIANS($AB$9))</f>
        <v>-0.70489181314554339</v>
      </c>
      <c r="AK137" s="123">
        <f>$AB$7*SIN(AL137)</f>
        <v>-0.17443955981537618</v>
      </c>
      <c r="AL137" s="123">
        <f>2*ATAN(AM137)</f>
        <v>-1.0803936712662019</v>
      </c>
      <c r="AM137" s="123">
        <f>SQRT((1+$AB$7)/(1-$AB$7))*TAN(AN137/2)</f>
        <v>-0.59969721653952057</v>
      </c>
      <c r="AN137" s="140">
        <f>$AU137+$AB$7*SIN(AO137)</f>
        <v>17.937032176926159</v>
      </c>
      <c r="AO137" s="140">
        <f>$AU137+$AB$7*SIN(AP137)</f>
        <v>17.937032656789533</v>
      </c>
      <c r="AP137" s="140">
        <f>$AU137+$AB$7*SIN(AQ137)</f>
        <v>17.937036623545428</v>
      </c>
      <c r="AQ137" s="140">
        <f>$AU137+$AB$7*SIN(AR137)</f>
        <v>17.937069413667118</v>
      </c>
      <c r="AR137" s="140">
        <f>$AU137+$AB$7*SIN(AS137)</f>
        <v>17.937340411175963</v>
      </c>
      <c r="AS137" s="140">
        <f>$AU137+$AB$7*SIN(AT137)</f>
        <v>17.939576478410597</v>
      </c>
      <c r="AT137" s="140">
        <f>$AU137+$AB$7*SIN(AU137)</f>
        <v>17.95778797452633</v>
      </c>
      <c r="AU137" s="140">
        <f>RADIANS($AB$9)+$AB$18*(F137-AB$15)</f>
        <v>18.09345845455794</v>
      </c>
    </row>
    <row r="138" spans="1:52" ht="12.95" customHeight="1">
      <c r="A138" s="53" t="s">
        <v>142</v>
      </c>
      <c r="B138" s="54" t="s">
        <v>108</v>
      </c>
      <c r="C138" s="53">
        <v>54844.619899999998</v>
      </c>
      <c r="D138" s="53">
        <v>2.9999999999999997E-4</v>
      </c>
      <c r="E138" s="46">
        <f>+(C138-C$7)/C$8</f>
        <v>8496.0361627232542</v>
      </c>
      <c r="F138" s="123">
        <f>ROUND(2*E138,0)/2</f>
        <v>8496</v>
      </c>
      <c r="G138" s="123">
        <f>+C138-(C$7+F138*C$8)</f>
        <v>5.145279999851482E-2</v>
      </c>
      <c r="K138" s="123">
        <f>G138</f>
        <v>5.145279999851482E-2</v>
      </c>
      <c r="L138" s="123">
        <f ca="1">+C$11+C$12*$F138</f>
        <v>5.4749462783038688E-2</v>
      </c>
      <c r="M138" s="187">
        <f>+C138-15018.5</f>
        <v>39826.119899999998</v>
      </c>
      <c r="S138" s="191">
        <f>S$17</f>
        <v>1</v>
      </c>
      <c r="T138" s="187" t="s">
        <v>61</v>
      </c>
      <c r="U138" s="163"/>
      <c r="Z138" s="123">
        <f>F138</f>
        <v>8496</v>
      </c>
      <c r="AA138" s="140">
        <f>AB$3+AB$4*Z138+AB$5*Z138^2+AH138</f>
        <v>2.6509952397183916E-3</v>
      </c>
      <c r="AB138" s="140">
        <f>IF(S138&lt;&gt;0,G138-AH138, -9999)</f>
        <v>5.3230548376243129E-2</v>
      </c>
      <c r="AC138" s="140">
        <f>+G138-P138</f>
        <v>5.145279999851482E-2</v>
      </c>
      <c r="AD138" s="140">
        <f>IF(S138&lt;&gt;0,G138-AA138, -9999)</f>
        <v>4.8801804758796426E-2</v>
      </c>
      <c r="AE138" s="140">
        <f>+(G138-AA138)^2*S138</f>
        <v>2.3816161477156856E-3</v>
      </c>
      <c r="AF138" s="123">
        <f>IF(S138&lt;&gt;0,G138-P138, -9999)</f>
        <v>5.145279999851482E-2</v>
      </c>
      <c r="AG138" s="188"/>
      <c r="AH138" s="123">
        <f>$AB$6*($AB$11/AI138*AJ138+$AB$12)</f>
        <v>-1.7777483777283085E-3</v>
      </c>
      <c r="AI138" s="123">
        <f>1+$AB$7*COS(AL138)</f>
        <v>1.1017650668437287</v>
      </c>
      <c r="AJ138" s="123">
        <f>SIN(AL138+RADIANS($AB$9))</f>
        <v>-0.73957650357578764</v>
      </c>
      <c r="AK138" s="123">
        <f>$AB$7*SIN(AL138)</f>
        <v>-0.16954945284084041</v>
      </c>
      <c r="AL138" s="123">
        <f>2*ATAN(AM138)</f>
        <v>-1.0302233406812973</v>
      </c>
      <c r="AM138" s="123">
        <f>SQRT((1+$AB$7)/(1-$AB$7))*TAN(AN138/2)</f>
        <v>-0.56608903885375972</v>
      </c>
      <c r="AN138" s="140">
        <f>$AU138+$AB$7*SIN(AO138)</f>
        <v>17.981844235138603</v>
      </c>
      <c r="AO138" s="140">
        <f>$AU138+$AB$7*SIN(AP138)</f>
        <v>17.981844867567482</v>
      </c>
      <c r="AP138" s="140">
        <f>$AU138+$AB$7*SIN(AQ138)</f>
        <v>17.981849813931767</v>
      </c>
      <c r="AQ138" s="140">
        <f>$AU138+$AB$7*SIN(AR138)</f>
        <v>17.981888499530466</v>
      </c>
      <c r="AR138" s="140">
        <f>$AU138+$AB$7*SIN(AS138)</f>
        <v>17.982190999375934</v>
      </c>
      <c r="AS138" s="140">
        <f>$AU138+$AB$7*SIN(AT138)</f>
        <v>17.984552672164742</v>
      </c>
      <c r="AT138" s="140">
        <f>$AU138+$AB$7*SIN(AU138)</f>
        <v>18.002771406466547</v>
      </c>
      <c r="AU138" s="140">
        <f>RADIANS($AB$9)+$AB$18*(F138-AB$15)</f>
        <v>18.13269431599943</v>
      </c>
    </row>
    <row r="139" spans="1:52" ht="12.95" customHeight="1">
      <c r="A139" s="207" t="s">
        <v>191</v>
      </c>
      <c r="B139" s="238" t="s">
        <v>77</v>
      </c>
      <c r="C139" s="208">
        <v>54844.621030000002</v>
      </c>
      <c r="D139" s="208">
        <v>0</v>
      </c>
      <c r="E139" s="46">
        <f>+(C139-C$7)/C$8</f>
        <v>8496.0369569244922</v>
      </c>
      <c r="F139" s="123">
        <f>ROUND(2*E139,0)/2</f>
        <v>8496</v>
      </c>
      <c r="G139" s="123">
        <f>+C139-(C$7+F139*C$8)</f>
        <v>5.2582800002710428E-2</v>
      </c>
      <c r="K139" s="123">
        <f>G139</f>
        <v>5.2582800002710428E-2</v>
      </c>
      <c r="L139" s="123">
        <f ca="1">+C$11+C$12*$F139</f>
        <v>5.4749462783038688E-2</v>
      </c>
      <c r="M139" s="187">
        <f>+C139-15018.5</f>
        <v>39826.121030000002</v>
      </c>
      <c r="S139" s="191">
        <f>S$17</f>
        <v>1</v>
      </c>
      <c r="T139" s="187"/>
      <c r="U139" s="163"/>
      <c r="Z139" s="123">
        <f>F139</f>
        <v>8496</v>
      </c>
      <c r="AA139" s="140">
        <f>AB$3+AB$4*Z139+AB$5*Z139^2+AH139</f>
        <v>2.6509952397183916E-3</v>
      </c>
      <c r="AB139" s="140">
        <f>IF(S139&lt;&gt;0,G139-AH139, -9999)</f>
        <v>5.4360548380438738E-2</v>
      </c>
      <c r="AC139" s="140">
        <f>+G139-P139</f>
        <v>5.2582800002710428E-2</v>
      </c>
      <c r="AD139" s="140">
        <f>IF(S139&lt;&gt;0,G139-AA139, -9999)</f>
        <v>4.9931804762992034E-2</v>
      </c>
      <c r="AE139" s="140">
        <f>+(G139-AA139)^2*S139</f>
        <v>2.4931851268895542E-3</v>
      </c>
      <c r="AF139" s="123">
        <f>IF(S139&lt;&gt;0,G139-P139, -9999)</f>
        <v>5.2582800002710428E-2</v>
      </c>
      <c r="AG139" s="188"/>
      <c r="AH139" s="123">
        <f>$AB$6*($AB$11/AI139*AJ139+$AB$12)</f>
        <v>-1.7777483777283085E-3</v>
      </c>
      <c r="AI139" s="123">
        <f>1+$AB$7*COS(AL139)</f>
        <v>1.1017650668437287</v>
      </c>
      <c r="AJ139" s="123">
        <f>SIN(AL139+RADIANS($AB$9))</f>
        <v>-0.73957650357578764</v>
      </c>
      <c r="AK139" s="123">
        <f>$AB$7*SIN(AL139)</f>
        <v>-0.16954945284084041</v>
      </c>
      <c r="AL139" s="123">
        <f>2*ATAN(AM139)</f>
        <v>-1.0302233406812973</v>
      </c>
      <c r="AM139" s="123">
        <f>SQRT((1+$AB$7)/(1-$AB$7))*TAN(AN139/2)</f>
        <v>-0.56608903885375972</v>
      </c>
      <c r="AN139" s="140">
        <f>$AU139+$AB$7*SIN(AO139)</f>
        <v>17.981844235138603</v>
      </c>
      <c r="AO139" s="140">
        <f>$AU139+$AB$7*SIN(AP139)</f>
        <v>17.981844867567482</v>
      </c>
      <c r="AP139" s="140">
        <f>$AU139+$AB$7*SIN(AQ139)</f>
        <v>17.981849813931767</v>
      </c>
      <c r="AQ139" s="140">
        <f>$AU139+$AB$7*SIN(AR139)</f>
        <v>17.981888499530466</v>
      </c>
      <c r="AR139" s="140">
        <f>$AU139+$AB$7*SIN(AS139)</f>
        <v>17.982190999375934</v>
      </c>
      <c r="AS139" s="140">
        <f>$AU139+$AB$7*SIN(AT139)</f>
        <v>17.984552672164742</v>
      </c>
      <c r="AT139" s="140">
        <f>$AU139+$AB$7*SIN(AU139)</f>
        <v>18.002771406466547</v>
      </c>
      <c r="AU139" s="140">
        <f>RADIANS($AB$9)+$AB$18*(F139-AB$15)</f>
        <v>18.13269431599943</v>
      </c>
    </row>
    <row r="140" spans="1:52" ht="12.95" customHeight="1">
      <c r="A140" s="207" t="s">
        <v>191</v>
      </c>
      <c r="B140" s="238" t="s">
        <v>77</v>
      </c>
      <c r="C140" s="208">
        <v>54846.755870000001</v>
      </c>
      <c r="D140" s="208">
        <v>0</v>
      </c>
      <c r="E140" s="46">
        <f>+(C140-C$7)/C$8</f>
        <v>8497.5373928214867</v>
      </c>
      <c r="F140" s="123">
        <f>ROUND(2*E140,0)/2</f>
        <v>8497.5</v>
      </c>
      <c r="G140" s="123">
        <f>+C140-(C$7+F140*C$8)</f>
        <v>5.3202999995846767E-2</v>
      </c>
      <c r="K140" s="123">
        <f>G140</f>
        <v>5.3202999995846767E-2</v>
      </c>
      <c r="L140" s="123">
        <f ca="1">+C$11+C$12*$F140</f>
        <v>5.4759132453178178E-2</v>
      </c>
      <c r="M140" s="187">
        <f>+C140-15018.5</f>
        <v>39828.255870000001</v>
      </c>
      <c r="S140" s="191">
        <f>S$17</f>
        <v>1</v>
      </c>
      <c r="T140" s="187"/>
      <c r="U140" s="163"/>
      <c r="Z140" s="123">
        <f>F140</f>
        <v>8497.5</v>
      </c>
      <c r="AA140" s="140">
        <f>AB$3+AB$4*Z140+AB$5*Z140^2+AH140</f>
        <v>2.6414557888761142E-3</v>
      </c>
      <c r="AB140" s="140">
        <f>IF(S140&lt;&gt;0,G140-AH140, -9999)</f>
        <v>5.4991934812341735E-2</v>
      </c>
      <c r="AC140" s="140">
        <f>+G140-P140</f>
        <v>5.3202999995846767E-2</v>
      </c>
      <c r="AD140" s="140">
        <f>IF(S140&lt;&gt;0,G140-AA140, -9999)</f>
        <v>5.0561544206970656E-2</v>
      </c>
      <c r="AE140" s="140">
        <f>+(G140-AA140)^2*S140</f>
        <v>2.5564697525934481E-3</v>
      </c>
      <c r="AF140" s="123">
        <f>IF(S140&lt;&gt;0,G140-P140, -9999)</f>
        <v>5.3202999995846767E-2</v>
      </c>
      <c r="AG140" s="188"/>
      <c r="AH140" s="123">
        <f>$AB$6*($AB$11/AI140*AJ140+$AB$12)</f>
        <v>-1.78893481649497E-3</v>
      </c>
      <c r="AI140" s="123">
        <f>1+$AB$7*COS(AL140)</f>
        <v>1.1035992120096327</v>
      </c>
      <c r="AJ140" s="123">
        <f>SIN(AL140+RADIANS($AB$9))</f>
        <v>-0.74683787459606898</v>
      </c>
      <c r="AK140" s="123">
        <f>$AB$7*SIN(AL140)</f>
        <v>-0.16843499950817845</v>
      </c>
      <c r="AL140" s="123">
        <f>2*ATAN(AM140)</f>
        <v>-1.0193700179988299</v>
      </c>
      <c r="AM140" s="123">
        <f>SQRT((1+$AB$7)/(1-$AB$7))*TAN(AN140/2)</f>
        <v>-0.55894524241309318</v>
      </c>
      <c r="AN140" s="140">
        <f>$AU140+$AB$7*SIN(AO140)</f>
        <v>17.991492527702484</v>
      </c>
      <c r="AO140" s="140">
        <f>$AU140+$AB$7*SIN(AP140)</f>
        <v>17.991493196084839</v>
      </c>
      <c r="AP140" s="140">
        <f>$AU140+$AB$7*SIN(AQ140)</f>
        <v>17.991498365049651</v>
      </c>
      <c r="AQ140" s="140">
        <f>$AU140+$AB$7*SIN(AR140)</f>
        <v>17.991538338426011</v>
      </c>
      <c r="AR140" s="140">
        <f>$AU140+$AB$7*SIN(AS140)</f>
        <v>17.991847403847036</v>
      </c>
      <c r="AS140" s="140">
        <f>$AU140+$AB$7*SIN(AT140)</f>
        <v>17.994233314660427</v>
      </c>
      <c r="AT140" s="140">
        <f>$AU140+$AB$7*SIN(AU140)</f>
        <v>18.012437039061549</v>
      </c>
      <c r="AU140" s="140">
        <f>RADIANS($AB$9)+$AB$18*(F140-AB$15)</f>
        <v>18.141102000594032</v>
      </c>
    </row>
    <row r="141" spans="1:52" ht="12.95" customHeight="1">
      <c r="A141" s="53" t="s">
        <v>159</v>
      </c>
      <c r="B141" s="54" t="s">
        <v>108</v>
      </c>
      <c r="C141" s="53">
        <v>54857.426200000002</v>
      </c>
      <c r="D141" s="53" t="s">
        <v>160</v>
      </c>
      <c r="E141" s="46">
        <f>+(C141-C$7)/C$8</f>
        <v>8505.0368523429479</v>
      </c>
      <c r="F141" s="123">
        <f>ROUND(2*E141,0)/2</f>
        <v>8505</v>
      </c>
      <c r="G141" s="123">
        <f>+C141-(C$7+F141*C$8)</f>
        <v>5.2433999997447245E-2</v>
      </c>
      <c r="J141" s="123">
        <f>G141</f>
        <v>5.2433999997447245E-2</v>
      </c>
      <c r="L141" s="123">
        <f ca="1">+C$11+C$12*$F141</f>
        <v>5.4807480803875624E-2</v>
      </c>
      <c r="M141" s="187">
        <f>+C141-15018.5</f>
        <v>39838.926200000002</v>
      </c>
      <c r="S141" s="191">
        <f>S$17</f>
        <v>1</v>
      </c>
      <c r="T141" s="187" t="s">
        <v>60</v>
      </c>
      <c r="U141" s="163"/>
      <c r="Z141" s="123">
        <f>F141</f>
        <v>8505</v>
      </c>
      <c r="AA141" s="140">
        <f>AB$3+AB$4*Z141+AB$5*Z141^2+AH141</f>
        <v>2.5960296887980955E-3</v>
      </c>
      <c r="AB141" s="140">
        <f>IF(S141&lt;&gt;0,G141-AH141, -9999)</f>
        <v>5.4276603015662409E-2</v>
      </c>
      <c r="AC141" s="140">
        <f>+G141-P141</f>
        <v>5.2433999997447245E-2</v>
      </c>
      <c r="AD141" s="140">
        <f>IF(S141&lt;&gt;0,G141-AA141, -9999)</f>
        <v>4.983797030864915E-2</v>
      </c>
      <c r="AE141" s="140">
        <f>+(G141-AA141)^2*S141</f>
        <v>2.4838232844857943E-3</v>
      </c>
      <c r="AF141" s="123">
        <f>IF(S141&lt;&gt;0,G141-P141, -9999)</f>
        <v>5.2433999997447245E-2</v>
      </c>
      <c r="AG141" s="188"/>
      <c r="AH141" s="123">
        <f>$AB$6*($AB$11/AI141*AJ141+$AB$12)</f>
        <v>-1.8426030182151613E-3</v>
      </c>
      <c r="AI141" s="123">
        <f>1+$AB$7*COS(AL141)</f>
        <v>1.1126703417184691</v>
      </c>
      <c r="AJ141" s="123">
        <f>SIN(AL141+RADIANS($AB$9))</f>
        <v>-0.78214480612939608</v>
      </c>
      <c r="AK141" s="123">
        <f>$AB$7*SIN(AL141)</f>
        <v>-0.16250704564842822</v>
      </c>
      <c r="AL141" s="123">
        <f>2*ATAN(AM141)</f>
        <v>-0.9645636908898686</v>
      </c>
      <c r="AM141" s="123">
        <f>SQRT((1+$AB$7)/(1-$AB$7))*TAN(AN141/2)</f>
        <v>-0.52351460567540409</v>
      </c>
      <c r="AN141" s="140">
        <f>$AU141+$AB$7*SIN(AO141)</f>
        <v>18.03997316429518</v>
      </c>
      <c r="AO141" s="140">
        <f>$AU141+$AB$7*SIN(AP141)</f>
        <v>18.039974028530615</v>
      </c>
      <c r="AP141" s="140">
        <f>$AU141+$AB$7*SIN(AQ141)</f>
        <v>18.03998036432143</v>
      </c>
      <c r="AQ141" s="140">
        <f>$AU141+$AB$7*SIN(AR141)</f>
        <v>18.040026811309946</v>
      </c>
      <c r="AR141" s="140">
        <f>$AU141+$AB$7*SIN(AS141)</f>
        <v>18.040367239991259</v>
      </c>
      <c r="AS141" s="140">
        <f>$AU141+$AB$7*SIN(AT141)</f>
        <v>18.042858681050731</v>
      </c>
      <c r="AT141" s="140">
        <f>$AU141+$AB$7*SIN(AU141)</f>
        <v>18.060899828679759</v>
      </c>
      <c r="AU141" s="140">
        <f>RADIANS($AB$9)+$AB$18*(F141-AB$15)</f>
        <v>18.183140423567053</v>
      </c>
    </row>
    <row r="142" spans="1:52" ht="12.95" customHeight="1">
      <c r="A142" s="200" t="s">
        <v>143</v>
      </c>
      <c r="B142" s="54"/>
      <c r="C142" s="53">
        <v>54888.729399999997</v>
      </c>
      <c r="D142" s="53">
        <v>2.0000000000000001E-4</v>
      </c>
      <c r="E142" s="46">
        <f>+(C142-C$7)/C$8</f>
        <v>8527.0377727729774</v>
      </c>
      <c r="F142" s="123">
        <f>ROUND(2*E142,0)/2</f>
        <v>8527</v>
      </c>
      <c r="G142" s="123">
        <f>+C142-(C$7+F142*C$8)</f>
        <v>5.3743599994049873E-2</v>
      </c>
      <c r="K142" s="123">
        <f>G142</f>
        <v>5.3743599994049873E-2</v>
      </c>
      <c r="L142" s="123">
        <f ca="1">+C$11+C$12*$F142</f>
        <v>5.494930263258814E-2</v>
      </c>
      <c r="M142" s="187">
        <f>+C142-15018.5</f>
        <v>39870.229399999997</v>
      </c>
      <c r="S142" s="191">
        <f>S$17</f>
        <v>1</v>
      </c>
      <c r="T142" s="187" t="s">
        <v>61</v>
      </c>
      <c r="U142" s="163"/>
      <c r="Z142" s="123">
        <f>F142</f>
        <v>8527</v>
      </c>
      <c r="AA142" s="140">
        <f>AB$3+AB$4*Z142+AB$5*Z142^2+AH142</f>
        <v>2.4864930939253777E-3</v>
      </c>
      <c r="AB142" s="140">
        <f>IF(S142&lt;&gt;0,G142-AH142, -9999)</f>
        <v>5.5719985300119824E-2</v>
      </c>
      <c r="AC142" s="140">
        <f>+G142-P142</f>
        <v>5.3743599994049873E-2</v>
      </c>
      <c r="AD142" s="140">
        <f>IF(S142&lt;&gt;0,G142-AA142, -9999)</f>
        <v>5.1257106900124492E-2</v>
      </c>
      <c r="AE142" s="140">
        <f>+(G142-AA142)^2*S142</f>
        <v>2.62729100777079E-3</v>
      </c>
      <c r="AF142" s="123">
        <f>IF(S142&lt;&gt;0,G142-P142, -9999)</f>
        <v>5.3743599994049873E-2</v>
      </c>
      <c r="AG142" s="188"/>
      <c r="AH142" s="123">
        <f>$AB$6*($AB$11/AI142*AJ142+$AB$12)</f>
        <v>-1.9763853060699526E-3</v>
      </c>
      <c r="AI142" s="123">
        <f>1+$AB$7*COS(AL142)</f>
        <v>1.1379522087168421</v>
      </c>
      <c r="AJ142" s="123">
        <f>SIN(AL142+RADIANS($AB$9))</f>
        <v>-0.87427822131534216</v>
      </c>
      <c r="AK142" s="123">
        <f>$AB$7*SIN(AL142)</f>
        <v>-0.14167686437270466</v>
      </c>
      <c r="AL142" s="123">
        <f>2*ATAN(AM142)</f>
        <v>-0.79871736286218553</v>
      </c>
      <c r="AM142" s="123">
        <f>SQRT((1+$AB$7)/(1-$AB$7))*TAN(AN142/2)</f>
        <v>-0.42203746665682396</v>
      </c>
      <c r="AN142" s="140">
        <f>$AU142+$AB$7*SIN(AO142)</f>
        <v>18.184410251687236</v>
      </c>
      <c r="AO142" s="140">
        <f>$AU142+$AB$7*SIN(AP142)</f>
        <v>18.184411794072233</v>
      </c>
      <c r="AP142" s="140">
        <f>$AU142+$AB$7*SIN(AQ142)</f>
        <v>18.184421707082045</v>
      </c>
      <c r="AQ142" s="140">
        <f>$AU142+$AB$7*SIN(AR142)</f>
        <v>18.184485416808592</v>
      </c>
      <c r="AR142" s="140">
        <f>$AU142+$AB$7*SIN(AS142)</f>
        <v>18.184894795653275</v>
      </c>
      <c r="AS142" s="140">
        <f>$AU142+$AB$7*SIN(AT142)</f>
        <v>18.187522212809395</v>
      </c>
      <c r="AT142" s="140">
        <f>$AU142+$AB$7*SIN(AU142)</f>
        <v>18.204259463248089</v>
      </c>
      <c r="AU142" s="140">
        <f>RADIANS($AB$9)+$AB$18*(F142-AB$15)</f>
        <v>18.306453130954587</v>
      </c>
    </row>
    <row r="143" spans="1:52" ht="12.95" customHeight="1">
      <c r="A143" s="53" t="s">
        <v>144</v>
      </c>
      <c r="B143" s="54" t="s">
        <v>124</v>
      </c>
      <c r="C143" s="53">
        <v>55139.857199999999</v>
      </c>
      <c r="D143" s="53">
        <v>2.9999999999999997E-4</v>
      </c>
      <c r="E143" s="46">
        <f>+(C143-C$7)/C$8</f>
        <v>8703.5386655113925</v>
      </c>
      <c r="F143" s="123">
        <f>ROUND(2*E143,0)/2</f>
        <v>8703.5</v>
      </c>
      <c r="G143" s="123">
        <f>+C143-(C$7+F143*C$8)</f>
        <v>5.5013799996231683E-2</v>
      </c>
      <c r="K143" s="123">
        <f>G143</f>
        <v>5.5013799996231683E-2</v>
      </c>
      <c r="L143" s="123">
        <f ca="1">+C$11+C$12*$F143</f>
        <v>5.608710048566809E-2</v>
      </c>
      <c r="M143" s="187">
        <f>+C143-15018.5</f>
        <v>40121.357199999999</v>
      </c>
      <c r="S143" s="191">
        <f>S$17</f>
        <v>1</v>
      </c>
      <c r="T143" s="187" t="s">
        <v>61</v>
      </c>
      <c r="U143" s="163"/>
      <c r="Z143" s="123">
        <f>F143</f>
        <v>8703.5</v>
      </c>
      <c r="AA143" s="140">
        <f>AB$3+AB$4*Z143+AB$5*Z143^2+AH143</f>
        <v>3.2348363186994822E-3</v>
      </c>
      <c r="AB143" s="140">
        <f>IF(S143&lt;&gt;0,G143-AH143, -9999)</f>
        <v>5.644007604015501E-2</v>
      </c>
      <c r="AC143" s="140">
        <f>+G143-P143</f>
        <v>5.5013799996231683E-2</v>
      </c>
      <c r="AD143" s="140">
        <f>IF(S143&lt;&gt;0,G143-AA143, -9999)</f>
        <v>5.1778963677532201E-2</v>
      </c>
      <c r="AE143" s="140">
        <f>+(G143-AA143)^2*S143</f>
        <v>2.6810610795191992E-3</v>
      </c>
      <c r="AF143" s="123">
        <f>IF(S143&lt;&gt;0,G143-P143, -9999)</f>
        <v>5.5013799996231683E-2</v>
      </c>
      <c r="AG143" s="188"/>
      <c r="AH143" s="123">
        <f>$AB$6*($AB$11/AI143*AJ143+$AB$12)</f>
        <v>-1.4262760439233298E-3</v>
      </c>
      <c r="AI143" s="123">
        <f>1+$AB$7*COS(AL143)</f>
        <v>1.1558094037220954</v>
      </c>
      <c r="AJ143" s="123">
        <f>SIN(AL143+RADIANS($AB$9))</f>
        <v>-0.57742613911248764</v>
      </c>
      <c r="AK143" s="123">
        <f>$AB$7*SIN(AL143)</f>
        <v>0.12176442625045313</v>
      </c>
      <c r="AL143" s="123">
        <f>2*ATAN(AM143)</f>
        <v>0.66335573805908132</v>
      </c>
      <c r="AM143" s="123">
        <f>SQRT((1+$AB$7)/(1-$AB$7))*TAN(AN143/2)</f>
        <v>0.34440066947163461</v>
      </c>
      <c r="AN143" s="140">
        <f>$AU143+$AB$7*SIN(AO143)</f>
        <v>19.399026628784959</v>
      </c>
      <c r="AO143" s="140">
        <f>$AU143+$AB$7*SIN(AP143)</f>
        <v>19.399024581945017</v>
      </c>
      <c r="AP143" s="140">
        <f>$AU143+$AB$7*SIN(AQ143)</f>
        <v>19.399012444475659</v>
      </c>
      <c r="AQ143" s="140">
        <f>$AU143+$AB$7*SIN(AR143)</f>
        <v>19.398940472864339</v>
      </c>
      <c r="AR143" s="140">
        <f>$AU143+$AB$7*SIN(AS143)</f>
        <v>19.398513767578805</v>
      </c>
      <c r="AS143" s="140">
        <f>$AU143+$AB$7*SIN(AT143)</f>
        <v>19.395986198704282</v>
      </c>
      <c r="AT143" s="140">
        <f>$AU143+$AB$7*SIN(AU143)</f>
        <v>19.381092689283836</v>
      </c>
      <c r="AU143" s="140">
        <f>RADIANS($AB$9)+$AB$18*(F143-AB$15)</f>
        <v>19.295757351586374</v>
      </c>
    </row>
    <row r="144" spans="1:52" ht="12.95" customHeight="1">
      <c r="A144" s="46" t="s">
        <v>165</v>
      </c>
      <c r="B144" s="54" t="s">
        <v>108</v>
      </c>
      <c r="C144" s="53">
        <v>55147.6829</v>
      </c>
      <c r="D144" s="53">
        <v>2.0000000000000001E-4</v>
      </c>
      <c r="E144" s="46">
        <f>+(C144-C$7)/C$8</f>
        <v>8709.0388253356068</v>
      </c>
      <c r="F144" s="123">
        <f>ROUND(2*E144,0)/2</f>
        <v>8709</v>
      </c>
      <c r="G144" s="123">
        <f>+C144-(C$7+F144*C$8)</f>
        <v>5.5241199996089563E-2</v>
      </c>
      <c r="K144" s="123">
        <f>G144</f>
        <v>5.5241199996089563E-2</v>
      </c>
      <c r="L144" s="123">
        <f ca="1">+C$11+C$12*$F144</f>
        <v>5.6122555942846222E-2</v>
      </c>
      <c r="M144" s="187">
        <f>+C144-15018.5</f>
        <v>40129.1829</v>
      </c>
      <c r="S144" s="191">
        <f>S$17</f>
        <v>1</v>
      </c>
      <c r="T144" s="187"/>
      <c r="U144" s="163"/>
      <c r="Z144" s="123">
        <f>F144</f>
        <v>8709</v>
      </c>
      <c r="AA144" s="140">
        <f>AB$3+AB$4*Z144+AB$5*Z144^2+AH144</f>
        <v>3.300463773596541E-3</v>
      </c>
      <c r="AB144" s="140">
        <f>IF(S144&lt;&gt;0,G144-AH144, -9999)</f>
        <v>5.6608132057514998E-2</v>
      </c>
      <c r="AC144" s="140">
        <f>+G144-P144</f>
        <v>5.5241199996089563E-2</v>
      </c>
      <c r="AD144" s="140">
        <f>IF(S144&lt;&gt;0,G144-AA144, -9999)</f>
        <v>5.1940736222493025E-2</v>
      </c>
      <c r="AE144" s="140">
        <f>+(G144-AA144)^2*S144</f>
        <v>2.6978400793345992E-3</v>
      </c>
      <c r="AF144" s="123">
        <f>IF(S144&lt;&gt;0,G144-P144, -9999)</f>
        <v>5.5241199996089563E-2</v>
      </c>
      <c r="AG144" s="188"/>
      <c r="AH144" s="123">
        <f>$AB$6*($AB$11/AI144*AJ144+$AB$12)</f>
        <v>-1.3669320614254374E-3</v>
      </c>
      <c r="AI144" s="123">
        <f>1+$AB$7*COS(AL144)</f>
        <v>1.150364564750249</v>
      </c>
      <c r="AJ144" s="123">
        <f>SIN(AL144+RADIANS($AB$9))</f>
        <v>-0.54136035815674277</v>
      </c>
      <c r="AK144" s="123">
        <f>$AB$7*SIN(AL144)</f>
        <v>0.12842758058845882</v>
      </c>
      <c r="AL144" s="123">
        <f>2*ATAN(AM144)</f>
        <v>0.70687415180395707</v>
      </c>
      <c r="AM144" s="123">
        <f>SQRT((1+$AB$7)/(1-$AB$7))*TAN(AN144/2)</f>
        <v>0.36892845503460076</v>
      </c>
      <c r="AN144" s="140">
        <f>$AU144+$AB$7*SIN(AO144)</f>
        <v>19.436021462401634</v>
      </c>
      <c r="AO144" s="140">
        <f>$AU144+$AB$7*SIN(AP144)</f>
        <v>19.436019561118592</v>
      </c>
      <c r="AP144" s="140">
        <f>$AU144+$AB$7*SIN(AQ144)</f>
        <v>19.436008017423461</v>
      </c>
      <c r="AQ144" s="140">
        <f>$AU144+$AB$7*SIN(AR144)</f>
        <v>19.435937931444258</v>
      </c>
      <c r="AR144" s="140">
        <f>$AU144+$AB$7*SIN(AS144)</f>
        <v>19.435512483945043</v>
      </c>
      <c r="AS144" s="140">
        <f>$AU144+$AB$7*SIN(AT144)</f>
        <v>19.432932433104224</v>
      </c>
      <c r="AT144" s="140">
        <f>$AU144+$AB$7*SIN(AU144)</f>
        <v>19.417378716546388</v>
      </c>
      <c r="AU144" s="140">
        <f>RADIANS($AB$9)+$AB$18*(F144-AB$15)</f>
        <v>19.326585528433256</v>
      </c>
    </row>
    <row r="145" spans="1:47" ht="12.95" customHeight="1">
      <c r="A145" s="53" t="s">
        <v>141</v>
      </c>
      <c r="B145" s="54" t="s">
        <v>124</v>
      </c>
      <c r="C145" s="53">
        <v>55155.5075</v>
      </c>
      <c r="D145" s="53">
        <v>5.9999999999999995E-4</v>
      </c>
      <c r="E145" s="46">
        <f>+(C145-C$7)/C$8</f>
        <v>8714.5382120435734</v>
      </c>
      <c r="F145" s="123">
        <f>ROUND(2*E145,0)/2</f>
        <v>8714.5</v>
      </c>
      <c r="G145" s="123">
        <f>+C145-(C$7+F145*C$8)</f>
        <v>5.436859999463195E-2</v>
      </c>
      <c r="K145" s="123">
        <f>G145</f>
        <v>5.436859999463195E-2</v>
      </c>
      <c r="L145" s="123">
        <f ca="1">+C$11+C$12*$F145</f>
        <v>5.6158011400024348E-2</v>
      </c>
      <c r="M145" s="187">
        <f>+C145-15018.5</f>
        <v>40137.0075</v>
      </c>
      <c r="S145" s="191">
        <f>S$17</f>
        <v>1</v>
      </c>
      <c r="T145" s="187" t="s">
        <v>61</v>
      </c>
      <c r="U145" s="163"/>
      <c r="Z145" s="123">
        <f>F145</f>
        <v>8714.5</v>
      </c>
      <c r="AA145" s="140">
        <f>AB$3+AB$4*Z145+AB$5*Z145^2+AH145</f>
        <v>3.3676686912718816E-3</v>
      </c>
      <c r="AB145" s="140">
        <f>IF(S145&lt;&gt;0,G145-AH145, -9999)</f>
        <v>5.5674617030073432E-2</v>
      </c>
      <c r="AC145" s="140">
        <f>+G145-P145</f>
        <v>5.436859999463195E-2</v>
      </c>
      <c r="AD145" s="140">
        <f>IF(S145&lt;&gt;0,G145-AA145, -9999)</f>
        <v>5.1000931303360066E-2</v>
      </c>
      <c r="AE145" s="140">
        <f>+(G145-AA145)^2*S145</f>
        <v>2.6010949938100525E-3</v>
      </c>
      <c r="AF145" s="123">
        <f>IF(S145&lt;&gt;0,G145-P145, -9999)</f>
        <v>5.436859999463195E-2</v>
      </c>
      <c r="AG145" s="188"/>
      <c r="AH145" s="123">
        <f>$AB$6*($AB$11/AI145*AJ145+$AB$12)</f>
        <v>-1.3060170354414838E-3</v>
      </c>
      <c r="AI145" s="123">
        <f>1+$AB$7*COS(AL145)</f>
        <v>1.1446914504408314</v>
      </c>
      <c r="AJ145" s="123">
        <f>SIN(AL145+RADIANS($AB$9))</f>
        <v>-0.50463100515857262</v>
      </c>
      <c r="AK145" s="123">
        <f>$AB$7*SIN(AL145)</f>
        <v>0.13478697992634653</v>
      </c>
      <c r="AL145" s="123">
        <f>2*ATAN(AM145)</f>
        <v>0.74997386543667643</v>
      </c>
      <c r="AM145" s="123">
        <f>SQRT((1+$AB$7)/(1-$AB$7))*TAN(AN145/2)</f>
        <v>0.39361148405239332</v>
      </c>
      <c r="AN145" s="140">
        <f>$AU145+$AB$7*SIN(AO145)</f>
        <v>19.472837896019008</v>
      </c>
      <c r="AO145" s="140">
        <f>$AU145+$AB$7*SIN(AP145)</f>
        <v>19.472836156587352</v>
      </c>
      <c r="AP145" s="140">
        <f>$AU145+$AB$7*SIN(AQ145)</f>
        <v>19.472825323285701</v>
      </c>
      <c r="AQ145" s="140">
        <f>$AU145+$AB$7*SIN(AR145)</f>
        <v>19.472757854626359</v>
      </c>
      <c r="AR145" s="140">
        <f>$AU145+$AB$7*SIN(AS145)</f>
        <v>19.472337740541327</v>
      </c>
      <c r="AS145" s="140">
        <f>$AU145+$AB$7*SIN(AT145)</f>
        <v>19.469724616191133</v>
      </c>
      <c r="AT145" s="140">
        <f>$AU145+$AB$7*SIN(AU145)</f>
        <v>19.453578462931311</v>
      </c>
      <c r="AU145" s="140">
        <f>RADIANS($AB$9)+$AB$18*(F145-AB$15)</f>
        <v>19.357413705280138</v>
      </c>
    </row>
    <row r="146" spans="1:47" ht="12.95" customHeight="1">
      <c r="A146" s="201" t="s">
        <v>145</v>
      </c>
      <c r="B146" s="197" t="s">
        <v>108</v>
      </c>
      <c r="C146" s="198">
        <v>55181.828999999998</v>
      </c>
      <c r="D146" s="198">
        <v>2.0000000000000001E-4</v>
      </c>
      <c r="E146" s="46">
        <f>+(C146-C$7)/C$8</f>
        <v>8733.0378295618812</v>
      </c>
      <c r="F146" s="123">
        <f>ROUND(2*E146,0)/2</f>
        <v>8733</v>
      </c>
      <c r="G146" s="123">
        <f>+C146-(C$7+F146*C$8)</f>
        <v>5.382439999084454E-2</v>
      </c>
      <c r="K146" s="123">
        <f>G146</f>
        <v>5.382439999084454E-2</v>
      </c>
      <c r="L146" s="123">
        <f ca="1">+C$11+C$12*$F146</f>
        <v>5.6277270665078052E-2</v>
      </c>
      <c r="M146" s="187">
        <f>+C146-15018.5</f>
        <v>40163.328999999998</v>
      </c>
      <c r="S146" s="191">
        <f>S$17</f>
        <v>1</v>
      </c>
      <c r="T146" s="187" t="s">
        <v>61</v>
      </c>
      <c r="U146" s="163"/>
      <c r="Z146" s="123">
        <f>F146</f>
        <v>8733</v>
      </c>
      <c r="AA146" s="140">
        <f>AB$3+AB$4*Z146+AB$5*Z146^2+AH146</f>
        <v>3.6037130658601985E-3</v>
      </c>
      <c r="AB146" s="140">
        <f>IF(S146&lt;&gt;0,G146-AH146, -9999)</f>
        <v>5.4915576670291809E-2</v>
      </c>
      <c r="AC146" s="140">
        <f>+G146-P146</f>
        <v>5.382439999084454E-2</v>
      </c>
      <c r="AD146" s="140">
        <f>IF(S146&lt;&gt;0,G146-AA146, -9999)</f>
        <v>5.022068692498434E-2</v>
      </c>
      <c r="AE146" s="140">
        <f>+(G146-AA146)^2*S146</f>
        <v>2.5221173952172929E-3</v>
      </c>
      <c r="AF146" s="123">
        <f>IF(S146&lt;&gt;0,G146-P146, -9999)</f>
        <v>5.382439999084454E-2</v>
      </c>
      <c r="AG146" s="188"/>
      <c r="AH146" s="123">
        <f>$AB$6*($AB$11/AI146*AJ146+$AB$12)</f>
        <v>-1.0911766794472707E-3</v>
      </c>
      <c r="AI146" s="123">
        <f>1+$AB$7*COS(AL146)</f>
        <v>1.1242018928964321</v>
      </c>
      <c r="AJ146" s="123">
        <f>SIN(AL146+RADIANS($AB$9))</f>
        <v>-0.37762417803251003</v>
      </c>
      <c r="AK146" s="123">
        <f>$AB$7*SIN(AL146)</f>
        <v>0.15387344016847129</v>
      </c>
      <c r="AL146" s="123">
        <f>2*ATAN(AM146)</f>
        <v>0.8916992174455084</v>
      </c>
      <c r="AM146" s="123">
        <f>SQRT((1+$AB$7)/(1-$AB$7))*TAN(AN146/2)</f>
        <v>0.47794642573551616</v>
      </c>
      <c r="AN146" s="140">
        <f>$AU146+$AB$7*SIN(AO146)</f>
        <v>19.595279030266781</v>
      </c>
      <c r="AO146" s="140">
        <f>$AU146+$AB$7*SIN(AP146)</f>
        <v>19.595277876646996</v>
      </c>
      <c r="AP146" s="140">
        <f>$AU146+$AB$7*SIN(AQ146)</f>
        <v>19.595269935095313</v>
      </c>
      <c r="AQ146" s="140">
        <f>$AU146+$AB$7*SIN(AR146)</f>
        <v>19.595215266806299</v>
      </c>
      <c r="AR146" s="140">
        <f>$AU146+$AB$7*SIN(AS146)</f>
        <v>19.594839014477806</v>
      </c>
      <c r="AS146" s="140">
        <f>$AU146+$AB$7*SIN(AT146)</f>
        <v>19.592253005175181</v>
      </c>
      <c r="AT146" s="140">
        <f>$AU146+$AB$7*SIN(AU146)</f>
        <v>19.574641750430047</v>
      </c>
      <c r="AU146" s="140">
        <f>RADIANS($AB$9)+$AB$18*(F146-AB$15)</f>
        <v>19.461108481946926</v>
      </c>
    </row>
    <row r="147" spans="1:47" ht="12.95" customHeight="1">
      <c r="A147" s="46" t="s">
        <v>165</v>
      </c>
      <c r="B147" s="54" t="s">
        <v>108</v>
      </c>
      <c r="C147" s="53">
        <v>55184.674599999998</v>
      </c>
      <c r="D147" s="53">
        <v>1E-4</v>
      </c>
      <c r="E147" s="46">
        <f>+(C147-C$7)/C$8</f>
        <v>8735.0378110070906</v>
      </c>
      <c r="F147" s="123">
        <f>ROUND(2*E147,0)/2</f>
        <v>8735</v>
      </c>
      <c r="G147" s="123">
        <f>+C147-(C$7+F147*C$8)</f>
        <v>5.3797999993548729E-2</v>
      </c>
      <c r="K147" s="123">
        <f>G147</f>
        <v>5.3797999993548729E-2</v>
      </c>
      <c r="L147" s="123">
        <f ca="1">+C$11+C$12*$F147</f>
        <v>5.6290163558597374E-2</v>
      </c>
      <c r="M147" s="187">
        <f>+C147-15018.5</f>
        <v>40166.174599999998</v>
      </c>
      <c r="S147" s="191">
        <f>S$17</f>
        <v>1</v>
      </c>
      <c r="T147" s="187"/>
      <c r="U147" s="163"/>
      <c r="Z147" s="123">
        <f>F147</f>
        <v>8735</v>
      </c>
      <c r="AA147" s="140">
        <f>AB$3+AB$4*Z147+AB$5*Z147^2+AH147</f>
        <v>3.6300257525986946E-3</v>
      </c>
      <c r="AB147" s="140">
        <f>IF(S147&lt;&gt;0,G147-AH147, -9999)</f>
        <v>5.4865160662856155E-2</v>
      </c>
      <c r="AC147" s="140">
        <f>+G147-P147</f>
        <v>5.3797999993548729E-2</v>
      </c>
      <c r="AD147" s="140">
        <f>IF(S147&lt;&gt;0,G147-AA147, -9999)</f>
        <v>5.0167974240950035E-2</v>
      </c>
      <c r="AE147" s="140">
        <f>+(G147-AA147)^2*S147</f>
        <v>2.5168256394406262E-3</v>
      </c>
      <c r="AF147" s="123">
        <f>IF(S147&lt;&gt;0,G147-P147, -9999)</f>
        <v>5.3797999993548729E-2</v>
      </c>
      <c r="AG147" s="188"/>
      <c r="AH147" s="123">
        <f>$AB$6*($AB$11/AI147*AJ147+$AB$12)</f>
        <v>-1.0671606693074239E-3</v>
      </c>
      <c r="AI147" s="123">
        <f>1+$AB$7*COS(AL147)</f>
        <v>1.1218782859767049</v>
      </c>
      <c r="AJ147" s="123">
        <f>SIN(AL147+RADIANS($AB$9))</f>
        <v>-0.36368314525858708</v>
      </c>
      <c r="AK147" s="123">
        <f>$AB$7*SIN(AL147)</f>
        <v>0.15572035575260371</v>
      </c>
      <c r="AL147" s="123">
        <f>2*ATAN(AM147)</f>
        <v>0.90670961702143393</v>
      </c>
      <c r="AM147" s="123">
        <f>SQRT((1+$AB$7)/(1-$AB$7))*TAN(AN147/2)</f>
        <v>0.48719942423203333</v>
      </c>
      <c r="AN147" s="140">
        <f>$AU147+$AB$7*SIN(AO147)</f>
        <v>19.608380941145267</v>
      </c>
      <c r="AO147" s="140">
        <f>$AU147+$AB$7*SIN(AP147)</f>
        <v>19.608379849118805</v>
      </c>
      <c r="AP147" s="140">
        <f>$AU147+$AB$7*SIN(AQ147)</f>
        <v>19.608372238830626</v>
      </c>
      <c r="AQ147" s="140">
        <f>$AU147+$AB$7*SIN(AR147)</f>
        <v>19.608319204565387</v>
      </c>
      <c r="AR147" s="140">
        <f>$AU147+$AB$7*SIN(AS147)</f>
        <v>19.60794969555414</v>
      </c>
      <c r="AS147" s="140">
        <f>$AU147+$AB$7*SIN(AT147)</f>
        <v>19.605378770750541</v>
      </c>
      <c r="AT147" s="140">
        <f>$AU147+$AB$7*SIN(AU147)</f>
        <v>19.587659823610544</v>
      </c>
      <c r="AU147" s="140">
        <f>RADIANS($AB$9)+$AB$18*(F147-AB$15)</f>
        <v>19.472318728073066</v>
      </c>
    </row>
    <row r="148" spans="1:47" ht="12.95" customHeight="1">
      <c r="A148" s="46" t="s">
        <v>165</v>
      </c>
      <c r="B148" s="54" t="s">
        <v>108</v>
      </c>
      <c r="C148" s="53">
        <v>55206.729599999999</v>
      </c>
      <c r="D148" s="53">
        <v>1E-4</v>
      </c>
      <c r="E148" s="46">
        <f>+(C148-C$7)/C$8</f>
        <v>8750.5387917401913</v>
      </c>
      <c r="F148" s="123">
        <f>ROUND(2*E148,0)/2</f>
        <v>8750.5</v>
      </c>
      <c r="G148" s="123">
        <f>+C148-(C$7+F148*C$8)</f>
        <v>5.519339999591466E-2</v>
      </c>
      <c r="K148" s="123">
        <f>G148</f>
        <v>5.519339999591466E-2</v>
      </c>
      <c r="L148" s="123">
        <f ca="1">+C$11+C$12*$F148</f>
        <v>5.63900834833721E-2</v>
      </c>
      <c r="M148" s="187">
        <f>+C148-15018.5</f>
        <v>40188.229599999999</v>
      </c>
      <c r="S148" s="191">
        <f>S$17</f>
        <v>1</v>
      </c>
      <c r="T148" s="187"/>
      <c r="U148" s="163"/>
      <c r="Z148" s="123">
        <f>F148</f>
        <v>8750.5</v>
      </c>
      <c r="AA148" s="140">
        <f>AB$3+AB$4*Z148+AB$5*Z148^2+AH148</f>
        <v>3.8380529203479604E-3</v>
      </c>
      <c r="AB148" s="140">
        <f>IF(S148&lt;&gt;0,G148-AH148, -9999)</f>
        <v>5.6070361521823327E-2</v>
      </c>
      <c r="AC148" s="140">
        <f>+G148-P148</f>
        <v>5.519339999591466E-2</v>
      </c>
      <c r="AD148" s="140">
        <f>IF(S148&lt;&gt;0,G148-AA148, -9999)</f>
        <v>5.1355347075566701E-2</v>
      </c>
      <c r="AE148" s="140">
        <f>+(G148-AA148)^2*S148</f>
        <v>2.6373716732519172E-3</v>
      </c>
      <c r="AF148" s="123">
        <f>IF(S148&lt;&gt;0,G148-P148, -9999)</f>
        <v>5.519339999591466E-2</v>
      </c>
      <c r="AG148" s="188"/>
      <c r="AH148" s="123">
        <f>$AB$6*($AB$11/AI148*AJ148+$AB$12)</f>
        <v>-8.7696152590866839E-4</v>
      </c>
      <c r="AI148" s="123">
        <f>1+$AB$7*COS(AL148)</f>
        <v>1.1033403508541009</v>
      </c>
      <c r="AJ148" s="123">
        <f>SIN(AL148+RADIANS($AB$9))</f>
        <v>-0.25516874098374581</v>
      </c>
      <c r="AK148" s="123">
        <f>$AB$7*SIN(AL148)</f>
        <v>0.16859394317023449</v>
      </c>
      <c r="AL148" s="123">
        <f>2*ATAN(AM148)</f>
        <v>1.0209061537536501</v>
      </c>
      <c r="AM148" s="123">
        <f>SQRT((1+$AB$7)/(1-$AB$7))*TAN(AN148/2)</f>
        <v>0.55995370302927516</v>
      </c>
      <c r="AN148" s="140">
        <f>$AU148+$AB$7*SIN(AO148)</f>
        <v>19.708983922181428</v>
      </c>
      <c r="AO148" s="140">
        <f>$AU148+$AB$7*SIN(AP148)</f>
        <v>19.708983258948518</v>
      </c>
      <c r="AP148" s="140">
        <f>$AU148+$AB$7*SIN(AQ148)</f>
        <v>19.708978121691253</v>
      </c>
      <c r="AQ148" s="140">
        <f>$AU148+$AB$7*SIN(AR148)</f>
        <v>19.708938330655563</v>
      </c>
      <c r="AR148" s="140">
        <f>$AU148+$AB$7*SIN(AS148)</f>
        <v>19.708630188202477</v>
      </c>
      <c r="AS148" s="140">
        <f>$AU148+$AB$7*SIN(AT148)</f>
        <v>19.706247642504465</v>
      </c>
      <c r="AT148" s="140">
        <f>$AU148+$AB$7*SIN(AU148)</f>
        <v>19.688041442060118</v>
      </c>
      <c r="AU148" s="140">
        <f>RADIANS($AB$9)+$AB$18*(F148-AB$15)</f>
        <v>19.559198135550645</v>
      </c>
    </row>
    <row r="149" spans="1:47" ht="12.95" customHeight="1">
      <c r="A149" s="46" t="s">
        <v>165</v>
      </c>
      <c r="B149" s="54" t="s">
        <v>108</v>
      </c>
      <c r="C149" s="53">
        <v>55241.588499999998</v>
      </c>
      <c r="D149" s="53">
        <v>2.0000000000000001E-4</v>
      </c>
      <c r="E149" s="46">
        <f>+(C149-C$7)/C$8</f>
        <v>8775.0387752939005</v>
      </c>
      <c r="F149" s="123">
        <f>ROUND(2*E149,0)/2</f>
        <v>8775</v>
      </c>
      <c r="G149" s="123">
        <f>+C149-(C$7+F149*C$8)</f>
        <v>5.5169999992358498E-2</v>
      </c>
      <c r="K149" s="123">
        <f>G149</f>
        <v>5.5169999992358498E-2</v>
      </c>
      <c r="L149" s="123">
        <f ca="1">+C$11+C$12*$F149</f>
        <v>5.6548021428983769E-2</v>
      </c>
      <c r="M149" s="187">
        <f>+C149-15018.5</f>
        <v>40223.088499999998</v>
      </c>
      <c r="S149" s="191">
        <f>S$17</f>
        <v>1</v>
      </c>
      <c r="T149" s="187"/>
      <c r="U149" s="163"/>
      <c r="Z149" s="123">
        <f>F149</f>
        <v>8775</v>
      </c>
      <c r="AA149" s="140">
        <f>AB$3+AB$4*Z149+AB$5*Z149^2+AH149</f>
        <v>4.177083111495861E-3</v>
      </c>
      <c r="AB149" s="140">
        <f>IF(S149&lt;&gt;0,G149-AH149, -9999)</f>
        <v>5.5736215089467848E-2</v>
      </c>
      <c r="AC149" s="140">
        <f>+G149-P149</f>
        <v>5.5169999992358498E-2</v>
      </c>
      <c r="AD149" s="140">
        <f>IF(S149&lt;&gt;0,G149-AA149, -9999)</f>
        <v>5.0992916880862639E-2</v>
      </c>
      <c r="AE149" s="140">
        <f>+(G149-AA149)^2*S149</f>
        <v>2.600277572018566E-3</v>
      </c>
      <c r="AF149" s="123">
        <f>IF(S149&lt;&gt;0,G149-P149, -9999)</f>
        <v>5.5169999992358498E-2</v>
      </c>
      <c r="AG149" s="188"/>
      <c r="AH149" s="123">
        <f>$AB$6*($AB$11/AI149*AJ149+$AB$12)</f>
        <v>-5.6621509710934803E-4</v>
      </c>
      <c r="AI149" s="123">
        <f>1+$AB$7*COS(AL149)</f>
        <v>1.0728413807051291</v>
      </c>
      <c r="AJ149" s="123">
        <f>SIN(AL149+RADIANS($AB$9))</f>
        <v>-8.5272592706183842E-2</v>
      </c>
      <c r="AK149" s="123">
        <f>$AB$7*SIN(AL149)</f>
        <v>0.18384036293835851</v>
      </c>
      <c r="AL149" s="123">
        <f>2*ATAN(AM149)</f>
        <v>1.1935520966857616</v>
      </c>
      <c r="AM149" s="123">
        <f>SQRT((1+$AB$7)/(1-$AB$7))*TAN(AN149/2)</f>
        <v>0.67941430782168288</v>
      </c>
      <c r="AN149" s="140">
        <f>$AU149+$AB$7*SIN(AO149)</f>
        <v>19.864498274692373</v>
      </c>
      <c r="AO149" s="140">
        <f>$AU149+$AB$7*SIN(AP149)</f>
        <v>19.8644980513346</v>
      </c>
      <c r="AP149" s="140">
        <f>$AU149+$AB$7*SIN(AQ149)</f>
        <v>19.864495910747909</v>
      </c>
      <c r="AQ149" s="140">
        <f>$AU149+$AB$7*SIN(AR149)</f>
        <v>19.864475396450388</v>
      </c>
      <c r="AR149" s="140">
        <f>$AU149+$AB$7*SIN(AS149)</f>
        <v>19.86427883216707</v>
      </c>
      <c r="AS149" s="140">
        <f>$AU149+$AB$7*SIN(AT149)</f>
        <v>19.862398529944201</v>
      </c>
      <c r="AT149" s="140">
        <f>$AU149+$AB$7*SIN(AU149)</f>
        <v>19.844689290318019</v>
      </c>
      <c r="AU149" s="140">
        <f>RADIANS($AB$9)+$AB$18*(F149-AB$15)</f>
        <v>19.69652365059585</v>
      </c>
    </row>
    <row r="150" spans="1:47" ht="12.95" customHeight="1">
      <c r="A150" s="46" t="s">
        <v>165</v>
      </c>
      <c r="B150" s="54" t="s">
        <v>108</v>
      </c>
      <c r="C150" s="53">
        <v>55246.5697</v>
      </c>
      <c r="D150" s="53">
        <v>2.9999999999999997E-4</v>
      </c>
      <c r="E150" s="46">
        <f>+(C150-C$7)/C$8</f>
        <v>8778.5397267891494</v>
      </c>
      <c r="F150" s="123">
        <f>ROUND(2*E150,0)/2</f>
        <v>8778.5</v>
      </c>
      <c r="G150" s="123">
        <f>+C150-(C$7+F150*C$8)</f>
        <v>5.6523799998103641E-2</v>
      </c>
      <c r="K150" s="123">
        <f>G150</f>
        <v>5.6523799998103641E-2</v>
      </c>
      <c r="L150" s="123">
        <f ca="1">+C$11+C$12*$F150</f>
        <v>5.6570583992642573E-2</v>
      </c>
      <c r="M150" s="187">
        <f>+C150-15018.5</f>
        <v>40228.0697</v>
      </c>
      <c r="S150" s="191">
        <f>S$17</f>
        <v>1</v>
      </c>
      <c r="T150" s="187"/>
      <c r="U150" s="163"/>
      <c r="Z150" s="123">
        <f>F150</f>
        <v>8778.5</v>
      </c>
      <c r="AA150" s="140">
        <f>AB$3+AB$4*Z150+AB$5*Z150^2+AH150</f>
        <v>4.2260837691121501E-3</v>
      </c>
      <c r="AB150" s="140">
        <f>IF(S150&lt;&gt;0,G150-AH150, -9999)</f>
        <v>5.704506537326743E-2</v>
      </c>
      <c r="AC150" s="140">
        <f>+G150-P150</f>
        <v>5.6523799998103641E-2</v>
      </c>
      <c r="AD150" s="140">
        <f>IF(S150&lt;&gt;0,G150-AA150, -9999)</f>
        <v>5.2297716228991493E-2</v>
      </c>
      <c r="AE150" s="140">
        <f>+(G150-AA150)^2*S150</f>
        <v>2.7350511227681204E-3</v>
      </c>
      <c r="AF150" s="123">
        <f>IF(S150&lt;&gt;0,G150-P150, -9999)</f>
        <v>5.6523799998103641E-2</v>
      </c>
      <c r="AG150" s="188"/>
      <c r="AH150" s="123">
        <f>$AB$6*($AB$11/AI150*AJ150+$AB$12)</f>
        <v>-5.2126537516378635E-4</v>
      </c>
      <c r="AI150" s="123">
        <f>1+$AB$7*COS(AL150)</f>
        <v>1.0684320545222645</v>
      </c>
      <c r="AJ150" s="123">
        <f>SIN(AL150+RADIANS($AB$9))</f>
        <v>-6.1463613515086987E-2</v>
      </c>
      <c r="AK150" s="123">
        <f>$AB$7*SIN(AL150)</f>
        <v>0.18552681666594387</v>
      </c>
      <c r="AL150" s="123">
        <f>2*ATAN(AM150)</f>
        <v>1.2174259923374509</v>
      </c>
      <c r="AM150" s="123">
        <f>SQRT((1+$AB$7)/(1-$AB$7))*TAN(AN150/2)</f>
        <v>0.69700489364378604</v>
      </c>
      <c r="AN150" s="140">
        <f>$AU150+$AB$7*SIN(AO150)</f>
        <v>19.886356696201926</v>
      </c>
      <c r="AO150" s="140">
        <f>$AU150+$AB$7*SIN(AP150)</f>
        <v>19.886356511667596</v>
      </c>
      <c r="AP150" s="140">
        <f>$AU150+$AB$7*SIN(AQ150)</f>
        <v>19.886354678202601</v>
      </c>
      <c r="AQ150" s="140">
        <f>$AU150+$AB$7*SIN(AR150)</f>
        <v>19.886336461879878</v>
      </c>
      <c r="AR150" s="140">
        <f>$AU150+$AB$7*SIN(AS150)</f>
        <v>19.886155504763515</v>
      </c>
      <c r="AS150" s="140">
        <f>$AU150+$AB$7*SIN(AT150)</f>
        <v>19.884360910890898</v>
      </c>
      <c r="AT150" s="140">
        <f>$AU150+$AB$7*SIN(AU150)</f>
        <v>19.866847677215347</v>
      </c>
      <c r="AU150" s="140">
        <f>RADIANS($AB$9)+$AB$18*(F150-AB$15)</f>
        <v>19.716141581316592</v>
      </c>
    </row>
    <row r="151" spans="1:47" ht="12.95" customHeight="1">
      <c r="A151" s="201" t="s">
        <v>145</v>
      </c>
      <c r="B151" s="197" t="s">
        <v>108</v>
      </c>
      <c r="C151" s="198">
        <v>55251.548799999997</v>
      </c>
      <c r="D151" s="198">
        <v>6.9999999999999999E-4</v>
      </c>
      <c r="E151" s="46">
        <f>+(C151-C$7)/C$8</f>
        <v>8782.0392023351997</v>
      </c>
      <c r="F151" s="123">
        <f>ROUND(2*E151,0)/2</f>
        <v>8782</v>
      </c>
      <c r="G151" s="123">
        <f>+C151-(C$7+F151*C$8)</f>
        <v>5.5777599991415627E-2</v>
      </c>
      <c r="K151" s="123">
        <f>G151</f>
        <v>5.5777599991415627E-2</v>
      </c>
      <c r="L151" s="123">
        <f ca="1">+C$11+C$12*$F151</f>
        <v>5.6593146556301384E-2</v>
      </c>
      <c r="M151" s="187">
        <f>+C151-15018.5</f>
        <v>40233.048799999997</v>
      </c>
      <c r="S151" s="191">
        <f>S$17</f>
        <v>1</v>
      </c>
      <c r="T151" s="187" t="s">
        <v>61</v>
      </c>
      <c r="U151" s="163"/>
      <c r="Z151" s="123">
        <f>F151</f>
        <v>8782</v>
      </c>
      <c r="AA151" s="140">
        <f>AB$3+AB$4*Z151+AB$5*Z151^2+AH151</f>
        <v>4.2751493819081542E-3</v>
      </c>
      <c r="AB151" s="140">
        <f>IF(S151&lt;&gt;0,G151-AH151, -9999)</f>
        <v>5.6253853289002224E-2</v>
      </c>
      <c r="AC151" s="140">
        <f>+G151-P151</f>
        <v>5.5777599991415627E-2</v>
      </c>
      <c r="AD151" s="140">
        <f>IF(S151&lt;&gt;0,G151-AA151, -9999)</f>
        <v>5.1502450609507471E-2</v>
      </c>
      <c r="AE151" s="140">
        <f>+(G151-AA151)^2*S151</f>
        <v>2.6525024187847566E-3</v>
      </c>
      <c r="AF151" s="123">
        <f>IF(S151&lt;&gt;0,G151-P151, -9999)</f>
        <v>5.5777599991415627E-2</v>
      </c>
      <c r="AG151" s="188"/>
      <c r="AH151" s="123">
        <f>$AB$6*($AB$11/AI151*AJ151+$AB$12)</f>
        <v>-4.7625329758660011E-4</v>
      </c>
      <c r="AI151" s="123">
        <f>1+$AB$7*COS(AL151)</f>
        <v>1.0640204551137882</v>
      </c>
      <c r="AJ151" s="123">
        <f>SIN(AL151+RADIANS($AB$9))</f>
        <v>-3.7815767950328413E-2</v>
      </c>
      <c r="AK151" s="123">
        <f>$AB$7*SIN(AL151)</f>
        <v>0.18709496817221025</v>
      </c>
      <c r="AL151" s="123">
        <f>2*ATAN(AM151)</f>
        <v>1.2411035843645508</v>
      </c>
      <c r="AM151" s="123">
        <f>SQRT((1+$AB$7)/(1-$AB$7))*TAN(AN151/2)</f>
        <v>0.71474235696016564</v>
      </c>
      <c r="AN151" s="140">
        <f>$AU151+$AB$7*SIN(AO151)</f>
        <v>19.908125065966239</v>
      </c>
      <c r="AO151" s="140">
        <f>$AU151+$AB$7*SIN(AP151)</f>
        <v>19.908124915071948</v>
      </c>
      <c r="AP151" s="140">
        <f>$AU151+$AB$7*SIN(AQ151)</f>
        <v>19.9081233581602</v>
      </c>
      <c r="AQ151" s="140">
        <f>$AU151+$AB$7*SIN(AR151)</f>
        <v>19.908107294356768</v>
      </c>
      <c r="AR151" s="140">
        <f>$AU151+$AB$7*SIN(AS151)</f>
        <v>19.907941579069064</v>
      </c>
      <c r="AS151" s="140">
        <f>$AU151+$AB$7*SIN(AT151)</f>
        <v>19.906234888904532</v>
      </c>
      <c r="AT151" s="140">
        <f>$AU151+$AB$7*SIN(AU151)</f>
        <v>19.888948064741673</v>
      </c>
      <c r="AU151" s="140">
        <f>RADIANS($AB$9)+$AB$18*(F151-AB$15)</f>
        <v>19.735759512037337</v>
      </c>
    </row>
    <row r="152" spans="1:47" ht="12.95" customHeight="1">
      <c r="A152" s="201" t="s">
        <v>145</v>
      </c>
      <c r="B152" s="197" t="s">
        <v>108</v>
      </c>
      <c r="C152" s="198">
        <v>55258.662700000001</v>
      </c>
      <c r="D152" s="198">
        <v>2.0000000000000001E-4</v>
      </c>
      <c r="E152" s="46">
        <f>+(C152-C$7)/C$8</f>
        <v>8787.0390856649337</v>
      </c>
      <c r="F152" s="123">
        <f>ROUND(2*E152,0)/2</f>
        <v>8787</v>
      </c>
      <c r="G152" s="123">
        <f>+C152-(C$7+F152*C$8)</f>
        <v>5.5611599993426353E-2</v>
      </c>
      <c r="K152" s="123">
        <f>G152</f>
        <v>5.5611599993426353E-2</v>
      </c>
      <c r="L152" s="123">
        <f ca="1">+C$11+C$12*$F152</f>
        <v>5.6625378790099684E-2</v>
      </c>
      <c r="M152" s="187">
        <f>+C152-15018.5</f>
        <v>40240.162700000001</v>
      </c>
      <c r="S152" s="191">
        <f>S$17</f>
        <v>1</v>
      </c>
      <c r="T152" s="187" t="s">
        <v>61</v>
      </c>
      <c r="U152" s="163"/>
      <c r="Z152" s="123">
        <f>F152</f>
        <v>8787</v>
      </c>
      <c r="AA152" s="140">
        <f>AB$3+AB$4*Z152+AB$5*Z152^2+AH152</f>
        <v>4.3453077597973306E-3</v>
      </c>
      <c r="AB152" s="140">
        <f>IF(S152&lt;&gt;0,G152-AH152, -9999)</f>
        <v>5.6023490187142241E-2</v>
      </c>
      <c r="AC152" s="140">
        <f>+G152-P152</f>
        <v>5.5611599993426353E-2</v>
      </c>
      <c r="AD152" s="140">
        <f>IF(S152&lt;&gt;0,G152-AA152, -9999)</f>
        <v>5.1266292233629024E-2</v>
      </c>
      <c r="AE152" s="140">
        <f>+(G152-AA152)^2*S152</f>
        <v>2.6282327193838514E-3</v>
      </c>
      <c r="AF152" s="123">
        <f>IF(S152&lt;&gt;0,G152-P152, -9999)</f>
        <v>5.5611599993426353E-2</v>
      </c>
      <c r="AG152" s="188"/>
      <c r="AH152" s="123">
        <f>$AB$6*($AB$11/AI152*AJ152+$AB$12)</f>
        <v>-4.1189019371588669E-4</v>
      </c>
      <c r="AI152" s="123">
        <f>1+$AB$7*COS(AL152)</f>
        <v>1.057720638566821</v>
      </c>
      <c r="AJ152" s="123">
        <f>SIN(AL152+RADIANS($AB$9))</f>
        <v>-4.3385874122703416E-3</v>
      </c>
      <c r="AK152" s="123">
        <f>$AB$7*SIN(AL152)</f>
        <v>0.18913348109675171</v>
      </c>
      <c r="AL152" s="123">
        <f>2*ATAN(AM152)</f>
        <v>1.2745897700579274</v>
      </c>
      <c r="AM152" s="123">
        <f>SQRT((1+$AB$7)/(1-$AB$7))*TAN(AN152/2)</f>
        <v>0.74034758024746539</v>
      </c>
      <c r="AN152" s="140">
        <f>$AU152+$AB$7*SIN(AO152)</f>
        <v>19.939066513139451</v>
      </c>
      <c r="AO152" s="140">
        <f>$AU152+$AB$7*SIN(AP152)</f>
        <v>19.939066402101506</v>
      </c>
      <c r="AP152" s="140">
        <f>$AU152+$AB$7*SIN(AQ152)</f>
        <v>19.939065189104458</v>
      </c>
      <c r="AQ152" s="140">
        <f>$AU152+$AB$7*SIN(AR152)</f>
        <v>19.939051938305667</v>
      </c>
      <c r="AR152" s="140">
        <f>$AU152+$AB$7*SIN(AS152)</f>
        <v>19.938907208261483</v>
      </c>
      <c r="AS152" s="140">
        <f>$AU152+$AB$7*SIN(AT152)</f>
        <v>19.937329016052161</v>
      </c>
      <c r="AT152" s="140">
        <f>$AU152+$AB$7*SIN(AU152)</f>
        <v>19.92041754653976</v>
      </c>
      <c r="AU152" s="140">
        <f>RADIANS($AB$9)+$AB$18*(F152-AB$15)</f>
        <v>19.763785127352683</v>
      </c>
    </row>
    <row r="153" spans="1:47" ht="12.95" customHeight="1">
      <c r="A153" s="201" t="s">
        <v>145</v>
      </c>
      <c r="B153" s="197" t="s">
        <v>124</v>
      </c>
      <c r="C153" s="198">
        <v>55462.838900000002</v>
      </c>
      <c r="D153" s="198">
        <v>2.9999999999999997E-4</v>
      </c>
      <c r="E153" s="46">
        <f>+(C153-C$7)/C$8</f>
        <v>8930.540846823742</v>
      </c>
      <c r="F153" s="123">
        <f>ROUND(2*E153,0)/2</f>
        <v>8930.5</v>
      </c>
      <c r="G153" s="123">
        <f>+C153-(C$7+F153*C$8)</f>
        <v>5.8117399996262975E-2</v>
      </c>
      <c r="K153" s="123">
        <f>G153</f>
        <v>5.8117399996262975E-2</v>
      </c>
      <c r="L153" s="123">
        <f ca="1">+C$11+C$12*$F153</f>
        <v>5.7550443900110861E-2</v>
      </c>
      <c r="M153" s="187">
        <f>+C153-15018.5</f>
        <v>40444.338900000002</v>
      </c>
      <c r="S153" s="191">
        <f>S$17</f>
        <v>1</v>
      </c>
      <c r="T153" s="187" t="s">
        <v>61</v>
      </c>
      <c r="U153" s="163"/>
      <c r="Z153" s="123">
        <f>F153</f>
        <v>8930.5</v>
      </c>
      <c r="AA153" s="140">
        <f>AB$3+AB$4*Z153+AB$5*Z153^2+AH153</f>
        <v>6.1633904362566518E-3</v>
      </c>
      <c r="AB153" s="140">
        <f>IF(S153&lt;&gt;0,G153-AH153, -9999)</f>
        <v>5.6879792927641337E-2</v>
      </c>
      <c r="AC153" s="140">
        <f>+G153-P153</f>
        <v>5.8117399996262975E-2</v>
      </c>
      <c r="AD153" s="140">
        <f>IF(S153&lt;&gt;0,G153-AA153, -9999)</f>
        <v>5.1954009560006321E-2</v>
      </c>
      <c r="AE153" s="140">
        <f>+(G153-AA153)^2*S153</f>
        <v>2.6992191093612281E-3</v>
      </c>
      <c r="AF153" s="123">
        <f>IF(S153&lt;&gt;0,G153-P153, -9999)</f>
        <v>5.8117399996262975E-2</v>
      </c>
      <c r="AG153" s="188"/>
      <c r="AH153" s="123">
        <f>$AB$6*($AB$11/AI153*AJ153+$AB$12)</f>
        <v>1.2376070686216393E-3</v>
      </c>
      <c r="AI153" s="123">
        <f>1+$AB$7*COS(AL153)</f>
        <v>0.90231119898409518</v>
      </c>
      <c r="AJ153" s="123">
        <f>SIN(AL153+RADIANS($AB$9))</f>
        <v>0.72329903578517007</v>
      </c>
      <c r="AK153" s="123">
        <f>$AB$7*SIN(AL153)</f>
        <v>0.17193034619988376</v>
      </c>
      <c r="AL153" s="123">
        <f>2*ATAN(AM153)</f>
        <v>2.0874963210532127</v>
      </c>
      <c r="AM153" s="123">
        <f>SQRT((1+$AB$7)/(1-$AB$7))*TAN(AN153/2)</f>
        <v>1.7183351350495066</v>
      </c>
      <c r="AN153" s="140">
        <f>$AU153+$AB$7*SIN(AO153)</f>
        <v>20.754902096002784</v>
      </c>
      <c r="AO153" s="140">
        <f>$AU153+$AB$7*SIN(AP153)</f>
        <v>20.754902085050315</v>
      </c>
      <c r="AP153" s="140">
        <f>$AU153+$AB$7*SIN(AQ153)</f>
        <v>20.754902253735494</v>
      </c>
      <c r="AQ153" s="140">
        <f>$AU153+$AB$7*SIN(AR153)</f>
        <v>20.75489965571003</v>
      </c>
      <c r="AR153" s="140">
        <f>$AU153+$AB$7*SIN(AS153)</f>
        <v>20.754939667364944</v>
      </c>
      <c r="AS153" s="140">
        <f>$AU153+$AB$7*SIN(AT153)</f>
        <v>20.754322944519046</v>
      </c>
      <c r="AT153" s="140">
        <f>$AU153+$AB$7*SIN(AU153)</f>
        <v>20.763710444500276</v>
      </c>
      <c r="AU153" s="140">
        <f>RADIANS($AB$9)+$AB$18*(F153-AB$15)</f>
        <v>20.568120286903174</v>
      </c>
    </row>
    <row r="154" spans="1:47" ht="12.95" customHeight="1">
      <c r="A154" s="207" t="s">
        <v>191</v>
      </c>
      <c r="B154" s="238" t="s">
        <v>77</v>
      </c>
      <c r="C154" s="208">
        <v>55514.773209999999</v>
      </c>
      <c r="D154" s="208">
        <v>0</v>
      </c>
      <c r="E154" s="46">
        <f>+(C154-C$7)/C$8</f>
        <v>8967.0419911763511</v>
      </c>
      <c r="F154" s="123">
        <f>ROUND(2*E154,0)/2</f>
        <v>8967</v>
      </c>
      <c r="G154" s="123">
        <f>+C154-(C$7+F154*C$8)</f>
        <v>5.9745599995949306E-2</v>
      </c>
      <c r="K154" s="123">
        <f>G154</f>
        <v>5.9745599995949306E-2</v>
      </c>
      <c r="L154" s="123">
        <f ca="1">+C$11+C$12*$F154</f>
        <v>5.7785739206838445E-2</v>
      </c>
      <c r="M154" s="187">
        <f>+C154-15018.5</f>
        <v>40496.273209999999</v>
      </c>
      <c r="S154" s="191">
        <f>S$17</f>
        <v>1</v>
      </c>
      <c r="T154" s="187"/>
      <c r="U154" s="163"/>
      <c r="Z154" s="123">
        <f>F154</f>
        <v>8967</v>
      </c>
      <c r="AA154" s="140">
        <f>AB$3+AB$4*Z154+AB$5*Z154^2+AH154</f>
        <v>6.5100439641306096E-3</v>
      </c>
      <c r="AB154" s="140">
        <f>IF(S154&lt;&gt;0,G154-AH154, -9999)</f>
        <v>5.8204917113318308E-2</v>
      </c>
      <c r="AC154" s="140">
        <f>+G154-P154</f>
        <v>5.9745599995949306E-2</v>
      </c>
      <c r="AD154" s="140">
        <f>IF(S154&lt;&gt;0,G154-AA154, -9999)</f>
        <v>5.3235556031818697E-2</v>
      </c>
      <c r="AE154" s="140">
        <f>+(G154-AA154)^2*S154</f>
        <v>2.834024426016908E-3</v>
      </c>
      <c r="AF154" s="123">
        <f>IF(S154&lt;&gt;0,G154-P154, -9999)</f>
        <v>5.9745599995949306E-2</v>
      </c>
      <c r="AG154" s="188"/>
      <c r="AH154" s="123">
        <f>$AB$6*($AB$11/AI154*AJ154+$AB$12)</f>
        <v>1.540682882630995E-3</v>
      </c>
      <c r="AI154" s="123">
        <f>1+$AB$7*COS(AL154)</f>
        <v>0.87443776742894452</v>
      </c>
      <c r="AJ154" s="123">
        <f>SIN(AL154+RADIANS($AB$9))</f>
        <v>0.83040689464483808</v>
      </c>
      <c r="AK154" s="123">
        <f>$AB$7*SIN(AL154)</f>
        <v>0.15276541342892083</v>
      </c>
      <c r="AL154" s="123">
        <f>2*ATAN(AM154)</f>
        <v>2.2587659631227002</v>
      </c>
      <c r="AM154" s="123">
        <f>SQRT((1+$AB$7)/(1-$AB$7))*TAN(AN154/2)</f>
        <v>2.1163650786836365</v>
      </c>
      <c r="AN154" s="140">
        <f>$AU154+$AB$7*SIN(AO154)</f>
        <v>20.94395884666703</v>
      </c>
      <c r="AO154" s="140">
        <f>$AU154+$AB$7*SIN(AP154)</f>
        <v>20.943958696040522</v>
      </c>
      <c r="AP154" s="140">
        <f>$AU154+$AB$7*SIN(AQ154)</f>
        <v>20.943960219458965</v>
      </c>
      <c r="AQ154" s="140">
        <f>$AU154+$AB$7*SIN(AR154)</f>
        <v>20.943944811602133</v>
      </c>
      <c r="AR154" s="140">
        <f>$AU154+$AB$7*SIN(AS154)</f>
        <v>20.94410062774713</v>
      </c>
      <c r="AS154" s="140">
        <f>$AU154+$AB$7*SIN(AT154)</f>
        <v>20.94252295164334</v>
      </c>
      <c r="AT154" s="140">
        <f>$AU154+$AB$7*SIN(AU154)</f>
        <v>20.958303479079337</v>
      </c>
      <c r="AU154" s="140">
        <f>RADIANS($AB$9)+$AB$18*(F154-AB$15)</f>
        <v>20.772707278705212</v>
      </c>
    </row>
    <row r="155" spans="1:47" ht="12.95" customHeight="1">
      <c r="A155" s="46" t="s">
        <v>146</v>
      </c>
      <c r="B155" s="54" t="s">
        <v>124</v>
      </c>
      <c r="C155" s="53">
        <v>55526.867400000003</v>
      </c>
      <c r="D155" s="53">
        <v>1E-4</v>
      </c>
      <c r="E155" s="46">
        <f>+(C155-C$7)/C$8</f>
        <v>8975.5421864233467</v>
      </c>
      <c r="F155" s="123">
        <f>ROUND(2*E155,0)/2</f>
        <v>8975.5</v>
      </c>
      <c r="G155" s="123">
        <f>+C155-(C$7+F155*C$8)</f>
        <v>6.0023400001227856E-2</v>
      </c>
      <c r="K155" s="123">
        <f>G155</f>
        <v>6.0023400001227856E-2</v>
      </c>
      <c r="L155" s="123">
        <f ca="1">+C$11+C$12*$F155</f>
        <v>5.7840534004295556E-2</v>
      </c>
      <c r="M155" s="187">
        <f>+C155-15018.5</f>
        <v>40508.367400000003</v>
      </c>
      <c r="S155" s="191">
        <f>S$17</f>
        <v>1</v>
      </c>
      <c r="T155" s="187" t="s">
        <v>176</v>
      </c>
      <c r="U155" s="163"/>
      <c r="Z155" s="123">
        <f>F155</f>
        <v>8975.5</v>
      </c>
      <c r="AA155" s="140">
        <f>AB$3+AB$4*Z155+AB$5*Z155^2+AH155</f>
        <v>6.5821506298916147E-3</v>
      </c>
      <c r="AB155" s="140">
        <f>IF(S155&lt;&gt;0,G155-AH155, -9999)</f>
        <v>5.8420799272352844E-2</v>
      </c>
      <c r="AC155" s="140">
        <f>+G155-P155</f>
        <v>6.0023400001227856E-2</v>
      </c>
      <c r="AD155" s="140">
        <f>IF(S155&lt;&gt;0,G155-AA155, -9999)</f>
        <v>5.3441249371336243E-2</v>
      </c>
      <c r="AE155" s="140">
        <f>+(G155-AA155)^2*S155</f>
        <v>2.8559671343693464E-3</v>
      </c>
      <c r="AF155" s="123">
        <f>IF(S155&lt;&gt;0,G155-P155, -9999)</f>
        <v>6.0023400001227856E-2</v>
      </c>
      <c r="AG155" s="188"/>
      <c r="AH155" s="123">
        <f>$AB$6*($AB$11/AI155*AJ155+$AB$12)</f>
        <v>1.6026007288750083E-3</v>
      </c>
      <c r="AI155" s="123">
        <f>1+$AB$7*COS(AL155)</f>
        <v>0.86866267638918038</v>
      </c>
      <c r="AJ155" s="123">
        <f>SIN(AL155+RADIANS($AB$9))</f>
        <v>0.85119462466999807</v>
      </c>
      <c r="AK155" s="123">
        <f>$AB$7*SIN(AL155)</f>
        <v>0.14782981165882531</v>
      </c>
      <c r="AL155" s="123">
        <f>2*ATAN(AM155)</f>
        <v>2.2971856063569134</v>
      </c>
      <c r="AM155" s="123">
        <f>SQRT((1+$AB$7)/(1-$AB$7))*TAN(AN155/2)</f>
        <v>2.2260900799284391</v>
      </c>
      <c r="AN155" s="140">
        <f>$AU155+$AB$7*SIN(AO155)</f>
        <v>20.98717128365552</v>
      </c>
      <c r="AO155" s="140">
        <f>$AU155+$AB$7*SIN(AP155)</f>
        <v>20.987171052547261</v>
      </c>
      <c r="AP155" s="140">
        <f>$AU155+$AB$7*SIN(AQ155)</f>
        <v>20.987173229124902</v>
      </c>
      <c r="AQ155" s="140">
        <f>$AU155+$AB$7*SIN(AR155)</f>
        <v>20.987152729821165</v>
      </c>
      <c r="AR155" s="140">
        <f>$AU155+$AB$7*SIN(AS155)</f>
        <v>20.987345768883063</v>
      </c>
      <c r="AS155" s="140">
        <f>$AU155+$AB$7*SIN(AT155)</f>
        <v>20.985525620225513</v>
      </c>
      <c r="AT155" s="140">
        <f>$AU155+$AB$7*SIN(AU155)</f>
        <v>21.002486282137134</v>
      </c>
      <c r="AU155" s="140">
        <f>RADIANS($AB$9)+$AB$18*(F155-AB$15)</f>
        <v>20.820350824741304</v>
      </c>
    </row>
    <row r="156" spans="1:47" ht="12.95" customHeight="1">
      <c r="A156" s="53" t="s">
        <v>166</v>
      </c>
      <c r="B156" s="54" t="s">
        <v>124</v>
      </c>
      <c r="C156" s="53">
        <v>55596.585200000001</v>
      </c>
      <c r="D156" s="53">
        <v>2.9999999999999997E-4</v>
      </c>
      <c r="E156" s="46">
        <f>+(C156-C$7)/C$8</f>
        <v>9024.5421535307651</v>
      </c>
      <c r="F156" s="123">
        <f>ROUND(2*E156,0)/2</f>
        <v>9024.5</v>
      </c>
      <c r="G156" s="123">
        <f>+C156-(C$7+F156*C$8)</f>
        <v>5.9976599994115531E-2</v>
      </c>
      <c r="K156" s="123">
        <f>G156</f>
        <v>5.9976599994115531E-2</v>
      </c>
      <c r="L156" s="123">
        <f ca="1">+C$11+C$12*$F156</f>
        <v>5.815640989551888E-2</v>
      </c>
      <c r="M156" s="187">
        <f>+C156-15018.5</f>
        <v>40578.085200000001</v>
      </c>
      <c r="S156" s="191">
        <f>S$17</f>
        <v>1</v>
      </c>
      <c r="T156" s="187"/>
      <c r="U156" s="163"/>
      <c r="Z156" s="123">
        <f>F156</f>
        <v>9024.5</v>
      </c>
      <c r="AA156" s="140">
        <f>AB$3+AB$4*Z156+AB$5*Z156^2+AH156</f>
        <v>6.9316675717135739E-3</v>
      </c>
      <c r="AB156" s="140">
        <f>IF(S156&lt;&gt;0,G156-AH156, -9999)</f>
        <v>5.8083516819252681E-2</v>
      </c>
      <c r="AC156" s="140">
        <f>+G156-P156</f>
        <v>5.9976599994115531E-2</v>
      </c>
      <c r="AD156" s="140">
        <f>IF(S156&lt;&gt;0,G156-AA156, -9999)</f>
        <v>5.3044932422401957E-2</v>
      </c>
      <c r="AE156" s="140">
        <f>+(G156-AA156)^2*S156</f>
        <v>2.8137648556971905E-3</v>
      </c>
      <c r="AF156" s="123">
        <f>IF(S156&lt;&gt;0,G156-P156, -9999)</f>
        <v>5.9976599994115531E-2</v>
      </c>
      <c r="AG156" s="188"/>
      <c r="AH156" s="123">
        <f>$AB$6*($AB$11/AI156*AJ156+$AB$12)</f>
        <v>1.8930831748628476E-3</v>
      </c>
      <c r="AI156" s="123">
        <f>1+$AB$7*COS(AL156)</f>
        <v>0.84042756580666578</v>
      </c>
      <c r="AJ156" s="123">
        <f>SIN(AL156+RADIANS($AB$9))</f>
        <v>0.94277409985101646</v>
      </c>
      <c r="AK156" s="123">
        <f>$AB$7*SIN(AL156)</f>
        <v>0.11678948597348539</v>
      </c>
      <c r="AL156" s="123">
        <f>2*ATAN(AM156)</f>
        <v>2.5097829787641008</v>
      </c>
      <c r="AM156" s="123">
        <f>SQRT((1+$AB$7)/(1-$AB$7))*TAN(AN156/2)</f>
        <v>3.0595013314386579</v>
      </c>
      <c r="AN156" s="140">
        <f>$AU156+$AB$7*SIN(AO156)</f>
        <v>21.231222340391248</v>
      </c>
      <c r="AO156" s="140">
        <f>$AU156+$AB$7*SIN(AP156)</f>
        <v>21.231221071385924</v>
      </c>
      <c r="AP156" s="140">
        <f>$AU156+$AB$7*SIN(AQ156)</f>
        <v>21.231229924296638</v>
      </c>
      <c r="AQ156" s="140">
        <f>$AU156+$AB$7*SIN(AR156)</f>
        <v>21.231168162539529</v>
      </c>
      <c r="AR156" s="140">
        <f>$AU156+$AB$7*SIN(AS156)</f>
        <v>21.231598963895731</v>
      </c>
      <c r="AS156" s="140">
        <f>$AU156+$AB$7*SIN(AT156)</f>
        <v>21.22859034549143</v>
      </c>
      <c r="AT156" s="140">
        <f>$AU156+$AB$7*SIN(AU156)</f>
        <v>21.249426159624441</v>
      </c>
      <c r="AU156" s="140">
        <f>RADIANS($AB$9)+$AB$18*(F156-AB$15)</f>
        <v>21.095001854831718</v>
      </c>
    </row>
    <row r="157" spans="1:47" ht="12.95" customHeight="1">
      <c r="A157" s="46" t="s">
        <v>168</v>
      </c>
      <c r="B157" s="54" t="s">
        <v>108</v>
      </c>
      <c r="C157" s="53">
        <v>55651.362860000001</v>
      </c>
      <c r="D157" s="53">
        <v>6.9999999999999999E-4</v>
      </c>
      <c r="E157" s="46">
        <f>+(C157-C$7)/C$8</f>
        <v>9063.0416979544443</v>
      </c>
      <c r="F157" s="123">
        <f>ROUND(2*E157,0)/2</f>
        <v>9063</v>
      </c>
      <c r="G157" s="123">
        <f>+C157-(C$7+F157*C$8)</f>
        <v>5.9328399998776149E-2</v>
      </c>
      <c r="K157" s="123">
        <f>G157</f>
        <v>5.9328399998776149E-2</v>
      </c>
      <c r="L157" s="123">
        <f ca="1">+C$11+C$12*$F157</f>
        <v>5.8404598095765786E-2</v>
      </c>
      <c r="M157" s="187">
        <f>+C157-15018.5</f>
        <v>40632.862860000001</v>
      </c>
      <c r="S157" s="191">
        <f>S$17</f>
        <v>1</v>
      </c>
      <c r="T157" s="187"/>
      <c r="U157" s="163"/>
      <c r="Z157" s="123">
        <f>F157</f>
        <v>9063</v>
      </c>
      <c r="AA157" s="140">
        <f>AB$3+AB$4*Z157+AB$5*Z157^2+AH157</f>
        <v>7.1256225490976622E-3</v>
      </c>
      <c r="AB157" s="140">
        <f>IF(S157&lt;&gt;0,G157-AH157, -9999)</f>
        <v>5.728810353111833E-2</v>
      </c>
      <c r="AC157" s="140">
        <f>+G157-P157</f>
        <v>5.9328399998776149E-2</v>
      </c>
      <c r="AD157" s="140">
        <f>IF(S157&lt;&gt;0,G157-AA157, -9999)</f>
        <v>5.2202777449678488E-2</v>
      </c>
      <c r="AE157" s="140">
        <f>+(G157-AA157)^2*S157</f>
        <v>2.7251299734606608E-3</v>
      </c>
      <c r="AF157" s="123">
        <f>IF(S157&lt;&gt;0,G157-P157, -9999)</f>
        <v>5.9328399998776149E-2</v>
      </c>
      <c r="AG157" s="188"/>
      <c r="AH157" s="123">
        <f>$AB$6*($AB$11/AI157*AJ157+$AB$12)</f>
        <v>2.0402964676578183E-3</v>
      </c>
      <c r="AI157" s="123">
        <f>1+$AB$7*COS(AL157)</f>
        <v>0.82399216675804599</v>
      </c>
      <c r="AJ157" s="123">
        <f>SIN(AL157+RADIANS($AB$9))</f>
        <v>0.98358834673970741</v>
      </c>
      <c r="AK157" s="123">
        <f>$AB$7*SIN(AL157)</f>
        <v>9.0135389419525133E-2</v>
      </c>
      <c r="AL157" s="123">
        <f>2*ATAN(AM157)</f>
        <v>2.6683039650110745</v>
      </c>
      <c r="AM157" s="123">
        <f>SQRT((1+$AB$7)/(1-$AB$7))*TAN(AN157/2)</f>
        <v>4.146573163876214</v>
      </c>
      <c r="AN157" s="140">
        <f>$AU157+$AB$7*SIN(AO157)</f>
        <v>21.418028117391771</v>
      </c>
      <c r="AO157" s="140">
        <f>$AU157+$AB$7*SIN(AP157)</f>
        <v>21.418025570990157</v>
      </c>
      <c r="AP157" s="140">
        <f>$AU157+$AB$7*SIN(AQ157)</f>
        <v>21.418040897039937</v>
      </c>
      <c r="AQ157" s="140">
        <f>$AU157+$AB$7*SIN(AR157)</f>
        <v>21.417948651719698</v>
      </c>
      <c r="AR157" s="140">
        <f>$AU157+$AB$7*SIN(AS157)</f>
        <v>21.418503780318289</v>
      </c>
      <c r="AS157" s="140">
        <f>$AU157+$AB$7*SIN(AT157)</f>
        <v>21.415160026541535</v>
      </c>
      <c r="AT157" s="140">
        <f>$AU157+$AB$7*SIN(AU157)</f>
        <v>21.435193595149322</v>
      </c>
      <c r="AU157" s="140">
        <f>RADIANS($AB$9)+$AB$18*(F157-AB$15)</f>
        <v>21.310799092759897</v>
      </c>
    </row>
    <row r="158" spans="1:47" ht="12.95" customHeight="1">
      <c r="A158" s="46" t="s">
        <v>168</v>
      </c>
      <c r="B158" s="54" t="s">
        <v>108</v>
      </c>
      <c r="C158" s="53">
        <v>55651.362959999999</v>
      </c>
      <c r="D158" s="53">
        <v>2.9999999999999997E-4</v>
      </c>
      <c r="E158" s="46">
        <f>+(C158-C$7)/C$8</f>
        <v>9063.0417682377392</v>
      </c>
      <c r="F158" s="123">
        <f>ROUND(2*E158,0)/2</f>
        <v>9063</v>
      </c>
      <c r="G158" s="123">
        <f>+C158-(C$7+F158*C$8)</f>
        <v>5.9428399996249937E-2</v>
      </c>
      <c r="K158" s="123">
        <f>G158</f>
        <v>5.9428399996249937E-2</v>
      </c>
      <c r="L158" s="123">
        <f ca="1">+C$11+C$12*$F158</f>
        <v>5.8404598095765786E-2</v>
      </c>
      <c r="M158" s="187">
        <f>+C158-15018.5</f>
        <v>40632.862959999999</v>
      </c>
      <c r="S158" s="191">
        <f>S$17</f>
        <v>1</v>
      </c>
      <c r="T158" s="187"/>
      <c r="U158" s="163"/>
      <c r="Z158" s="123">
        <f>F158</f>
        <v>9063</v>
      </c>
      <c r="AA158" s="140">
        <f>AB$3+AB$4*Z158+AB$5*Z158^2+AH158</f>
        <v>7.1256225490976622E-3</v>
      </c>
      <c r="AB158" s="140">
        <f>IF(S158&lt;&gt;0,G158-AH158, -9999)</f>
        <v>5.7388103528592117E-2</v>
      </c>
      <c r="AC158" s="140">
        <f>+G158-P158</f>
        <v>5.9428399996249937E-2</v>
      </c>
      <c r="AD158" s="140">
        <f>IF(S158&lt;&gt;0,G158-AA158, -9999)</f>
        <v>5.2302777447152275E-2</v>
      </c>
      <c r="AE158" s="140">
        <f>+(G158-AA158)^2*S158</f>
        <v>2.7355805286863408E-3</v>
      </c>
      <c r="AF158" s="123">
        <f>IF(S158&lt;&gt;0,G158-P158, -9999)</f>
        <v>5.9428399996249937E-2</v>
      </c>
      <c r="AG158" s="188"/>
      <c r="AH158" s="123">
        <f>$AB$6*($AB$11/AI158*AJ158+$AB$12)</f>
        <v>2.0402964676578183E-3</v>
      </c>
      <c r="AI158" s="123">
        <f>1+$AB$7*COS(AL158)</f>
        <v>0.82399216675804599</v>
      </c>
      <c r="AJ158" s="123">
        <f>SIN(AL158+RADIANS($AB$9))</f>
        <v>0.98358834673970741</v>
      </c>
      <c r="AK158" s="123">
        <f>$AB$7*SIN(AL158)</f>
        <v>9.0135389419525133E-2</v>
      </c>
      <c r="AL158" s="123">
        <f>2*ATAN(AM158)</f>
        <v>2.6683039650110745</v>
      </c>
      <c r="AM158" s="123">
        <f>SQRT((1+$AB$7)/(1-$AB$7))*TAN(AN158/2)</f>
        <v>4.146573163876214</v>
      </c>
      <c r="AN158" s="140">
        <f>$AU158+$AB$7*SIN(AO158)</f>
        <v>21.418028117391771</v>
      </c>
      <c r="AO158" s="140">
        <f>$AU158+$AB$7*SIN(AP158)</f>
        <v>21.418025570990157</v>
      </c>
      <c r="AP158" s="140">
        <f>$AU158+$AB$7*SIN(AQ158)</f>
        <v>21.418040897039937</v>
      </c>
      <c r="AQ158" s="140">
        <f>$AU158+$AB$7*SIN(AR158)</f>
        <v>21.417948651719698</v>
      </c>
      <c r="AR158" s="140">
        <f>$AU158+$AB$7*SIN(AS158)</f>
        <v>21.418503780318289</v>
      </c>
      <c r="AS158" s="140">
        <f>$AU158+$AB$7*SIN(AT158)</f>
        <v>21.415160026541535</v>
      </c>
      <c r="AT158" s="140">
        <f>$AU158+$AB$7*SIN(AU158)</f>
        <v>21.435193595149322</v>
      </c>
      <c r="AU158" s="140">
        <f>RADIANS($AB$9)+$AB$18*(F158-AB$15)</f>
        <v>21.310799092759897</v>
      </c>
    </row>
    <row r="159" spans="1:47" ht="12.95" customHeight="1">
      <c r="A159" s="207" t="s">
        <v>191</v>
      </c>
      <c r="B159" s="238" t="s">
        <v>77</v>
      </c>
      <c r="C159" s="208">
        <v>55797.914040000003</v>
      </c>
      <c r="D159" s="208">
        <v>0</v>
      </c>
      <c r="E159" s="46">
        <f>+(C159-C$7)/C$8</f>
        <v>9166.0426962583697</v>
      </c>
      <c r="F159" s="123">
        <f>ROUND(2*E159,0)/2</f>
        <v>9166</v>
      </c>
      <c r="G159" s="123">
        <f>+C159-(C$7+F159*C$8)</f>
        <v>6.0748800002329517E-2</v>
      </c>
      <c r="K159" s="123">
        <f>G159</f>
        <v>6.0748800002329517E-2</v>
      </c>
      <c r="L159" s="123">
        <f ca="1">+C$11+C$12*$F159</f>
        <v>5.9068582112010742E-2</v>
      </c>
      <c r="M159" s="187">
        <f>+C159-15018.5</f>
        <v>40779.414040000003</v>
      </c>
      <c r="S159" s="191">
        <f>S$17</f>
        <v>1</v>
      </c>
      <c r="T159" s="187"/>
      <c r="U159" s="163"/>
      <c r="Z159" s="123">
        <f>F159</f>
        <v>9166</v>
      </c>
      <c r="AA159" s="140">
        <f>AB$3+AB$4*Z159+AB$5*Z159^2+AH159</f>
        <v>7.2964796252735793E-3</v>
      </c>
      <c r="AB159" s="140">
        <f>IF(S159&lt;&gt;0,G159-AH159, -9999)</f>
        <v>5.8664242053444553E-2</v>
      </c>
      <c r="AC159" s="140">
        <f>+G159-P159</f>
        <v>6.0748800002329517E-2</v>
      </c>
      <c r="AD159" s="140">
        <f>IF(S159&lt;&gt;0,G159-AA159, -9999)</f>
        <v>5.345232037705594E-2</v>
      </c>
      <c r="AE159" s="140">
        <f>+(G159-AA159)^2*S159</f>
        <v>2.8571505536914297E-3</v>
      </c>
      <c r="AF159" s="123">
        <f>IF(S159&lt;&gt;0,G159-P159, -9999)</f>
        <v>6.0748800002329517E-2</v>
      </c>
      <c r="AG159" s="188"/>
      <c r="AH159" s="123">
        <f>$AB$6*($AB$11/AI159*AJ159+$AB$12)</f>
        <v>2.0845579488849666E-3</v>
      </c>
      <c r="AI159" s="123">
        <f>1+$AB$7*COS(AL159)</f>
        <v>0.80274499241346842</v>
      </c>
      <c r="AJ159" s="123">
        <f>SIN(AL159+RADIANS($AB$9))</f>
        <v>0.97558110043576185</v>
      </c>
      <c r="AK159" s="123">
        <f>$AB$7*SIN(AL159)</f>
        <v>1.3914300930133643E-2</v>
      </c>
      <c r="AL159" s="123">
        <f>2*ATAN(AM159)</f>
        <v>3.0711696448361225</v>
      </c>
      <c r="AM159" s="123">
        <f>SQRT((1+$AB$7)/(1-$AB$7))*TAN(AN159/2)</f>
        <v>28.388070892708456</v>
      </c>
      <c r="AN159" s="140">
        <f>$AU159+$AB$7*SIN(AO159)</f>
        <v>21.905118128885878</v>
      </c>
      <c r="AO159" s="140">
        <f>$AU159+$AB$7*SIN(AP159)</f>
        <v>21.905116940343223</v>
      </c>
      <c r="AP159" s="140">
        <f>$AU159+$AB$7*SIN(AQ159)</f>
        <v>21.905122973130343</v>
      </c>
      <c r="AQ159" s="140">
        <f>$AU159+$AB$7*SIN(AR159)</f>
        <v>21.905092351966811</v>
      </c>
      <c r="AR159" s="140">
        <f>$AU159+$AB$7*SIN(AS159)</f>
        <v>21.90524777774154</v>
      </c>
      <c r="AS159" s="140">
        <f>$AU159+$AB$7*SIN(AT159)</f>
        <v>21.904458851717493</v>
      </c>
      <c r="AT159" s="140">
        <f>$AU159+$AB$7*SIN(AU159)</f>
        <v>21.908462813946191</v>
      </c>
      <c r="AU159" s="140">
        <f>RADIANS($AB$9)+$AB$18*(F159-AB$15)</f>
        <v>21.888126768256068</v>
      </c>
    </row>
    <row r="160" spans="1:47" ht="12.95" customHeight="1">
      <c r="A160" s="46" t="s">
        <v>169</v>
      </c>
      <c r="B160" s="54" t="s">
        <v>108</v>
      </c>
      <c r="C160" s="53">
        <v>55797.914100000002</v>
      </c>
      <c r="D160" s="53">
        <v>2.0000000000000001E-4</v>
      </c>
      <c r="E160" s="46">
        <f>+(C160-C$7)/C$8</f>
        <v>9166.0427384283466</v>
      </c>
      <c r="F160" s="123">
        <f>ROUND(2*E160,0)/2</f>
        <v>9166</v>
      </c>
      <c r="G160" s="123">
        <f>+C160-(C$7+F160*C$8)</f>
        <v>6.080880000081379E-2</v>
      </c>
      <c r="K160" s="123">
        <f>G160</f>
        <v>6.080880000081379E-2</v>
      </c>
      <c r="L160" s="123">
        <f ca="1">+C$11+C$12*$F160</f>
        <v>5.9068582112010742E-2</v>
      </c>
      <c r="M160" s="187">
        <f>+C160-15018.5</f>
        <v>40779.414100000002</v>
      </c>
      <c r="S160" s="191">
        <f>S$17</f>
        <v>1</v>
      </c>
      <c r="T160" s="187"/>
      <c r="U160" s="163"/>
      <c r="Z160" s="123">
        <f>F160</f>
        <v>9166</v>
      </c>
      <c r="AA160" s="140">
        <f>AB$3+AB$4*Z160+AB$5*Z160^2+AH160</f>
        <v>7.2964796252735793E-3</v>
      </c>
      <c r="AB160" s="140">
        <f>IF(S160&lt;&gt;0,G160-AH160, -9999)</f>
        <v>5.8724242051928825E-2</v>
      </c>
      <c r="AC160" s="140">
        <f>+G160-P160</f>
        <v>6.080880000081379E-2</v>
      </c>
      <c r="AD160" s="140">
        <f>IF(S160&lt;&gt;0,G160-AA160, -9999)</f>
        <v>5.3512320375540212E-2</v>
      </c>
      <c r="AE160" s="140">
        <f>+(G160-AA160)^2*S160</f>
        <v>2.8635684319744561E-3</v>
      </c>
      <c r="AF160" s="123">
        <f>IF(S160&lt;&gt;0,G160-P160, -9999)</f>
        <v>6.080880000081379E-2</v>
      </c>
      <c r="AG160" s="188"/>
      <c r="AH160" s="123">
        <f>$AB$6*($AB$11/AI160*AJ160+$AB$12)</f>
        <v>2.0845579488849666E-3</v>
      </c>
      <c r="AI160" s="123">
        <f>1+$AB$7*COS(AL160)</f>
        <v>0.80274499241346842</v>
      </c>
      <c r="AJ160" s="123">
        <f>SIN(AL160+RADIANS($AB$9))</f>
        <v>0.97558110043576185</v>
      </c>
      <c r="AK160" s="123">
        <f>$AB$7*SIN(AL160)</f>
        <v>1.3914300930133643E-2</v>
      </c>
      <c r="AL160" s="123">
        <f>2*ATAN(AM160)</f>
        <v>3.0711696448361225</v>
      </c>
      <c r="AM160" s="123">
        <f>SQRT((1+$AB$7)/(1-$AB$7))*TAN(AN160/2)</f>
        <v>28.388070892708456</v>
      </c>
      <c r="AN160" s="140">
        <f>$AU160+$AB$7*SIN(AO160)</f>
        <v>21.905118128885878</v>
      </c>
      <c r="AO160" s="140">
        <f>$AU160+$AB$7*SIN(AP160)</f>
        <v>21.905116940343223</v>
      </c>
      <c r="AP160" s="140">
        <f>$AU160+$AB$7*SIN(AQ160)</f>
        <v>21.905122973130343</v>
      </c>
      <c r="AQ160" s="140">
        <f>$AU160+$AB$7*SIN(AR160)</f>
        <v>21.905092351966811</v>
      </c>
      <c r="AR160" s="140">
        <f>$AU160+$AB$7*SIN(AS160)</f>
        <v>21.90524777774154</v>
      </c>
      <c r="AS160" s="140">
        <f>$AU160+$AB$7*SIN(AT160)</f>
        <v>21.904458851717493</v>
      </c>
      <c r="AT160" s="140">
        <f>$AU160+$AB$7*SIN(AU160)</f>
        <v>21.908462813946191</v>
      </c>
      <c r="AU160" s="140">
        <f>RADIANS($AB$9)+$AB$18*(F160-AB$15)</f>
        <v>21.888126768256068</v>
      </c>
    </row>
    <row r="161" spans="1:48" ht="12.95" customHeight="1">
      <c r="A161" s="46" t="s">
        <v>167</v>
      </c>
      <c r="B161" s="54" t="s">
        <v>108</v>
      </c>
      <c r="C161" s="53">
        <v>55797.914100000002</v>
      </c>
      <c r="D161" s="53">
        <v>2.0000000000000001E-4</v>
      </c>
      <c r="E161" s="46">
        <f>+(C161-C$7)/C$8</f>
        <v>9166.0427384283466</v>
      </c>
      <c r="F161" s="123">
        <f>ROUND(2*E161,0)/2</f>
        <v>9166</v>
      </c>
      <c r="G161" s="123">
        <f>+C161-(C$7+F161*C$8)</f>
        <v>6.080880000081379E-2</v>
      </c>
      <c r="K161" s="123">
        <f>G161</f>
        <v>6.080880000081379E-2</v>
      </c>
      <c r="L161" s="123">
        <f ca="1">+C$11+C$12*$F161</f>
        <v>5.9068582112010742E-2</v>
      </c>
      <c r="M161" s="187">
        <f>+C161-15018.5</f>
        <v>40779.414100000002</v>
      </c>
      <c r="S161" s="191">
        <f>S$17</f>
        <v>1</v>
      </c>
      <c r="T161" s="187"/>
      <c r="U161" s="163"/>
      <c r="Z161" s="123">
        <f>F161</f>
        <v>9166</v>
      </c>
      <c r="AA161" s="140">
        <f>AB$3+AB$4*Z161+AB$5*Z161^2+AH161</f>
        <v>7.2964796252735793E-3</v>
      </c>
      <c r="AB161" s="140">
        <f>IF(S161&lt;&gt;0,G161-AH161, -9999)</f>
        <v>5.8724242051928825E-2</v>
      </c>
      <c r="AC161" s="140">
        <f>+G161-P161</f>
        <v>6.080880000081379E-2</v>
      </c>
      <c r="AD161" s="140">
        <f>IF(S161&lt;&gt;0,G161-AA161, -9999)</f>
        <v>5.3512320375540212E-2</v>
      </c>
      <c r="AE161" s="140">
        <f>+(G161-AA161)^2*S161</f>
        <v>2.8635684319744561E-3</v>
      </c>
      <c r="AF161" s="123">
        <f>IF(S161&lt;&gt;0,G161-P161, -9999)</f>
        <v>6.080880000081379E-2</v>
      </c>
      <c r="AG161" s="188"/>
      <c r="AH161" s="123">
        <f>$AB$6*($AB$11/AI161*AJ161+$AB$12)</f>
        <v>2.0845579488849666E-3</v>
      </c>
      <c r="AI161" s="123">
        <f>1+$AB$7*COS(AL161)</f>
        <v>0.80274499241346842</v>
      </c>
      <c r="AJ161" s="123">
        <f>SIN(AL161+RADIANS($AB$9))</f>
        <v>0.97558110043576185</v>
      </c>
      <c r="AK161" s="123">
        <f>$AB$7*SIN(AL161)</f>
        <v>1.3914300930133643E-2</v>
      </c>
      <c r="AL161" s="123">
        <f>2*ATAN(AM161)</f>
        <v>3.0711696448361225</v>
      </c>
      <c r="AM161" s="123">
        <f>SQRT((1+$AB$7)/(1-$AB$7))*TAN(AN161/2)</f>
        <v>28.388070892708456</v>
      </c>
      <c r="AN161" s="140">
        <f>$AU161+$AB$7*SIN(AO161)</f>
        <v>21.905118128885878</v>
      </c>
      <c r="AO161" s="140">
        <f>$AU161+$AB$7*SIN(AP161)</f>
        <v>21.905116940343223</v>
      </c>
      <c r="AP161" s="140">
        <f>$AU161+$AB$7*SIN(AQ161)</f>
        <v>21.905122973130343</v>
      </c>
      <c r="AQ161" s="140">
        <f>$AU161+$AB$7*SIN(AR161)</f>
        <v>21.905092351966811</v>
      </c>
      <c r="AR161" s="140">
        <f>$AU161+$AB$7*SIN(AS161)</f>
        <v>21.90524777774154</v>
      </c>
      <c r="AS161" s="140">
        <f>$AU161+$AB$7*SIN(AT161)</f>
        <v>21.904458851717493</v>
      </c>
      <c r="AT161" s="140">
        <f>$AU161+$AB$7*SIN(AU161)</f>
        <v>21.908462813946191</v>
      </c>
      <c r="AU161" s="140">
        <f>RADIANS($AB$9)+$AB$18*(F161-AB$15)</f>
        <v>21.888126768256068</v>
      </c>
    </row>
    <row r="162" spans="1:48" ht="12.95" customHeight="1">
      <c r="A162" s="53" t="s">
        <v>161</v>
      </c>
      <c r="B162" s="54" t="s">
        <v>108</v>
      </c>
      <c r="C162" s="53">
        <v>55803.606</v>
      </c>
      <c r="D162" s="53">
        <v>3.0000000000000001E-3</v>
      </c>
      <c r="E162" s="46">
        <f>+(C162-C$7)/C$8</f>
        <v>9170.0431933018299</v>
      </c>
      <c r="F162" s="123">
        <f>ROUND(2*E162,0)/2</f>
        <v>9170</v>
      </c>
      <c r="G162" s="123">
        <f>+C162-(C$7+F162*C$8)</f>
        <v>6.1455999995814636E-2</v>
      </c>
      <c r="K162" s="123">
        <f>G162</f>
        <v>6.1455999995814636E-2</v>
      </c>
      <c r="L162" s="123">
        <f ca="1">+C$11+C$12*$F162</f>
        <v>5.9094367899049378E-2</v>
      </c>
      <c r="M162" s="187">
        <f>+C162-15018.5</f>
        <v>40785.106</v>
      </c>
      <c r="S162" s="191">
        <f>S$17</f>
        <v>1</v>
      </c>
      <c r="T162" s="187"/>
      <c r="U162" s="163"/>
      <c r="Z162" s="202">
        <f>F162</f>
        <v>9170</v>
      </c>
      <c r="AA162" s="202">
        <f>AB$3+AB$4*Z162+AB$5*Z162^2+AH162</f>
        <v>7.2931468258790964E-3</v>
      </c>
      <c r="AB162" s="140">
        <f>IF(S162&lt;&gt;0,G162-AH162, -9999)</f>
        <v>5.9379736592622134E-2</v>
      </c>
      <c r="AC162" s="202">
        <f>+G162-P162</f>
        <v>6.1455999995814636E-2</v>
      </c>
      <c r="AD162" s="202">
        <f>IF(S162&lt;&gt;0,G162-AA162, -9999)</f>
        <v>5.4162853169935542E-2</v>
      </c>
      <c r="AE162" s="202">
        <f>+(G162-AA162)^2*S162</f>
        <v>2.9336146635079966E-3</v>
      </c>
      <c r="AF162" s="202">
        <f>IF(S162&lt;&gt;0,G162-P162, -9999)</f>
        <v>6.1455999995814636E-2</v>
      </c>
      <c r="AG162" s="203"/>
      <c r="AH162" s="202">
        <f>$AB$6*($AB$11/AI162*AJ162+$AB$12)</f>
        <v>2.0762634031925025E-3</v>
      </c>
      <c r="AI162" s="202">
        <f>1+$AB$7*COS(AL162)</f>
        <v>0.80255482052329885</v>
      </c>
      <c r="AJ162" s="202">
        <f>SIN(AL162+RADIANS($AB$9))</f>
        <v>0.97209840760937372</v>
      </c>
      <c r="AK162" s="202">
        <f>$AB$7*SIN(AL162)</f>
        <v>1.0887924033082454E-2</v>
      </c>
      <c r="AL162" s="202">
        <f>2*ATAN(AM162)</f>
        <v>3.086504411275846</v>
      </c>
      <c r="AM162" s="202">
        <f>SQRT((1+$AB$7)/(1-$AB$7))*TAN(AN162/2)</f>
        <v>36.296205954093097</v>
      </c>
      <c r="AN162" s="202">
        <f>$AU162+$AB$7*SIN(AO162)</f>
        <v>21.923846132595198</v>
      </c>
      <c r="AO162" s="202">
        <f>$AU162+$AB$7*SIN(AP162)</f>
        <v>21.923845193812863</v>
      </c>
      <c r="AP162" s="202">
        <f>$AU162+$AB$7*SIN(AQ162)</f>
        <v>21.923849952020131</v>
      </c>
      <c r="AQ162" s="202">
        <f>$AU162+$AB$7*SIN(AR162)</f>
        <v>21.923825835086618</v>
      </c>
      <c r="AR162" s="202">
        <f>$AU162+$AB$7*SIN(AS162)</f>
        <v>21.923948071157291</v>
      </c>
      <c r="AS162" s="202">
        <f>$AU162+$AB$7*SIN(AT162)</f>
        <v>21.923328510302074</v>
      </c>
      <c r="AT162" s="202">
        <f>$AU162+$AB$7*SIN(AU162)</f>
        <v>21.926468527833588</v>
      </c>
      <c r="AU162" s="202">
        <f>RADIANS($AB$9)+$AB$18*(F162-AB$15)</f>
        <v>21.910547260508345</v>
      </c>
    </row>
    <row r="163" spans="1:48" ht="12.95" customHeight="1">
      <c r="A163" s="98" t="s">
        <v>57</v>
      </c>
      <c r="B163" s="99" t="s">
        <v>108</v>
      </c>
      <c r="C163" s="98">
        <v>55813.5645</v>
      </c>
      <c r="D163" s="98">
        <v>1E-4</v>
      </c>
      <c r="E163" s="46">
        <f>+(C163-C$7)/C$8</f>
        <v>9177.0423552438206</v>
      </c>
      <c r="F163" s="123">
        <f>ROUND(2*E163,0)/2</f>
        <v>9177</v>
      </c>
      <c r="G163" s="123">
        <f>+C163-(C$7+F163*C$8)</f>
        <v>6.0263599996687844E-2</v>
      </c>
      <c r="K163" s="123">
        <f>G163</f>
        <v>6.0263599996687844E-2</v>
      </c>
      <c r="L163" s="123">
        <f ca="1">+C$11+C$12*$F163</f>
        <v>5.9139493026367E-2</v>
      </c>
      <c r="M163" s="187">
        <f>+C163-15018.5</f>
        <v>40795.0645</v>
      </c>
      <c r="S163" s="191">
        <f>S$17</f>
        <v>1</v>
      </c>
      <c r="T163" s="187"/>
      <c r="U163" s="163"/>
      <c r="Z163" s="202">
        <f>F163</f>
        <v>9177</v>
      </c>
      <c r="AA163" s="202">
        <f>AB$3+AB$4*Z163+AB$5*Z163^2+AH163</f>
        <v>7.2855768757923147E-3</v>
      </c>
      <c r="AB163" s="140">
        <f>IF(S163&lt;&gt;0,G163-AH163, -9999)</f>
        <v>5.8203597769611877E-2</v>
      </c>
      <c r="AC163" s="202">
        <f>+G163-P163</f>
        <v>6.0263599996687844E-2</v>
      </c>
      <c r="AD163" s="202">
        <f>IF(S163&lt;&gt;0,G163-AA163, -9999)</f>
        <v>5.2978023120895529E-2</v>
      </c>
      <c r="AE163" s="202">
        <f>+(G163-AA163)^2*S163</f>
        <v>2.8066709337981411E-3</v>
      </c>
      <c r="AF163" s="202">
        <f>IF(S163&lt;&gt;0,G163-P163, -9999)</f>
        <v>6.0263599996687844E-2</v>
      </c>
      <c r="AG163" s="203"/>
      <c r="AH163" s="202">
        <f>$AB$6*($AB$11/AI163*AJ163+$AB$12)</f>
        <v>2.06000222707597E-3</v>
      </c>
      <c r="AI163" s="202">
        <f>1+$AB$7*COS(AL163)</f>
        <v>0.80233384081049719</v>
      </c>
      <c r="AJ163" s="202">
        <f>SIN(AL163+RADIANS($AB$9))</f>
        <v>0.96545789593052467</v>
      </c>
      <c r="AK163" s="202">
        <f>$AB$7*SIN(AL163)</f>
        <v>5.5888549459678959E-3</v>
      </c>
      <c r="AL163" s="202">
        <f>2*ATAN(AM163)</f>
        <v>3.1133259721235382</v>
      </c>
      <c r="AM163" s="202">
        <f>SQRT((1+$AB$7)/(1-$AB$7))*TAN(AN163/2)</f>
        <v>70.74996875976494</v>
      </c>
      <c r="AN163" s="202">
        <f>$AU163+$AB$7*SIN(AO163)</f>
        <v>21.956611416342355</v>
      </c>
      <c r="AO163" s="202">
        <f>$AU163+$AB$7*SIN(AP163)</f>
        <v>21.956610929191832</v>
      </c>
      <c r="AP163" s="202">
        <f>$AU163+$AB$7*SIN(AQ163)</f>
        <v>21.956613394188743</v>
      </c>
      <c r="AQ163" s="202">
        <f>$AU163+$AB$7*SIN(AR163)</f>
        <v>21.956600921224929</v>
      </c>
      <c r="AR163" s="202">
        <f>$AU163+$AB$7*SIN(AS163)</f>
        <v>21.956664034768675</v>
      </c>
      <c r="AS163" s="202">
        <f>$AU163+$AB$7*SIN(AT163)</f>
        <v>21.956344677065442</v>
      </c>
      <c r="AT163" s="202">
        <f>$AU163+$AB$7*SIN(AU163)</f>
        <v>21.957960607294929</v>
      </c>
      <c r="AU163" s="202">
        <f>RADIANS($AB$9)+$AB$18*(F163-AB$15)</f>
        <v>21.949783121949832</v>
      </c>
    </row>
    <row r="164" spans="1:48" ht="12.95" customHeight="1">
      <c r="A164" s="46" t="s">
        <v>168</v>
      </c>
      <c r="B164" s="54" t="s">
        <v>108</v>
      </c>
      <c r="C164" s="53">
        <v>55843.44382</v>
      </c>
      <c r="D164" s="53">
        <v>2.0000000000000001E-4</v>
      </c>
      <c r="E164" s="46">
        <f>+(C164-C$7)/C$8</f>
        <v>9198.0425258916603</v>
      </c>
      <c r="F164" s="123">
        <f>ROUND(2*E164,0)/2</f>
        <v>9198</v>
      </c>
      <c r="G164" s="123">
        <f>+C164-(C$7+F164*C$8)</f>
        <v>6.0506399997393601E-2</v>
      </c>
      <c r="K164" s="123">
        <f>G164</f>
        <v>6.0506399997393601E-2</v>
      </c>
      <c r="L164" s="123">
        <f ca="1">+C$11+C$12*$F164</f>
        <v>5.9274868408319852E-2</v>
      </c>
      <c r="M164" s="187">
        <f>+C164-15018.5</f>
        <v>40824.94382</v>
      </c>
      <c r="S164" s="191">
        <f>S$17</f>
        <v>1</v>
      </c>
      <c r="T164" s="187"/>
      <c r="U164" s="163"/>
      <c r="Z164" s="202">
        <f>F164</f>
        <v>9198</v>
      </c>
      <c r="AA164" s="202">
        <f>AB$3+AB$4*Z164+AB$5*Z164^2+AH164</f>
        <v>7.2497528639823752E-3</v>
      </c>
      <c r="AB164" s="140">
        <f>IF(S164&lt;&gt;0,G164-AH164, -9999)</f>
        <v>5.8508357849370973E-2</v>
      </c>
      <c r="AC164" s="202">
        <f>+G164-P164</f>
        <v>6.0506399997393601E-2</v>
      </c>
      <c r="AD164" s="202">
        <f>IF(S164&lt;&gt;0,G164-AA164, -9999)</f>
        <v>5.3256647133411224E-2</v>
      </c>
      <c r="AE164" s="202">
        <f>+(G164-AA164)^2*S164</f>
        <v>2.8362704638926779E-3</v>
      </c>
      <c r="AF164" s="202">
        <f>IF(S164&lt;&gt;0,G164-P164, -9999)</f>
        <v>6.0506399997393601E-2</v>
      </c>
      <c r="AG164" s="203"/>
      <c r="AH164" s="202">
        <f>$AB$6*($AB$11/AI164*AJ164+$AB$12)</f>
        <v>1.9980421480226308E-3</v>
      </c>
      <c r="AI164" s="202">
        <f>1+$AB$7*COS(AL164)</f>
        <v>0.80252394851967923</v>
      </c>
      <c r="AJ164" s="202">
        <f>SIN(AL164+RADIANS($AB$9))</f>
        <v>0.94139838802758902</v>
      </c>
      <c r="AK164" s="202">
        <f>$AB$7*SIN(AL164)</f>
        <v>-1.0312850240288166E-2</v>
      </c>
      <c r="AL164" s="202">
        <f>2*ATAN(AM164)</f>
        <v>-3.089416756023335</v>
      </c>
      <c r="AM164" s="202">
        <f>SQRT((1+$AB$7)/(1-$AB$7))*TAN(AN164/2)</f>
        <v>-38.323178938149653</v>
      </c>
      <c r="AN164" s="202">
        <f>$AU164+$AB$7*SIN(AO164)</f>
        <v>22.054893763551064</v>
      </c>
      <c r="AO164" s="202">
        <f>$AU164+$AB$7*SIN(AP164)</f>
        <v>22.054894654101091</v>
      </c>
      <c r="AP164" s="202">
        <f>$AU164+$AB$7*SIN(AQ164)</f>
        <v>22.054890141412148</v>
      </c>
      <c r="AQ164" s="202">
        <f>$AU164+$AB$7*SIN(AR164)</f>
        <v>22.05491300859855</v>
      </c>
      <c r="AR164" s="202">
        <f>$AU164+$AB$7*SIN(AS164)</f>
        <v>22.054797133857587</v>
      </c>
      <c r="AS164" s="202">
        <f>$AU164+$AB$7*SIN(AT164)</f>
        <v>22.055384314010183</v>
      </c>
      <c r="AT164" s="202">
        <f>$AU164+$AB$7*SIN(AU164)</f>
        <v>22.052409079379746</v>
      </c>
      <c r="AU164" s="202">
        <f>RADIANS($AB$9)+$AB$18*(F164-AB$15)</f>
        <v>22.067490706274295</v>
      </c>
    </row>
    <row r="165" spans="1:48" ht="12.95" customHeight="1">
      <c r="A165" s="46" t="s">
        <v>168</v>
      </c>
      <c r="B165" s="54" t="s">
        <v>124</v>
      </c>
      <c r="C165" s="53">
        <v>55855.537609999999</v>
      </c>
      <c r="D165" s="53">
        <v>2.0000000000000001E-4</v>
      </c>
      <c r="E165" s="46">
        <f>+(C165-C$7)/C$8</f>
        <v>9206.5424400054744</v>
      </c>
      <c r="F165" s="123">
        <f>ROUND(2*E165,0)/2</f>
        <v>9206.5</v>
      </c>
      <c r="G165" s="123">
        <f>+C165-(C$7+F165*C$8)</f>
        <v>6.0384199998225085E-2</v>
      </c>
      <c r="K165" s="123">
        <f>G165</f>
        <v>6.0384199998225085E-2</v>
      </c>
      <c r="L165" s="123">
        <f ca="1">+C$11+C$12*$F165</f>
        <v>5.9329663205776963E-2</v>
      </c>
      <c r="M165" s="187">
        <f>+C165-15018.5</f>
        <v>40837.037609999999</v>
      </c>
      <c r="S165" s="191">
        <f>S$17</f>
        <v>1</v>
      </c>
      <c r="T165" s="187"/>
      <c r="U165" s="163"/>
      <c r="Z165" s="202">
        <f>F165</f>
        <v>9206.5</v>
      </c>
      <c r="AA165" s="202">
        <f>AB$3+AB$4*Z165+AB$5*Z165^2+AH165</f>
        <v>7.2297404298461692E-3</v>
      </c>
      <c r="AB165" s="140">
        <f>IF(S165&lt;&gt;0,G165-AH165, -9999)</f>
        <v>5.8416775774278E-2</v>
      </c>
      <c r="AC165" s="202">
        <f>+G165-P165</f>
        <v>6.0384199998225085E-2</v>
      </c>
      <c r="AD165" s="202">
        <f>IF(S165&lt;&gt;0,G165-AA165, -9999)</f>
        <v>5.3154459568378915E-2</v>
      </c>
      <c r="AE165" s="202">
        <f>+(G165-AA165)^2*S165</f>
        <v>2.8253965720064288E-3</v>
      </c>
      <c r="AF165" s="202">
        <f>IF(S165&lt;&gt;0,G165-P165, -9999)</f>
        <v>6.0384199998225085E-2</v>
      </c>
      <c r="AG165" s="203"/>
      <c r="AH165" s="202">
        <f>$AB$6*($AB$11/AI165*AJ165+$AB$12)</f>
        <v>1.9674242239470876E-3</v>
      </c>
      <c r="AI165" s="202">
        <f>1+$AB$7*COS(AL165)</f>
        <v>0.80296489535586724</v>
      </c>
      <c r="AJ165" s="202">
        <f>SIN(AL165+RADIANS($AB$9))</f>
        <v>0.92990686020696689</v>
      </c>
      <c r="AK165" s="202">
        <f>$AB$7*SIN(AL165)</f>
        <v>-1.6742560324292968E-2</v>
      </c>
      <c r="AL165" s="202">
        <f>2*ATAN(AM165)</f>
        <v>-3.0568238075914298</v>
      </c>
      <c r="AM165" s="202">
        <f>SQRT((1+$AB$7)/(1-$AB$7))*TAN(AN165/2)</f>
        <v>-23.579443683526598</v>
      </c>
      <c r="AN165" s="202">
        <f>$AU165+$AB$7*SIN(AO165)</f>
        <v>22.094694783185464</v>
      </c>
      <c r="AO165" s="202">
        <f>$AU165+$AB$7*SIN(AP165)</f>
        <v>22.0946961978986</v>
      </c>
      <c r="AP165" s="202">
        <f>$AU165+$AB$7*SIN(AQ165)</f>
        <v>22.094689005150929</v>
      </c>
      <c r="AQ165" s="202">
        <f>$AU165+$AB$7*SIN(AR165)</f>
        <v>22.09472557489546</v>
      </c>
      <c r="AR165" s="202">
        <f>$AU165+$AB$7*SIN(AS165)</f>
        <v>22.094539646526783</v>
      </c>
      <c r="AS165" s="202">
        <f>$AU165+$AB$7*SIN(AT165)</f>
        <v>22.095484983326966</v>
      </c>
      <c r="AT165" s="202">
        <f>$AU165+$AB$7*SIN(AU165)</f>
        <v>22.090679453100183</v>
      </c>
      <c r="AU165" s="202">
        <f>RADIANS($AB$9)+$AB$18*(F165-AB$15)</f>
        <v>22.115134252310387</v>
      </c>
    </row>
    <row r="166" spans="1:48" ht="12.95" customHeight="1">
      <c r="A166" s="98" t="s">
        <v>57</v>
      </c>
      <c r="B166" s="99" t="s">
        <v>124</v>
      </c>
      <c r="C166" s="98">
        <v>55855.538</v>
      </c>
      <c r="D166" s="98">
        <v>1E-4</v>
      </c>
      <c r="E166" s="46">
        <f>+(C166-C$7)/C$8</f>
        <v>9206.5427141103246</v>
      </c>
      <c r="F166" s="123">
        <f>ROUND(2*E166,0)/2</f>
        <v>9206.5</v>
      </c>
      <c r="G166" s="123">
        <f>+C166-(C$7+F166*C$8)</f>
        <v>6.0774199999286793E-2</v>
      </c>
      <c r="K166" s="123">
        <f>G166</f>
        <v>6.0774199999286793E-2</v>
      </c>
      <c r="L166" s="123">
        <f ca="1">+C$11+C$12*$F166</f>
        <v>5.9329663205776963E-2</v>
      </c>
      <c r="M166" s="187">
        <f>+C166-15018.5</f>
        <v>40837.038</v>
      </c>
      <c r="S166" s="191">
        <f>S$17</f>
        <v>1</v>
      </c>
      <c r="T166" s="187"/>
      <c r="U166" s="163"/>
      <c r="Z166" s="202">
        <f>F166</f>
        <v>9206.5</v>
      </c>
      <c r="AA166" s="202">
        <f>AB$3+AB$4*Z166+AB$5*Z166^2+AH166</f>
        <v>7.2297404298461692E-3</v>
      </c>
      <c r="AB166" s="140">
        <f>IF(S166&lt;&gt;0,G166-AH166, -9999)</f>
        <v>5.8806775775339708E-2</v>
      </c>
      <c r="AC166" s="202">
        <f>+G166-P166</f>
        <v>6.0774199999286793E-2</v>
      </c>
      <c r="AD166" s="202">
        <f>IF(S166&lt;&gt;0,G166-AA166, -9999)</f>
        <v>5.3544459569440622E-2</v>
      </c>
      <c r="AE166" s="202">
        <f>+(G166-AA166)^2*S166</f>
        <v>2.8670091505834613E-3</v>
      </c>
      <c r="AF166" s="202">
        <f>IF(S166&lt;&gt;0,G166-P166, -9999)</f>
        <v>6.0774199999286793E-2</v>
      </c>
      <c r="AG166" s="203"/>
      <c r="AH166" s="202">
        <f>$AB$6*($AB$11/AI166*AJ166+$AB$12)</f>
        <v>1.9674242239470876E-3</v>
      </c>
      <c r="AI166" s="202">
        <f>1+$AB$7*COS(AL166)</f>
        <v>0.80296489535586724</v>
      </c>
      <c r="AJ166" s="202">
        <f>SIN(AL166+RADIANS($AB$9))</f>
        <v>0.92990686020696689</v>
      </c>
      <c r="AK166" s="202">
        <f>$AB$7*SIN(AL166)</f>
        <v>-1.6742560324292968E-2</v>
      </c>
      <c r="AL166" s="202">
        <f>2*ATAN(AM166)</f>
        <v>-3.0568238075914298</v>
      </c>
      <c r="AM166" s="202">
        <f>SQRT((1+$AB$7)/(1-$AB$7))*TAN(AN166/2)</f>
        <v>-23.579443683526598</v>
      </c>
      <c r="AN166" s="202">
        <f>$AU166+$AB$7*SIN(AO166)</f>
        <v>22.094694783185464</v>
      </c>
      <c r="AO166" s="202">
        <f>$AU166+$AB$7*SIN(AP166)</f>
        <v>22.0946961978986</v>
      </c>
      <c r="AP166" s="202">
        <f>$AU166+$AB$7*SIN(AQ166)</f>
        <v>22.094689005150929</v>
      </c>
      <c r="AQ166" s="202">
        <f>$AU166+$AB$7*SIN(AR166)</f>
        <v>22.09472557489546</v>
      </c>
      <c r="AR166" s="202">
        <f>$AU166+$AB$7*SIN(AS166)</f>
        <v>22.094539646526783</v>
      </c>
      <c r="AS166" s="202">
        <f>$AU166+$AB$7*SIN(AT166)</f>
        <v>22.095484983326966</v>
      </c>
      <c r="AT166" s="202">
        <f>$AU166+$AB$7*SIN(AU166)</f>
        <v>22.090679453100183</v>
      </c>
      <c r="AU166" s="202">
        <f>RADIANS($AB$9)+$AB$18*(F166-AB$15)</f>
        <v>22.115134252310387</v>
      </c>
    </row>
    <row r="167" spans="1:48" ht="12.95" customHeight="1">
      <c r="A167" s="46" t="s">
        <v>169</v>
      </c>
      <c r="B167" s="54" t="s">
        <v>124</v>
      </c>
      <c r="C167" s="53">
        <v>55889.684699999998</v>
      </c>
      <c r="D167" s="53">
        <v>2.9999999999999997E-4</v>
      </c>
      <c r="E167" s="46">
        <f>+(C167-C$7)/C$8</f>
        <v>9230.5421400363684</v>
      </c>
      <c r="F167" s="123">
        <f>ROUND(2*E167,0)/2</f>
        <v>9230.5</v>
      </c>
      <c r="G167" s="123">
        <f>+C167-(C$7+F167*C$8)</f>
        <v>5.9957399993436411E-2</v>
      </c>
      <c r="K167" s="123">
        <f>G167</f>
        <v>5.9957399993436411E-2</v>
      </c>
      <c r="L167" s="123">
        <f ca="1">+C$11+C$12*$F167</f>
        <v>5.94843779280088E-2</v>
      </c>
      <c r="M167" s="187">
        <f>+C167-15018.5</f>
        <v>40871.184699999998</v>
      </c>
      <c r="S167" s="191">
        <f>S$17</f>
        <v>1</v>
      </c>
      <c r="T167" s="187"/>
      <c r="U167" s="163"/>
      <c r="Z167" s="202">
        <f>F167</f>
        <v>9230.5</v>
      </c>
      <c r="AA167" s="202">
        <f>AB$3+AB$4*Z167+AB$5*Z167^2+AH167</f>
        <v>7.156490047289606E-3</v>
      </c>
      <c r="AB167" s="140">
        <f>IF(S167&lt;&gt;0,G167-AH167, -9999)</f>
        <v>5.8093253825938641E-2</v>
      </c>
      <c r="AC167" s="202">
        <f>+G167-P167</f>
        <v>5.9957399993436411E-2</v>
      </c>
      <c r="AD167" s="202">
        <f>IF(S167&lt;&gt;0,G167-AA167, -9999)</f>
        <v>5.2800909946146807E-2</v>
      </c>
      <c r="AE167" s="202">
        <f>+(G167-AA167)^2*S167</f>
        <v>2.7879360911411046E-3</v>
      </c>
      <c r="AF167" s="202">
        <f>IF(S167&lt;&gt;0,G167-P167, -9999)</f>
        <v>5.9957399993436411E-2</v>
      </c>
      <c r="AG167" s="203"/>
      <c r="AH167" s="202">
        <f>$AB$6*($AB$11/AI167*AJ167+$AB$12)</f>
        <v>1.8641461674977727E-3</v>
      </c>
      <c r="AI167" s="202">
        <f>1+$AB$7*COS(AL167)</f>
        <v>0.80534754619130711</v>
      </c>
      <c r="AJ167" s="202">
        <f>SIN(AL167+RADIANS($AB$9))</f>
        <v>0.8920388884473851</v>
      </c>
      <c r="AK167" s="202">
        <f>$AB$7*SIN(AL167)</f>
        <v>-3.4836303113155144E-2</v>
      </c>
      <c r="AL167" s="202">
        <f>2*ATAN(AM167)</f>
        <v>-2.9645007879927037</v>
      </c>
      <c r="AM167" s="202">
        <f>SQRT((1+$AB$7)/(1-$AB$7))*TAN(AN167/2)</f>
        <v>-11.264042748011725</v>
      </c>
      <c r="AN167" s="202">
        <f>$AU167+$AB$7*SIN(AO167)</f>
        <v>22.207254625958459</v>
      </c>
      <c r="AO167" s="202">
        <f>$AU167+$AB$7*SIN(AP167)</f>
        <v>22.207257241451018</v>
      </c>
      <c r="AP167" s="202">
        <f>$AU167+$AB$7*SIN(AQ167)</f>
        <v>22.207243699901916</v>
      </c>
      <c r="AQ167" s="202">
        <f>$AU167+$AB$7*SIN(AR167)</f>
        <v>22.20731381086064</v>
      </c>
      <c r="AR167" s="202">
        <f>$AU167+$AB$7*SIN(AS167)</f>
        <v>22.206950825168409</v>
      </c>
      <c r="AS167" s="202">
        <f>$AU167+$AB$7*SIN(AT167)</f>
        <v>22.208830425690451</v>
      </c>
      <c r="AT167" s="202">
        <f>$AU167+$AB$7*SIN(AU167)</f>
        <v>22.199105828106568</v>
      </c>
      <c r="AU167" s="202">
        <f>RADIANS($AB$9)+$AB$18*(F167-AB$15)</f>
        <v>22.249657205824057</v>
      </c>
    </row>
    <row r="168" spans="1:48" ht="12.95" customHeight="1">
      <c r="A168" s="46" t="s">
        <v>167</v>
      </c>
      <c r="B168" s="54" t="s">
        <v>124</v>
      </c>
      <c r="C168" s="53">
        <v>55889.684699999998</v>
      </c>
      <c r="D168" s="53">
        <v>2.9999999999999997E-4</v>
      </c>
      <c r="E168" s="46">
        <f>+(C168-C$7)/C$8</f>
        <v>9230.5421400363684</v>
      </c>
      <c r="F168" s="123">
        <f>ROUND(2*E168,0)/2</f>
        <v>9230.5</v>
      </c>
      <c r="G168" s="123">
        <f>+C168-(C$7+F168*C$8)</f>
        <v>5.9957399993436411E-2</v>
      </c>
      <c r="K168" s="123">
        <f>G168</f>
        <v>5.9957399993436411E-2</v>
      </c>
      <c r="L168" s="123">
        <f ca="1">+C$11+C$12*$F168</f>
        <v>5.94843779280088E-2</v>
      </c>
      <c r="M168" s="187">
        <f>+C168-15018.5</f>
        <v>40871.184699999998</v>
      </c>
      <c r="S168" s="191">
        <f>S$17</f>
        <v>1</v>
      </c>
      <c r="T168" s="187"/>
      <c r="U168" s="163"/>
      <c r="Z168" s="123">
        <f>F168</f>
        <v>9230.5</v>
      </c>
      <c r="AA168" s="140">
        <f>AB$3+AB$4*Z168+AB$5*Z168^2+AH168</f>
        <v>7.156490047289606E-3</v>
      </c>
      <c r="AB168" s="140">
        <f>IF(S168&lt;&gt;0,G168-AH168, -9999)</f>
        <v>5.8093253825938641E-2</v>
      </c>
      <c r="AC168" s="140">
        <f>+G168-P168</f>
        <v>5.9957399993436411E-2</v>
      </c>
      <c r="AD168" s="140">
        <f>IF(S168&lt;&gt;0,G168-AA168, -9999)</f>
        <v>5.2800909946146807E-2</v>
      </c>
      <c r="AE168" s="140">
        <f>+(G168-AA168)^2*S168</f>
        <v>2.7879360911411046E-3</v>
      </c>
      <c r="AF168" s="123">
        <f>IF(S168&lt;&gt;0,G168-P168, -9999)</f>
        <v>5.9957399993436411E-2</v>
      </c>
      <c r="AG168" s="188"/>
      <c r="AH168" s="123">
        <f>$AB$6*($AB$11/AI168*AJ168+$AB$12)</f>
        <v>1.8641461674977727E-3</v>
      </c>
      <c r="AI168" s="123">
        <f>1+$AB$7*COS(AL168)</f>
        <v>0.80534754619130711</v>
      </c>
      <c r="AJ168" s="123">
        <f>SIN(AL168+RADIANS($AB$9))</f>
        <v>0.8920388884473851</v>
      </c>
      <c r="AK168" s="123">
        <f>$AB$7*SIN(AL168)</f>
        <v>-3.4836303113155144E-2</v>
      </c>
      <c r="AL168" s="123">
        <f>2*ATAN(AM168)</f>
        <v>-2.9645007879927037</v>
      </c>
      <c r="AM168" s="123">
        <f>SQRT((1+$AB$7)/(1-$AB$7))*TAN(AN168/2)</f>
        <v>-11.264042748011725</v>
      </c>
      <c r="AN168" s="140">
        <f>$AU168+$AB$7*SIN(AO168)</f>
        <v>22.207254625958459</v>
      </c>
      <c r="AO168" s="140">
        <f>$AU168+$AB$7*SIN(AP168)</f>
        <v>22.207257241451018</v>
      </c>
      <c r="AP168" s="140">
        <f>$AU168+$AB$7*SIN(AQ168)</f>
        <v>22.207243699901916</v>
      </c>
      <c r="AQ168" s="140">
        <f>$AU168+$AB$7*SIN(AR168)</f>
        <v>22.20731381086064</v>
      </c>
      <c r="AR168" s="140">
        <f>$AU168+$AB$7*SIN(AS168)</f>
        <v>22.206950825168409</v>
      </c>
      <c r="AS168" s="140">
        <f>$AU168+$AB$7*SIN(AT168)</f>
        <v>22.208830425690451</v>
      </c>
      <c r="AT168" s="140">
        <f>$AU168+$AB$7*SIN(AU168)</f>
        <v>22.199105828106568</v>
      </c>
      <c r="AU168" s="140">
        <f>RADIANS($AB$9)+$AB$18*(F168-AB$15)</f>
        <v>22.249657205824057</v>
      </c>
    </row>
    <row r="169" spans="1:48" ht="12.95" customHeight="1">
      <c r="A169" s="53" t="s">
        <v>162</v>
      </c>
      <c r="B169" s="54" t="s">
        <v>124</v>
      </c>
      <c r="C169" s="53">
        <v>55946.599800000004</v>
      </c>
      <c r="D169" s="53">
        <v>5.0000000000000001E-4</v>
      </c>
      <c r="E169" s="46">
        <f>+(C169-C$7)/C$8</f>
        <v>9270.5439477227228</v>
      </c>
      <c r="F169" s="123">
        <f>ROUND(2*E169,0)/2</f>
        <v>9270.5</v>
      </c>
      <c r="G169" s="123">
        <f>+C169-(C$7+F169*C$8)</f>
        <v>6.2529399998311419E-2</v>
      </c>
      <c r="K169" s="123">
        <f>G169</f>
        <v>6.2529399998311419E-2</v>
      </c>
      <c r="L169" s="123">
        <f ca="1">+C$11+C$12*$F169</f>
        <v>5.9742235798395188E-2</v>
      </c>
      <c r="M169" s="187">
        <f>+C169-15018.5</f>
        <v>40928.099800000004</v>
      </c>
      <c r="S169" s="191">
        <f>S$17</f>
        <v>1</v>
      </c>
      <c r="T169" s="187" t="s">
        <v>61</v>
      </c>
      <c r="U169" s="163"/>
      <c r="Z169" s="202">
        <f>F169</f>
        <v>9270.5</v>
      </c>
      <c r="AA169" s="202">
        <f>AB$3+AB$4*Z169+AB$5*Z169^2+AH169</f>
        <v>6.981507660740854E-3</v>
      </c>
      <c r="AB169" s="140">
        <f>IF(S169&lt;&gt;0,G169-AH169, -9999)</f>
        <v>6.0890553966766334E-2</v>
      </c>
      <c r="AC169" s="202">
        <f>+G169-P169</f>
        <v>6.2529399998311419E-2</v>
      </c>
      <c r="AD169" s="202">
        <f>IF(S169&lt;&gt;0,G169-AA169, -9999)</f>
        <v>5.5547892337570563E-2</v>
      </c>
      <c r="AE169" s="202">
        <f>+(G169-AA169)^2*S169</f>
        <v>3.0855683431463307E-3</v>
      </c>
      <c r="AF169" s="202">
        <f>IF(S169&lt;&gt;0,G169-P169, -9999)</f>
        <v>6.2529399998311419E-2</v>
      </c>
      <c r="AG169" s="203"/>
      <c r="AH169" s="202">
        <f>$AB$6*($AB$11/AI169*AJ169+$AB$12)</f>
        <v>1.6388460315450834E-3</v>
      </c>
      <c r="AI169" s="202">
        <f>1+$AB$7*COS(AL169)</f>
        <v>0.81310564737824198</v>
      </c>
      <c r="AJ169" s="202">
        <f>SIN(AL169+RADIANS($AB$9))</f>
        <v>0.81115024999920504</v>
      </c>
      <c r="AK169" s="202">
        <f>$AB$7*SIN(AL169)</f>
        <v>-6.4603767277387925E-2</v>
      </c>
      <c r="AL169" s="202">
        <f>2*ATAN(AM169)</f>
        <v>-2.8087805082344675</v>
      </c>
      <c r="AM169" s="202">
        <f>SQRT((1+$AB$7)/(1-$AB$7))*TAN(AN169/2)</f>
        <v>-5.9538247144445897</v>
      </c>
      <c r="AN169" s="202">
        <f>$AU169+$AB$7*SIN(AO169)</f>
        <v>22.395977354207673</v>
      </c>
      <c r="AO169" s="202">
        <f>$AU169+$AB$7*SIN(AP169)</f>
        <v>22.395980622461504</v>
      </c>
      <c r="AP169" s="202">
        <f>$AU169+$AB$7*SIN(AQ169)</f>
        <v>22.39596264149235</v>
      </c>
      <c r="AQ169" s="202">
        <f>$AU169+$AB$7*SIN(AR169)</f>
        <v>22.396061569199929</v>
      </c>
      <c r="AR169" s="202">
        <f>$AU169+$AB$7*SIN(AS169)</f>
        <v>22.395517340582334</v>
      </c>
      <c r="AS169" s="202">
        <f>$AU169+$AB$7*SIN(AT169)</f>
        <v>22.398512868110114</v>
      </c>
      <c r="AT169" s="202">
        <f>$AU169+$AB$7*SIN(AU169)</f>
        <v>22.382071916729004</v>
      </c>
      <c r="AU169" s="202">
        <f>RADIANS($AB$9)+$AB$18*(F169-AB$15)</f>
        <v>22.473862128346841</v>
      </c>
    </row>
    <row r="170" spans="1:48" ht="12.95" customHeight="1">
      <c r="A170" s="46" t="s">
        <v>168</v>
      </c>
      <c r="B170" s="54" t="s">
        <v>108</v>
      </c>
      <c r="C170" s="53">
        <v>55957.268920000002</v>
      </c>
      <c r="D170" s="53">
        <v>1E-4</v>
      </c>
      <c r="E170" s="46">
        <f>+(C170-C$7)/C$8</f>
        <v>9278.0425568163118</v>
      </c>
      <c r="F170" s="123">
        <f>ROUND(2*E170,0)/2</f>
        <v>9278</v>
      </c>
      <c r="G170" s="123">
        <f>+C170-(C$7+F170*C$8)</f>
        <v>6.0550399997737259E-2</v>
      </c>
      <c r="K170" s="123">
        <f>G170</f>
        <v>6.0550399997737259E-2</v>
      </c>
      <c r="L170" s="123">
        <f ca="1">+C$11+C$12*$F170</f>
        <v>5.9790584149092635E-2</v>
      </c>
      <c r="M170" s="187">
        <f>+C170-15018.5</f>
        <v>40938.768920000002</v>
      </c>
      <c r="S170" s="191">
        <f>S$17</f>
        <v>1</v>
      </c>
      <c r="T170" s="187"/>
      <c r="U170" s="163"/>
      <c r="Z170" s="123">
        <f>F170</f>
        <v>9278</v>
      </c>
      <c r="AA170" s="140">
        <f>AB$3+AB$4*Z170+AB$5*Z170^2+AH170</f>
        <v>6.9416548277006955E-3</v>
      </c>
      <c r="AB170" s="140">
        <f>IF(S170&lt;&gt;0,G170-AH170, -9999)</f>
        <v>5.8960879176796877E-2</v>
      </c>
      <c r="AC170" s="140">
        <f>+G170-P170</f>
        <v>6.0550399997737259E-2</v>
      </c>
      <c r="AD170" s="140">
        <f>IF(S170&lt;&gt;0,G170-AA170, -9999)</f>
        <v>5.3608745170036561E-2</v>
      </c>
      <c r="AE170" s="140">
        <f>+(G170-AA170)^2*S170</f>
        <v>2.8738975587059182E-3</v>
      </c>
      <c r="AF170" s="123">
        <f>IF(S170&lt;&gt;0,G170-P170, -9999)</f>
        <v>6.0550399997737259E-2</v>
      </c>
      <c r="AG170" s="188"/>
      <c r="AH170" s="123">
        <f>$AB$6*($AB$11/AI170*AJ170+$AB$12)</f>
        <v>1.5895208209403848E-3</v>
      </c>
      <c r="AI170" s="123">
        <f>1+$AB$7*COS(AL170)</f>
        <v>0.81509799003459427</v>
      </c>
      <c r="AJ170" s="123">
        <f>SIN(AL170+RADIANS($AB$9))</f>
        <v>0.79349943623895336</v>
      </c>
      <c r="AK170" s="123">
        <f>$AB$7*SIN(AL170)</f>
        <v>-7.010272818578403E-2</v>
      </c>
      <c r="AL170" s="123">
        <f>2*ATAN(AM170)</f>
        <v>-2.7792021661864235</v>
      </c>
      <c r="AM170" s="123">
        <f>SQRT((1+$AB$7)/(1-$AB$7))*TAN(AN170/2)</f>
        <v>-5.4583776339189987</v>
      </c>
      <c r="AN170" s="140">
        <f>$AU170+$AB$7*SIN(AO170)</f>
        <v>22.431593009172477</v>
      </c>
      <c r="AO170" s="140">
        <f>$AU170+$AB$7*SIN(AP170)</f>
        <v>22.431596205292085</v>
      </c>
      <c r="AP170" s="140">
        <f>$AU170+$AB$7*SIN(AQ170)</f>
        <v>22.431578337226817</v>
      </c>
      <c r="AQ170" s="140">
        <f>$AU170+$AB$7*SIN(AR170)</f>
        <v>22.431678231463522</v>
      </c>
      <c r="AR170" s="140">
        <f>$AU170+$AB$7*SIN(AS170)</f>
        <v>22.431119817303305</v>
      </c>
      <c r="AS170" s="140">
        <f>$AU170+$AB$7*SIN(AT170)</f>
        <v>22.434243273437989</v>
      </c>
      <c r="AT170" s="140">
        <f>$AU170+$AB$7*SIN(AU170)</f>
        <v>22.416830552002747</v>
      </c>
      <c r="AU170" s="140">
        <f>RADIANS($AB$9)+$AB$18*(F170-AB$15)</f>
        <v>22.515900551319863</v>
      </c>
    </row>
    <row r="171" spans="1:48" ht="12.95" customHeight="1">
      <c r="A171" s="207" t="s">
        <v>191</v>
      </c>
      <c r="B171" s="238" t="s">
        <v>77</v>
      </c>
      <c r="C171" s="208">
        <v>55978.612730000001</v>
      </c>
      <c r="D171" s="208">
        <v>0</v>
      </c>
      <c r="E171" s="46">
        <f>+(C171-C$7)/C$8</f>
        <v>9293.0436897830277</v>
      </c>
      <c r="F171" s="123">
        <f>ROUND(2*E171,0)/2</f>
        <v>9293</v>
      </c>
      <c r="G171" s="123">
        <f>+C171-(C$7+F171*C$8)</f>
        <v>6.2162399997760076E-2</v>
      </c>
      <c r="K171" s="123">
        <f>G171</f>
        <v>6.2162399997760076E-2</v>
      </c>
      <c r="L171" s="123">
        <f ca="1">+C$11+C$12*$F171</f>
        <v>5.9887280850487536E-2</v>
      </c>
      <c r="M171" s="187">
        <f>+C171-15018.5</f>
        <v>40960.112730000001</v>
      </c>
      <c r="S171" s="191">
        <f>S$17</f>
        <v>1</v>
      </c>
      <c r="T171" s="187"/>
      <c r="U171" s="163"/>
      <c r="Z171" s="202">
        <f>F171</f>
        <v>9293</v>
      </c>
      <c r="AA171" s="202">
        <f>AB$3+AB$4*Z171+AB$5*Z171^2+AH171</f>
        <v>6.8555746895797125E-3</v>
      </c>
      <c r="AB171" s="140">
        <f>IF(S171&lt;&gt;0,G171-AH171, -9999)</f>
        <v>6.0677939880170985E-2</v>
      </c>
      <c r="AC171" s="202">
        <f>+G171-P171</f>
        <v>6.2162399997760076E-2</v>
      </c>
      <c r="AD171" s="202">
        <f>IF(S171&lt;&gt;0,G171-AA171, -9999)</f>
        <v>5.530682530818036E-2</v>
      </c>
      <c r="AE171" s="202">
        <f>+(G171-AA171)^2*S171</f>
        <v>3.0588449256695794E-3</v>
      </c>
      <c r="AF171" s="202">
        <f>IF(S171&lt;&gt;0,G171-P171, -9999)</f>
        <v>6.2162399997760076E-2</v>
      </c>
      <c r="AG171" s="203"/>
      <c r="AH171" s="202">
        <f>$AB$6*($AB$11/AI171*AJ171+$AB$12)</f>
        <v>1.4844601175890882E-3</v>
      </c>
      <c r="AI171" s="202">
        <f>1+$AB$7*COS(AL171)</f>
        <v>0.8196038513274011</v>
      </c>
      <c r="AJ171" s="202">
        <f>SIN(AL171+RADIANS($AB$9))</f>
        <v>0.7558257471251042</v>
      </c>
      <c r="AK171" s="202">
        <f>$AB$7*SIN(AL171)</f>
        <v>-8.0996143935563619E-2</v>
      </c>
      <c r="AL171" s="202">
        <f>2*ATAN(AM171)</f>
        <v>-2.7195786057889282</v>
      </c>
      <c r="AM171" s="202">
        <f>SQRT((1+$AB$7)/(1-$AB$7))*TAN(AN171/2)</f>
        <v>-4.6686333933873385</v>
      </c>
      <c r="AN171" s="202">
        <f>$AU171+$AB$7*SIN(AO171)</f>
        <v>22.503104790804489</v>
      </c>
      <c r="AO171" s="202">
        <f>$AU171+$AB$7*SIN(AP171)</f>
        <v>22.503107697239688</v>
      </c>
      <c r="AP171" s="202">
        <f>$AU171+$AB$7*SIN(AQ171)</f>
        <v>22.503090837819627</v>
      </c>
      <c r="AQ171" s="202">
        <f>$AU171+$AB$7*SIN(AR171)</f>
        <v>22.503188636837976</v>
      </c>
      <c r="AR171" s="202">
        <f>$AU171+$AB$7*SIN(AS171)</f>
        <v>22.502621393904523</v>
      </c>
      <c r="AS171" s="202">
        <f>$AU171+$AB$7*SIN(AT171)</f>
        <v>22.505913977488959</v>
      </c>
      <c r="AT171" s="202">
        <f>$AU171+$AB$7*SIN(AU171)</f>
        <v>22.486885537175958</v>
      </c>
      <c r="AU171" s="202">
        <f>RADIANS($AB$9)+$AB$18*(F171-AB$15)</f>
        <v>22.599977397265906</v>
      </c>
    </row>
    <row r="172" spans="1:48" ht="12.95" customHeight="1">
      <c r="A172" s="46" t="s">
        <v>170</v>
      </c>
      <c r="B172" s="54" t="s">
        <v>108</v>
      </c>
      <c r="C172" s="53">
        <v>56194.878400000001</v>
      </c>
      <c r="D172" s="53">
        <v>2.0000000000000001E-4</v>
      </c>
      <c r="E172" s="46">
        <f>+(C172-C$7)/C$8</f>
        <v>9445.0423288173024</v>
      </c>
      <c r="F172" s="123">
        <f>ROUND(2*E172,0)/2</f>
        <v>9445</v>
      </c>
      <c r="G172" s="123">
        <f>+C172-(C$7+F172*C$8)</f>
        <v>6.0226000001421198E-2</v>
      </c>
      <c r="K172" s="123">
        <f>G172</f>
        <v>6.0226000001421198E-2</v>
      </c>
      <c r="L172" s="123">
        <f ca="1">+C$11+C$12*$F172</f>
        <v>6.0867140757955823E-2</v>
      </c>
      <c r="M172" s="187">
        <f>+C172-15018.5</f>
        <v>41176.378400000001</v>
      </c>
      <c r="S172" s="191">
        <f>S$17</f>
        <v>1</v>
      </c>
      <c r="T172" s="187"/>
      <c r="U172" s="163"/>
      <c r="Z172" s="123">
        <f>F172</f>
        <v>9445</v>
      </c>
      <c r="AA172" s="140">
        <f>AB$3+AB$4*Z172+AB$5*Z172^2+AH172</f>
        <v>5.5928283463311558E-3</v>
      </c>
      <c r="AB172" s="140">
        <f>IF(S172&lt;&gt;0,G172-AH172, -9999)</f>
        <v>6.0199315965443263E-2</v>
      </c>
      <c r="AC172" s="140">
        <f>+G172-P172</f>
        <v>6.0226000001421198E-2</v>
      </c>
      <c r="AD172" s="140">
        <f>IF(S172&lt;&gt;0,G172-AA172, -9999)</f>
        <v>5.4633171655090046E-2</v>
      </c>
      <c r="AE172" s="140">
        <f>+(G172-AA172)^2*S172</f>
        <v>2.9847834450945345E-3</v>
      </c>
      <c r="AF172" s="123">
        <f>IF(S172&lt;&gt;0,G172-P172, -9999)</f>
        <v>6.0226000001421198E-2</v>
      </c>
      <c r="AG172" s="188"/>
      <c r="AH172" s="123">
        <f>$AB$6*($AB$11/AI172*AJ172+$AB$12)</f>
        <v>2.6684035977934594E-5</v>
      </c>
      <c r="AI172" s="123">
        <f>1+$AB$7*COS(AL172)</f>
        <v>0.9080126899886829</v>
      </c>
      <c r="AJ172" s="123">
        <f>SIN(AL172+RADIANS($AB$9))</f>
        <v>0.1907942912761755</v>
      </c>
      <c r="AK172" s="123">
        <f>$AB$7*SIN(AL172)</f>
        <v>-0.17504708105312347</v>
      </c>
      <c r="AL172" s="123">
        <f>2*ATAN(AM172)</f>
        <v>-2.0546355209370146</v>
      </c>
      <c r="AM172" s="123">
        <f>SQRT((1+$AB$7)/(1-$AB$7))*TAN(AN172/2)</f>
        <v>-1.6551687803578372</v>
      </c>
      <c r="AN172" s="140">
        <f>$AU172+$AB$7*SIN(AO172)</f>
        <v>23.262982413616811</v>
      </c>
      <c r="AO172" s="140">
        <f>$AU172+$AB$7*SIN(AP172)</f>
        <v>23.262982419052186</v>
      </c>
      <c r="AP172" s="140">
        <f>$AU172+$AB$7*SIN(AQ172)</f>
        <v>23.262982325727723</v>
      </c>
      <c r="AQ172" s="140">
        <f>$AU172+$AB$7*SIN(AR172)</f>
        <v>23.262983928097572</v>
      </c>
      <c r="AR172" s="140">
        <f>$AU172+$AB$7*SIN(AS172)</f>
        <v>23.262956416754811</v>
      </c>
      <c r="AS172" s="140">
        <f>$AU172+$AB$7*SIN(AT172)</f>
        <v>23.263429104760675</v>
      </c>
      <c r="AT172" s="140">
        <f>$AU172+$AB$7*SIN(AU172)</f>
        <v>23.255405858411191</v>
      </c>
      <c r="AU172" s="140">
        <f>RADIANS($AB$9)+$AB$18*(F172-AB$15)</f>
        <v>23.451956102852488</v>
      </c>
      <c r="AV172" s="140"/>
    </row>
    <row r="173" spans="1:48" ht="12.95" customHeight="1">
      <c r="A173" s="207" t="s">
        <v>191</v>
      </c>
      <c r="B173" s="238" t="s">
        <v>77</v>
      </c>
      <c r="C173" s="208">
        <v>56194.878400000001</v>
      </c>
      <c r="D173" s="208">
        <v>0</v>
      </c>
      <c r="E173" s="46">
        <f>+(C173-C$7)/C$8</f>
        <v>9445.0423288173024</v>
      </c>
      <c r="F173" s="123">
        <f>ROUND(2*E173,0)/2</f>
        <v>9445</v>
      </c>
      <c r="G173" s="123">
        <f>+C173-(C$7+F173*C$8)</f>
        <v>6.0226000001421198E-2</v>
      </c>
      <c r="K173" s="123">
        <f>G173</f>
        <v>6.0226000001421198E-2</v>
      </c>
      <c r="L173" s="123">
        <f ca="1">+C$11+C$12*$F173</f>
        <v>6.0867140757955823E-2</v>
      </c>
      <c r="M173" s="187">
        <f>+C173-15018.5</f>
        <v>41176.378400000001</v>
      </c>
      <c r="S173" s="191">
        <f>S$17</f>
        <v>1</v>
      </c>
      <c r="T173" s="187"/>
      <c r="U173" s="163"/>
      <c r="Z173" s="202">
        <f>F173</f>
        <v>9445</v>
      </c>
      <c r="AA173" s="202">
        <f>AB$3+AB$4*Z173+AB$5*Z173^2+AH173</f>
        <v>5.5928283463311558E-3</v>
      </c>
      <c r="AB173" s="140">
        <f>IF(S173&lt;&gt;0,G173-AH173, -9999)</f>
        <v>6.0199315965443263E-2</v>
      </c>
      <c r="AC173" s="202">
        <f>+G173-P173</f>
        <v>6.0226000001421198E-2</v>
      </c>
      <c r="AD173" s="202">
        <f>IF(S173&lt;&gt;0,G173-AA173, -9999)</f>
        <v>5.4633171655090046E-2</v>
      </c>
      <c r="AE173" s="202">
        <f>+(G173-AA173)^2*S173</f>
        <v>2.9847834450945345E-3</v>
      </c>
      <c r="AF173" s="202">
        <f>IF(S173&lt;&gt;0,G173-P173, -9999)</f>
        <v>6.0226000001421198E-2</v>
      </c>
      <c r="AG173" s="203"/>
      <c r="AH173" s="202">
        <f>$AB$6*($AB$11/AI173*AJ173+$AB$12)</f>
        <v>2.6684035977934594E-5</v>
      </c>
      <c r="AI173" s="202">
        <f>1+$AB$7*COS(AL173)</f>
        <v>0.9080126899886829</v>
      </c>
      <c r="AJ173" s="202">
        <f>SIN(AL173+RADIANS($AB$9))</f>
        <v>0.1907942912761755</v>
      </c>
      <c r="AK173" s="202">
        <f>$AB$7*SIN(AL173)</f>
        <v>-0.17504708105312347</v>
      </c>
      <c r="AL173" s="202">
        <f>2*ATAN(AM173)</f>
        <v>-2.0546355209370146</v>
      </c>
      <c r="AM173" s="202">
        <f>SQRT((1+$AB$7)/(1-$AB$7))*TAN(AN173/2)</f>
        <v>-1.6551687803578372</v>
      </c>
      <c r="AN173" s="202">
        <f>$AU173+$AB$7*SIN(AO173)</f>
        <v>23.262982413616811</v>
      </c>
      <c r="AO173" s="202">
        <f>$AU173+$AB$7*SIN(AP173)</f>
        <v>23.262982419052186</v>
      </c>
      <c r="AP173" s="202">
        <f>$AU173+$AB$7*SIN(AQ173)</f>
        <v>23.262982325727723</v>
      </c>
      <c r="AQ173" s="202">
        <f>$AU173+$AB$7*SIN(AR173)</f>
        <v>23.262983928097572</v>
      </c>
      <c r="AR173" s="202">
        <f>$AU173+$AB$7*SIN(AS173)</f>
        <v>23.262956416754811</v>
      </c>
      <c r="AS173" s="202">
        <f>$AU173+$AB$7*SIN(AT173)</f>
        <v>23.263429104760675</v>
      </c>
      <c r="AT173" s="202">
        <f>$AU173+$AB$7*SIN(AU173)</f>
        <v>23.255405858411191</v>
      </c>
      <c r="AU173" s="202">
        <f>RADIANS($AB$9)+$AB$18*(F173-AB$15)</f>
        <v>23.451956102852488</v>
      </c>
    </row>
    <row r="174" spans="1:48" ht="12.95" customHeight="1">
      <c r="A174" s="46" t="s">
        <v>168</v>
      </c>
      <c r="B174" s="54" t="s">
        <v>108</v>
      </c>
      <c r="C174" s="53">
        <v>56220.490680000003</v>
      </c>
      <c r="D174" s="53">
        <v>1E-4</v>
      </c>
      <c r="E174" s="46">
        <f>+(C174-C$7)/C$8</f>
        <v>9463.0434831501425</v>
      </c>
      <c r="F174" s="123">
        <f>ROUND(2*E174,0)/2</f>
        <v>9463</v>
      </c>
      <c r="G174" s="123">
        <f>+C174-(C$7+F174*C$8)</f>
        <v>6.186840000009397E-2</v>
      </c>
      <c r="K174" s="123">
        <f>G174</f>
        <v>6.186840000009397E-2</v>
      </c>
      <c r="L174" s="123">
        <f ca="1">+C$11+C$12*$F174</f>
        <v>6.0983176799629696E-2</v>
      </c>
      <c r="M174" s="187">
        <f>+C174-15018.5</f>
        <v>41201.990680000003</v>
      </c>
      <c r="S174" s="191">
        <f>S$17</f>
        <v>1</v>
      </c>
      <c r="T174" s="187"/>
      <c r="U174" s="163"/>
      <c r="Z174" s="202">
        <f>F174</f>
        <v>9463</v>
      </c>
      <c r="AA174" s="202">
        <f>AB$3+AB$4*Z174+AB$5*Z174^2+AH174</f>
        <v>5.41188522009189E-3</v>
      </c>
      <c r="AB174" s="140">
        <f>IF(S174&lt;&gt;0,G174-AH174, -9999)</f>
        <v>6.2046079395517845E-2</v>
      </c>
      <c r="AC174" s="202">
        <f>+G174-P174</f>
        <v>6.186840000009397E-2</v>
      </c>
      <c r="AD174" s="202">
        <f>IF(S174&lt;&gt;0,G174-AA174, -9999)</f>
        <v>5.6456514780002083E-2</v>
      </c>
      <c r="AE174" s="202">
        <f>+(G174-AA174)^2*S174</f>
        <v>3.1873380611045937E-3</v>
      </c>
      <c r="AF174" s="202">
        <f>IF(S174&lt;&gt;0,G174-P174, -9999)</f>
        <v>6.186840000009397E-2</v>
      </c>
      <c r="AG174" s="203"/>
      <c r="AH174" s="202">
        <f>$AB$6*($AB$11/AI174*AJ174+$AB$12)</f>
        <v>-1.7767939542387195E-4</v>
      </c>
      <c r="AI174" s="202">
        <f>1+$AB$7*COS(AL174)</f>
        <v>0.92409354621449602</v>
      </c>
      <c r="AJ174" s="202">
        <f>SIN(AL174+RADIANS($AB$9))</f>
        <v>0.10192764301652395</v>
      </c>
      <c r="AK174" s="202">
        <f>$AB$7*SIN(AL174)</f>
        <v>-0.18259615566064383</v>
      </c>
      <c r="AL174" s="202">
        <f>2*ATAN(AM174)</f>
        <v>-1.9647692476575234</v>
      </c>
      <c r="AM174" s="202">
        <f>SQRT((1+$AB$7)/(1-$AB$7))*TAN(AN174/2)</f>
        <v>-1.4986712422065889</v>
      </c>
      <c r="AN174" s="202">
        <f>$AU174+$AB$7*SIN(AO174)</f>
        <v>23.359155249902315</v>
      </c>
      <c r="AO174" s="202">
        <f>$AU174+$AB$7*SIN(AP174)</f>
        <v>23.359155250327621</v>
      </c>
      <c r="AP174" s="202">
        <f>$AU174+$AB$7*SIN(AQ174)</f>
        <v>23.359155239648665</v>
      </c>
      <c r="AQ174" s="202">
        <f>$AU174+$AB$7*SIN(AR174)</f>
        <v>23.359155507786518</v>
      </c>
      <c r="AR174" s="202">
        <f>$AU174+$AB$7*SIN(AS174)</f>
        <v>23.359148775220124</v>
      </c>
      <c r="AS174" s="202">
        <f>$AU174+$AB$7*SIN(AT174)</f>
        <v>23.359317887319015</v>
      </c>
      <c r="AT174" s="202">
        <f>$AU174+$AB$7*SIN(AU174)</f>
        <v>23.355111345782841</v>
      </c>
      <c r="AU174" s="202">
        <f>RADIANS($AB$9)+$AB$18*(F174-AB$15)</f>
        <v>23.552848317987742</v>
      </c>
    </row>
    <row r="175" spans="1:48" ht="12.95" customHeight="1">
      <c r="A175" s="101" t="s">
        <v>52</v>
      </c>
      <c r="B175" s="102" t="s">
        <v>124</v>
      </c>
      <c r="C175" s="101">
        <v>56226.890500000001</v>
      </c>
      <c r="D175" s="101">
        <v>3.0999999999999999E-3</v>
      </c>
      <c r="E175" s="46">
        <f>+(C175-C$7)/C$8</f>
        <v>9467.5414875262595</v>
      </c>
      <c r="F175" s="123">
        <f>ROUND(2*E175,0)/2</f>
        <v>9467.5</v>
      </c>
      <c r="G175" s="123">
        <f>+C175-(C$7+F175*C$8)</f>
        <v>5.9028999996371567E-2</v>
      </c>
      <c r="K175" s="123">
        <f>G175</f>
        <v>5.9028999996371567E-2</v>
      </c>
      <c r="L175" s="123">
        <f ca="1">+C$11+C$12*$F175</f>
        <v>6.1012185810048164E-2</v>
      </c>
      <c r="M175" s="187">
        <f>+C175-15018.5</f>
        <v>41208.390500000001</v>
      </c>
      <c r="S175" s="191">
        <f>S$17</f>
        <v>1</v>
      </c>
      <c r="T175" s="187"/>
      <c r="U175" s="163"/>
      <c r="Z175" s="123">
        <f>F175</f>
        <v>9467.5</v>
      </c>
      <c r="AA175" s="140">
        <f>AB$3+AB$4*Z175+AB$5*Z175^2+AH175</f>
        <v>5.3662744857484153E-3</v>
      </c>
      <c r="AB175" s="140">
        <f>IF(S175&lt;&gt;0,G175-AH175, -9999)</f>
        <v>5.9258155945459919E-2</v>
      </c>
      <c r="AC175" s="140">
        <f>+G175-P175</f>
        <v>5.9028999996371567E-2</v>
      </c>
      <c r="AD175" s="140">
        <f>IF(S175&lt;&gt;0,G175-AA175, -9999)</f>
        <v>5.3662725510623149E-2</v>
      </c>
      <c r="AE175" s="140">
        <f>+(G175-AA175)^2*S175</f>
        <v>2.8796881092284844E-3</v>
      </c>
      <c r="AF175" s="123">
        <f>IF(S175&lt;&gt;0,G175-P175, -9999)</f>
        <v>5.9028999996371567E-2</v>
      </c>
      <c r="AG175" s="188"/>
      <c r="AH175" s="123">
        <f>$AB$6*($AB$11/AI175*AJ175+$AB$12)</f>
        <v>-2.2915594908835206E-4</v>
      </c>
      <c r="AI175" s="123">
        <f>1+$AB$7*COS(AL175)</f>
        <v>0.92830769203577523</v>
      </c>
      <c r="AJ175" s="123">
        <f>SIN(AL175+RADIANS($AB$9))</f>
        <v>7.9051006291863096E-2</v>
      </c>
      <c r="AK175" s="123">
        <f>$AB$7*SIN(AL175)</f>
        <v>-0.18429150486959425</v>
      </c>
      <c r="AL175" s="123">
        <f>2*ATAN(AM175)</f>
        <v>-1.9417978536248965</v>
      </c>
      <c r="AM175" s="123">
        <f>SQRT((1+$AB$7)/(1-$AB$7))*TAN(AN175/2)</f>
        <v>-1.4620178059507469</v>
      </c>
      <c r="AN175" s="140">
        <f>$AU175+$AB$7*SIN(AO175)</f>
        <v>23.383467376092842</v>
      </c>
      <c r="AO175" s="140">
        <f>$AU175+$AB$7*SIN(AP175)</f>
        <v>23.383467376266228</v>
      </c>
      <c r="AP175" s="140">
        <f>$AU175+$AB$7*SIN(AQ175)</f>
        <v>23.383467371327274</v>
      </c>
      <c r="AQ175" s="140">
        <f>$AU175+$AB$7*SIN(AR175)</f>
        <v>23.383467512014246</v>
      </c>
      <c r="AR175" s="140">
        <f>$AU175+$AB$7*SIN(AS175)</f>
        <v>23.383463504564066</v>
      </c>
      <c r="AS175" s="140">
        <f>$AU175+$AB$7*SIN(AT175)</f>
        <v>23.383577691135553</v>
      </c>
      <c r="AT175" s="140">
        <f>$AU175+$AB$7*SIN(AU175)</f>
        <v>23.380351930675612</v>
      </c>
      <c r="AU175" s="140">
        <f>RADIANS($AB$9)+$AB$18*(F175-AB$15)</f>
        <v>23.578071371771554</v>
      </c>
      <c r="AV175" s="140"/>
    </row>
    <row r="176" spans="1:48" ht="12.95" customHeight="1">
      <c r="A176" s="207" t="s">
        <v>191</v>
      </c>
      <c r="B176" s="238" t="s">
        <v>77</v>
      </c>
      <c r="C176" s="208">
        <v>56226.890700000004</v>
      </c>
      <c r="D176" s="208">
        <v>0</v>
      </c>
      <c r="E176" s="46">
        <f>+(C176-C$7)/C$8</f>
        <v>9467.5416280928512</v>
      </c>
      <c r="F176" s="123">
        <f>ROUND(2*E176,0)/2</f>
        <v>9467.5</v>
      </c>
      <c r="G176" s="123">
        <f>+C176-(C$7+F176*C$8)</f>
        <v>5.92289999985951E-2</v>
      </c>
      <c r="K176" s="123">
        <f>G176</f>
        <v>5.92289999985951E-2</v>
      </c>
      <c r="L176" s="123">
        <f ca="1">+C$11+C$12*$F176</f>
        <v>6.1012185810048164E-2</v>
      </c>
      <c r="M176" s="187">
        <f>+C176-15018.5</f>
        <v>41208.390700000004</v>
      </c>
      <c r="S176" s="191">
        <f>S$17</f>
        <v>1</v>
      </c>
      <c r="T176" s="187"/>
      <c r="U176" s="163"/>
      <c r="Z176" s="123">
        <f>F176</f>
        <v>9467.5</v>
      </c>
      <c r="AA176" s="140">
        <f>AB$3+AB$4*Z176+AB$5*Z176^2+AH176</f>
        <v>5.3662744857484153E-3</v>
      </c>
      <c r="AB176" s="140">
        <f>IF(S176&lt;&gt;0,G176-AH176, -9999)</f>
        <v>5.9458155947683451E-2</v>
      </c>
      <c r="AC176" s="140">
        <f>+G176-P176</f>
        <v>5.92289999985951E-2</v>
      </c>
      <c r="AD176" s="140">
        <f>IF(S176&lt;&gt;0,G176-AA176, -9999)</f>
        <v>5.3862725512846682E-2</v>
      </c>
      <c r="AE176" s="140">
        <f>+(G176-AA176)^2*S176</f>
        <v>2.9011931996722647E-3</v>
      </c>
      <c r="AF176" s="123">
        <f>IF(S176&lt;&gt;0,G176-P176, -9999)</f>
        <v>5.92289999985951E-2</v>
      </c>
      <c r="AG176" s="188"/>
      <c r="AH176" s="123">
        <f>$AB$6*($AB$11/AI176*AJ176+$AB$12)</f>
        <v>-2.2915594908835206E-4</v>
      </c>
      <c r="AI176" s="123">
        <f>1+$AB$7*COS(AL176)</f>
        <v>0.92830769203577523</v>
      </c>
      <c r="AJ176" s="123">
        <f>SIN(AL176+RADIANS($AB$9))</f>
        <v>7.9051006291863096E-2</v>
      </c>
      <c r="AK176" s="123">
        <f>$AB$7*SIN(AL176)</f>
        <v>-0.18429150486959425</v>
      </c>
      <c r="AL176" s="123">
        <f>2*ATAN(AM176)</f>
        <v>-1.9417978536248965</v>
      </c>
      <c r="AM176" s="123">
        <f>SQRT((1+$AB$7)/(1-$AB$7))*TAN(AN176/2)</f>
        <v>-1.4620178059507469</v>
      </c>
      <c r="AN176" s="140">
        <f>$AU176+$AB$7*SIN(AO176)</f>
        <v>23.383467376092842</v>
      </c>
      <c r="AO176" s="140">
        <f>$AU176+$AB$7*SIN(AP176)</f>
        <v>23.383467376266228</v>
      </c>
      <c r="AP176" s="140">
        <f>$AU176+$AB$7*SIN(AQ176)</f>
        <v>23.383467371327274</v>
      </c>
      <c r="AQ176" s="140">
        <f>$AU176+$AB$7*SIN(AR176)</f>
        <v>23.383467512014246</v>
      </c>
      <c r="AR176" s="140">
        <f>$AU176+$AB$7*SIN(AS176)</f>
        <v>23.383463504564066</v>
      </c>
      <c r="AS176" s="140">
        <f>$AU176+$AB$7*SIN(AT176)</f>
        <v>23.383577691135553</v>
      </c>
      <c r="AT176" s="140">
        <f>$AU176+$AB$7*SIN(AU176)</f>
        <v>23.380351930675612</v>
      </c>
      <c r="AU176" s="140">
        <f>RADIANS($AB$9)+$AB$18*(F176-AB$15)</f>
        <v>23.578071371771554</v>
      </c>
    </row>
    <row r="177" spans="1:48" ht="12.95" customHeight="1">
      <c r="A177" s="46" t="s">
        <v>168</v>
      </c>
      <c r="B177" s="54" t="s">
        <v>108</v>
      </c>
      <c r="C177" s="53">
        <v>56294.475469999998</v>
      </c>
      <c r="D177" s="53">
        <v>1E-4</v>
      </c>
      <c r="E177" s="46">
        <f>+(C177-C$7)/C$8</f>
        <v>9515.0424314309112</v>
      </c>
      <c r="F177" s="123">
        <f>ROUND(2*E177,0)/2</f>
        <v>9515</v>
      </c>
      <c r="G177" s="123">
        <f>+C177-(C$7+F177*C$8)</f>
        <v>6.0371999992639758E-2</v>
      </c>
      <c r="K177" s="123">
        <f>G177</f>
        <v>6.0371999992639758E-2</v>
      </c>
      <c r="L177" s="123">
        <f ca="1">+C$11+C$12*$F177</f>
        <v>6.1318392031132006E-2</v>
      </c>
      <c r="M177" s="187">
        <f>+C177-15018.5</f>
        <v>41275.975469999998</v>
      </c>
      <c r="S177" s="191">
        <f>S$17</f>
        <v>1</v>
      </c>
      <c r="T177" s="187"/>
      <c r="U177" s="163"/>
      <c r="Z177" s="202">
        <f>F177</f>
        <v>9515</v>
      </c>
      <c r="AA177" s="202">
        <f>AB$3+AB$4*Z177+AB$5*Z177^2+AH177</f>
        <v>4.8849162616957835E-3</v>
      </c>
      <c r="AB177" s="140">
        <f>IF(S177&lt;&gt;0,G177-AH177, -9999)</f>
        <v>6.1144693224391491E-2</v>
      </c>
      <c r="AC177" s="202">
        <f>+G177-P177</f>
        <v>6.0371999992639758E-2</v>
      </c>
      <c r="AD177" s="202">
        <f>IF(S177&lt;&gt;0,G177-AA177, -9999)</f>
        <v>5.5487083730943972E-2</v>
      </c>
      <c r="AE177" s="202">
        <f>+(G177-AA177)^2*S177</f>
        <v>3.078816460964787E-3</v>
      </c>
      <c r="AF177" s="202">
        <f>IF(S177&lt;&gt;0,G177-P177, -9999)</f>
        <v>6.0371999992639758E-2</v>
      </c>
      <c r="AG177" s="203"/>
      <c r="AH177" s="202">
        <f>$AB$6*($AB$11/AI177*AJ177+$AB$12)</f>
        <v>-7.7269323175173106E-4</v>
      </c>
      <c r="AI177" s="202">
        <f>1+$AB$7*COS(AL177)</f>
        <v>0.97737138502880372</v>
      </c>
      <c r="AJ177" s="202">
        <f>SIN(AL177+RADIANS($AB$9))</f>
        <v>-0.17625787234458598</v>
      </c>
      <c r="AK177" s="202">
        <f>$AB$7*SIN(AL177)</f>
        <v>-0.19644615438542512</v>
      </c>
      <c r="AL177" s="202">
        <f>2*ATAN(AM177)</f>
        <v>-1.6854807813838273</v>
      </c>
      <c r="AM177" s="202">
        <f>SQRT((1+$AB$7)/(1-$AB$7))*TAN(AN177/2)</f>
        <v>-1.121802405861335</v>
      </c>
      <c r="AN177" s="202">
        <f>$AU177+$AB$7*SIN(AO177)</f>
        <v>23.647289281155555</v>
      </c>
      <c r="AO177" s="202">
        <f>$AU177+$AB$7*SIN(AP177)</f>
        <v>23.64728928116547</v>
      </c>
      <c r="AP177" s="202">
        <f>$AU177+$AB$7*SIN(AQ177)</f>
        <v>23.647289281753761</v>
      </c>
      <c r="AQ177" s="202">
        <f>$AU177+$AB$7*SIN(AR177)</f>
        <v>23.647289316654721</v>
      </c>
      <c r="AR177" s="202">
        <f>$AU177+$AB$7*SIN(AS177)</f>
        <v>23.647291387170409</v>
      </c>
      <c r="AS177" s="202">
        <f>$AU177+$AB$7*SIN(AT177)</f>
        <v>23.647414131933182</v>
      </c>
      <c r="AT177" s="202">
        <f>$AU177+$AB$7*SIN(AU177)</f>
        <v>23.654400701131731</v>
      </c>
      <c r="AU177" s="202">
        <f>RADIANS($AB$9)+$AB$18*(F177-AB$15)</f>
        <v>23.844314717267363</v>
      </c>
      <c r="AV177" s="140"/>
    </row>
    <row r="178" spans="1:48" ht="12.95" customHeight="1">
      <c r="A178" s="46" t="s">
        <v>171</v>
      </c>
      <c r="B178" s="54" t="s">
        <v>124</v>
      </c>
      <c r="C178" s="53">
        <v>56313.680699999997</v>
      </c>
      <c r="D178" s="53">
        <v>4.0000000000000002E-4</v>
      </c>
      <c r="E178" s="46">
        <f>+(C178-C$7)/C$8</f>
        <v>9528.5404999053935</v>
      </c>
      <c r="F178" s="123">
        <f>ROUND(2*E178,0)/2</f>
        <v>9528.5</v>
      </c>
      <c r="G178" s="123">
        <f>+C178-(C$7+F178*C$8)</f>
        <v>5.7623799992143176E-2</v>
      </c>
      <c r="K178" s="123">
        <f>G178</f>
        <v>5.7623799992143176E-2</v>
      </c>
      <c r="L178" s="123">
        <f ca="1">+C$11+C$12*$F178</f>
        <v>6.140541906238741E-2</v>
      </c>
      <c r="M178" s="187">
        <f>+C178-15018.5</f>
        <v>41295.180699999997</v>
      </c>
      <c r="S178" s="191">
        <f>S$17</f>
        <v>1</v>
      </c>
      <c r="T178" s="187" t="s">
        <v>61</v>
      </c>
      <c r="U178" s="163"/>
      <c r="Z178" s="202">
        <f>F178</f>
        <v>9528.5</v>
      </c>
      <c r="AA178" s="202">
        <f>AB$3+AB$4*Z178+AB$5*Z178^2+AH178</f>
        <v>4.7514280384047293E-3</v>
      </c>
      <c r="AB178" s="140">
        <f>IF(S178&lt;&gt;0,G178-AH178, -9999)</f>
        <v>5.8547740766806557E-2</v>
      </c>
      <c r="AC178" s="202">
        <f>+G178-P178</f>
        <v>5.7623799992143176E-2</v>
      </c>
      <c r="AD178" s="202">
        <f>IF(S178&lt;&gt;0,G178-AA178, -9999)</f>
        <v>5.2872371953738451E-2</v>
      </c>
      <c r="AE178" s="202">
        <f>+(G178-AA178)^2*S178</f>
        <v>2.7954877160144683E-3</v>
      </c>
      <c r="AF178" s="202">
        <f>IF(S178&lt;&gt;0,G178-P178, -9999)</f>
        <v>5.7623799992143176E-2</v>
      </c>
      <c r="AG178" s="203"/>
      <c r="AH178" s="202">
        <f>$AB$6*($AB$11/AI178*AJ178+$AB$12)</f>
        <v>-9.2394077466337711E-4</v>
      </c>
      <c r="AI178" s="202">
        <f>1+$AB$7*COS(AL178)</f>
        <v>0.99273667405355259</v>
      </c>
      <c r="AJ178" s="202">
        <f>SIN(AL178+RADIANS($AB$9))</f>
        <v>-0.25237018757275881</v>
      </c>
      <c r="AK178" s="202">
        <f>$AB$7*SIN(AL178)</f>
        <v>-0.19761171494760271</v>
      </c>
      <c r="AL178" s="202">
        <f>2*ATAN(AM178)</f>
        <v>-1.6075353316258674</v>
      </c>
      <c r="AM178" s="202">
        <f>SQRT((1+$AB$7)/(1-$AB$7))*TAN(AN178/2)</f>
        <v>-1.0374308003014239</v>
      </c>
      <c r="AN178" s="202">
        <f>$AU178+$AB$7*SIN(AO178)</f>
        <v>23.724857040646857</v>
      </c>
      <c r="AO178" s="202">
        <f>$AU178+$AB$7*SIN(AP178)</f>
        <v>23.72485704098295</v>
      </c>
      <c r="AP178" s="202">
        <f>$AU178+$AB$7*SIN(AQ178)</f>
        <v>23.724857051461974</v>
      </c>
      <c r="AQ178" s="202">
        <f>$AU178+$AB$7*SIN(AR178)</f>
        <v>23.724857378188155</v>
      </c>
      <c r="AR178" s="202">
        <f>$AU178+$AB$7*SIN(AS178)</f>
        <v>23.724867564877236</v>
      </c>
      <c r="AS178" s="202">
        <f>$AU178+$AB$7*SIN(AT178)</f>
        <v>23.725184850052926</v>
      </c>
      <c r="AT178" s="202">
        <f>$AU178+$AB$7*SIN(AU178)</f>
        <v>23.734778567460449</v>
      </c>
      <c r="AU178" s="202">
        <f>RADIANS($AB$9)+$AB$18*(F178-AB$15)</f>
        <v>23.919983878618801</v>
      </c>
    </row>
    <row r="179" spans="1:48" ht="12.95" customHeight="1">
      <c r="A179" s="46" t="s">
        <v>171</v>
      </c>
      <c r="B179" s="54" t="s">
        <v>124</v>
      </c>
      <c r="C179" s="53">
        <v>56323.642800000001</v>
      </c>
      <c r="D179" s="53">
        <v>2.0000000000000001E-4</v>
      </c>
      <c r="E179" s="46">
        <f>+(C179-C$7)/C$8</f>
        <v>9535.5421920460103</v>
      </c>
      <c r="F179" s="123">
        <f>ROUND(2*E179,0)/2</f>
        <v>9535.5</v>
      </c>
      <c r="G179" s="123">
        <f>+C179-(C$7+F179*C$8)</f>
        <v>6.0031399996660184E-2</v>
      </c>
      <c r="K179" s="123">
        <f>G179</f>
        <v>6.0031399996660184E-2</v>
      </c>
      <c r="L179" s="123">
        <f ca="1">+C$11+C$12*$F179</f>
        <v>6.1450544189705032E-2</v>
      </c>
      <c r="M179" s="187">
        <f>+C179-15018.5</f>
        <v>41305.142800000001</v>
      </c>
      <c r="S179" s="191">
        <f>S$17</f>
        <v>1</v>
      </c>
      <c r="T179" s="187" t="s">
        <v>61</v>
      </c>
      <c r="U179" s="163"/>
      <c r="Z179" s="202">
        <f>F179</f>
        <v>9535.5</v>
      </c>
      <c r="AA179" s="202">
        <f>AB$3+AB$4*Z179+AB$5*Z179^2+AH179</f>
        <v>4.6834532438488358E-3</v>
      </c>
      <c r="AB179" s="140">
        <f>IF(S179&lt;&gt;0,G179-AH179, -9999)</f>
        <v>6.1032539327903541E-2</v>
      </c>
      <c r="AC179" s="202">
        <f>+G179-P179</f>
        <v>6.0031399996660184E-2</v>
      </c>
      <c r="AD179" s="202">
        <f>IF(S179&lt;&gt;0,G179-AA179, -9999)</f>
        <v>5.534794675281135E-2</v>
      </c>
      <c r="AE179" s="202">
        <f>+(G179-AA179)^2*S179</f>
        <v>3.0633952097520404E-3</v>
      </c>
      <c r="AF179" s="202">
        <f>IF(S179&lt;&gt;0,G179-P179, -9999)</f>
        <v>6.0031399996660184E-2</v>
      </c>
      <c r="AG179" s="203"/>
      <c r="AH179" s="202">
        <f>$AB$6*($AB$11/AI179*AJ179+$AB$12)</f>
        <v>-1.0011393312433592E-3</v>
      </c>
      <c r="AI179" s="202">
        <f>1+$AB$7*COS(AL179)</f>
        <v>1.0009198133349264</v>
      </c>
      <c r="AJ179" s="202">
        <f>SIN(AL179+RADIANS($AB$9))</f>
        <v>-0.29219335694275222</v>
      </c>
      <c r="AK179" s="202">
        <f>$AB$7*SIN(AL179)</f>
        <v>-0.19774301436906896</v>
      </c>
      <c r="AL179" s="202">
        <f>2*ATAN(AM179)</f>
        <v>-1.5661448011572094</v>
      </c>
      <c r="AM179" s="202">
        <f>SQRT((1+$AB$7)/(1-$AB$7))*TAN(AN179/2)</f>
        <v>-0.99535925925705904</v>
      </c>
      <c r="AN179" s="202">
        <f>$AU179+$AB$7*SIN(AO179)</f>
        <v>23.765559596418264</v>
      </c>
      <c r="AO179" s="202">
        <f>$AU179+$AB$7*SIN(AP179)</f>
        <v>23.765559597560472</v>
      </c>
      <c r="AP179" s="202">
        <f>$AU179+$AB$7*SIN(AQ179)</f>
        <v>23.765559626125562</v>
      </c>
      <c r="AQ179" s="202">
        <f>$AU179+$AB$7*SIN(AR179)</f>
        <v>23.765560340498272</v>
      </c>
      <c r="AR179" s="202">
        <f>$AU179+$AB$7*SIN(AS179)</f>
        <v>23.76557820515162</v>
      </c>
      <c r="AS179" s="202">
        <f>$AU179+$AB$7*SIN(AT179)</f>
        <v>23.766024453421711</v>
      </c>
      <c r="AT179" s="202">
        <f>$AU179+$AB$7*SIN(AU179)</f>
        <v>23.776875216165973</v>
      </c>
      <c r="AU179" s="202">
        <f>RADIANS($AB$9)+$AB$18*(F179-AB$15)</f>
        <v>23.959219740060288</v>
      </c>
    </row>
    <row r="180" spans="1:48" ht="12.95" customHeight="1">
      <c r="A180" s="46" t="s">
        <v>168</v>
      </c>
      <c r="B180" s="54" t="s">
        <v>124</v>
      </c>
      <c r="C180" s="53">
        <v>56356.372810000001</v>
      </c>
      <c r="D180" s="53">
        <v>2.0000000000000001E-4</v>
      </c>
      <c r="E180" s="46">
        <f>+(C180-C$7)/C$8</f>
        <v>9558.5459215587798</v>
      </c>
      <c r="F180" s="123">
        <f>ROUND(2*E180,0)/2</f>
        <v>9558.5</v>
      </c>
      <c r="G180" s="123">
        <f>+C180-(C$7+F180*C$8)</f>
        <v>6.5337799998815171E-2</v>
      </c>
      <c r="K180" s="123">
        <f>G180</f>
        <v>6.5337799998815171E-2</v>
      </c>
      <c r="L180" s="123">
        <f ca="1">+C$11+C$12*$F180</f>
        <v>6.1598812465177205E-2</v>
      </c>
      <c r="M180" s="187">
        <f>+C180-15018.5</f>
        <v>41337.872810000001</v>
      </c>
      <c r="S180" s="191">
        <f>S$17</f>
        <v>1</v>
      </c>
      <c r="T180" s="187"/>
      <c r="U180" s="163"/>
      <c r="Z180" s="123">
        <f>F180</f>
        <v>9558.5</v>
      </c>
      <c r="AA180" s="140">
        <f>AB$3+AB$4*Z180+AB$5*Z180^2+AH180</f>
        <v>4.4683838690020737E-3</v>
      </c>
      <c r="AB180" s="140">
        <f>IF(S180&lt;&gt;0,G180-AH180, -9999)</f>
        <v>6.65843885633184E-2</v>
      </c>
      <c r="AC180" s="140">
        <f>+G180-P180</f>
        <v>6.5337799998815171E-2</v>
      </c>
      <c r="AD180" s="140">
        <f>IF(S180&lt;&gt;0,G180-AA180, -9999)</f>
        <v>6.08694161298131E-2</v>
      </c>
      <c r="AE180" s="140">
        <f>+(G180-AA180)^2*S180</f>
        <v>3.7050858199843511E-3</v>
      </c>
      <c r="AF180" s="123">
        <f>IF(S180&lt;&gt;0,G180-P180, -9999)</f>
        <v>6.5337799998815171E-2</v>
      </c>
      <c r="AG180" s="188"/>
      <c r="AH180" s="123">
        <f>$AB$6*($AB$11/AI180*AJ180+$AB$12)</f>
        <v>-1.2465885645032246E-3</v>
      </c>
      <c r="AI180" s="123">
        <f>1+$AB$7*COS(AL180)</f>
        <v>1.0286863067575538</v>
      </c>
      <c r="AJ180" s="123">
        <f>SIN(AL180+RADIANS($AB$9))</f>
        <v>-0.42362978672005414</v>
      </c>
      <c r="AK180" s="123">
        <f>$AB$7*SIN(AL180)</f>
        <v>-0.19565337102372768</v>
      </c>
      <c r="AL180" s="123">
        <f>2*ATAN(AM180)</f>
        <v>-1.4252155843679186</v>
      </c>
      <c r="AM180" s="123">
        <f>SQRT((1+$AB$7)/(1-$AB$7))*TAN(AN180/2)</f>
        <v>-0.86407326384642003</v>
      </c>
      <c r="AN180" s="140">
        <f>$AU180+$AB$7*SIN(AO180)</f>
        <v>23.90169599717796</v>
      </c>
      <c r="AO180" s="140">
        <f>$AU180+$AB$7*SIN(AP180)</f>
        <v>23.901696015529289</v>
      </c>
      <c r="AP180" s="140">
        <f>$AU180+$AB$7*SIN(AQ180)</f>
        <v>23.901696294005564</v>
      </c>
      <c r="AQ180" s="140">
        <f>$AU180+$AB$7*SIN(AR180)</f>
        <v>23.90170051977767</v>
      </c>
      <c r="AR180" s="140">
        <f>$AU180+$AB$7*SIN(AS180)</f>
        <v>23.901764638071693</v>
      </c>
      <c r="AS180" s="140">
        <f>$AU180+$AB$7*SIN(AT180)</f>
        <v>23.902736092099239</v>
      </c>
      <c r="AT180" s="140">
        <f>$AU180+$AB$7*SIN(AU180)</f>
        <v>23.917142284695675</v>
      </c>
      <c r="AU180" s="140">
        <f>RADIANS($AB$9)+$AB$18*(F180-AB$15)</f>
        <v>24.088137570510888</v>
      </c>
    </row>
    <row r="181" spans="1:48" ht="12.95" customHeight="1">
      <c r="A181" s="46" t="s">
        <v>172</v>
      </c>
      <c r="B181" s="54" t="s">
        <v>124</v>
      </c>
      <c r="C181" s="53">
        <v>56549.871800000001</v>
      </c>
      <c r="D181" s="53">
        <v>2.0000000000000001E-4</v>
      </c>
      <c r="E181" s="46">
        <f>+(C181-C$7)/C$8</f>
        <v>9694.5433877054256</v>
      </c>
      <c r="F181" s="123">
        <f>ROUND(2*E181,0)/2</f>
        <v>9694.5</v>
      </c>
      <c r="G181" s="123">
        <f>+C181-(C$7+F181*C$8)</f>
        <v>6.1732599999231752E-2</v>
      </c>
      <c r="K181" s="123">
        <f>G181</f>
        <v>6.1732599999231752E-2</v>
      </c>
      <c r="L181" s="123">
        <f ca="1">+C$11+C$12*$F181</f>
        <v>6.2475529224490935E-2</v>
      </c>
      <c r="M181" s="187">
        <f>+C181-15018.5</f>
        <v>41531.371800000001</v>
      </c>
      <c r="S181" s="191">
        <f>S$17</f>
        <v>1</v>
      </c>
      <c r="T181" s="187"/>
      <c r="U181" s="163"/>
      <c r="Z181" s="123">
        <f>F181</f>
        <v>9694.5</v>
      </c>
      <c r="AA181" s="140">
        <f>AB$3+AB$4*Z181+AB$5*Z181^2+AH181</f>
        <v>3.774098753546405E-3</v>
      </c>
      <c r="AB181" s="140">
        <f>IF(S181&lt;&gt;0,G181-AH181, -9999)</f>
        <v>6.3855405495825732E-2</v>
      </c>
      <c r="AC181" s="140">
        <f>+G181-P181</f>
        <v>6.1732599999231752E-2</v>
      </c>
      <c r="AD181" s="140">
        <f>IF(S181&lt;&gt;0,G181-AA181, -9999)</f>
        <v>5.795850124568535E-2</v>
      </c>
      <c r="AE181" s="140">
        <f>+(G181-AA181)^2*S181</f>
        <v>3.3591878666461104E-3</v>
      </c>
      <c r="AF181" s="123">
        <f>IF(S181&lt;&gt;0,G181-P181, -9999)</f>
        <v>6.1732599999231752E-2</v>
      </c>
      <c r="AG181" s="188"/>
      <c r="AH181" s="123">
        <f>$AB$6*($AB$11/AI181*AJ181+$AB$12)</f>
        <v>-2.1228054965939857E-3</v>
      </c>
      <c r="AI181" s="123">
        <f>1+$AB$7*COS(AL181)</f>
        <v>1.1800961793542601</v>
      </c>
      <c r="AJ181" s="123">
        <f>SIN(AL181+RADIANS($AB$9))</f>
        <v>-0.99105752954617421</v>
      </c>
      <c r="AK181" s="123">
        <f>$AB$7*SIN(AL181)</f>
        <v>-8.1660957441944709E-2</v>
      </c>
      <c r="AL181" s="123">
        <f>2*ATAN(AM181)</f>
        <v>-0.42570240786302133</v>
      </c>
      <c r="AM181" s="123">
        <f>SQRT((1+$AB$7)/(1-$AB$7))*TAN(AN181/2)</f>
        <v>-0.21612499827555845</v>
      </c>
      <c r="AN181" s="140">
        <f>$AU181+$AB$7*SIN(AO181)</f>
        <v>24.782602605410265</v>
      </c>
      <c r="AO181" s="140">
        <f>$AU181+$AB$7*SIN(AP181)</f>
        <v>24.782604906687311</v>
      </c>
      <c r="AP181" s="140">
        <f>$AU181+$AB$7*SIN(AQ181)</f>
        <v>24.782617295958222</v>
      </c>
      <c r="AQ181" s="140">
        <f>$AU181+$AB$7*SIN(AR181)</f>
        <v>24.782683994497503</v>
      </c>
      <c r="AR181" s="140">
        <f>$AU181+$AB$7*SIN(AS181)</f>
        <v>24.783043043027622</v>
      </c>
      <c r="AS181" s="140">
        <f>$AU181+$AB$7*SIN(AT181)</f>
        <v>24.784975050669889</v>
      </c>
      <c r="AT181" s="140">
        <f>$AU181+$AB$7*SIN(AU181)</f>
        <v>24.795348045965795</v>
      </c>
      <c r="AU181" s="140">
        <f>RADIANS($AB$9)+$AB$18*(F181-AB$15)</f>
        <v>24.850434307088356</v>
      </c>
    </row>
    <row r="182" spans="1:48" ht="12.95" customHeight="1">
      <c r="A182" s="207" t="s">
        <v>191</v>
      </c>
      <c r="B182" s="238" t="s">
        <v>77</v>
      </c>
      <c r="C182" s="208">
        <v>56549.871829999996</v>
      </c>
      <c r="D182" s="208">
        <v>0</v>
      </c>
      <c r="E182" s="46">
        <f>+(C182-C$7)/C$8</f>
        <v>9694.5434087904105</v>
      </c>
      <c r="F182" s="123">
        <f>ROUND(2*E182,0)/2</f>
        <v>9694.5</v>
      </c>
      <c r="G182" s="123">
        <f>+C182-(C$7+F182*C$8)</f>
        <v>6.1762599994835909E-2</v>
      </c>
      <c r="K182" s="123">
        <f>G182</f>
        <v>6.1762599994835909E-2</v>
      </c>
      <c r="L182" s="123">
        <f ca="1">+C$11+C$12*$F182</f>
        <v>6.2475529224490935E-2</v>
      </c>
      <c r="M182" s="187">
        <f>+C182-15018.5</f>
        <v>41531.371829999996</v>
      </c>
      <c r="S182" s="191">
        <f>S$17</f>
        <v>1</v>
      </c>
      <c r="T182" s="187"/>
      <c r="U182" s="163"/>
      <c r="Z182" s="123">
        <f>F182</f>
        <v>9694.5</v>
      </c>
      <c r="AA182" s="140">
        <f>AB$3+AB$4*Z182+AB$5*Z182^2+AH182</f>
        <v>3.774098753546405E-3</v>
      </c>
      <c r="AB182" s="140">
        <f>IF(S182&lt;&gt;0,G182-AH182, -9999)</f>
        <v>6.3885405491429889E-2</v>
      </c>
      <c r="AC182" s="140">
        <f>+G182-P182</f>
        <v>6.1762599994835909E-2</v>
      </c>
      <c r="AD182" s="140">
        <f>IF(S182&lt;&gt;0,G182-AA182, -9999)</f>
        <v>5.7988501241289507E-2</v>
      </c>
      <c r="AE182" s="140">
        <f>+(G182-AA182)^2*S182</f>
        <v>3.3626662762110348E-3</v>
      </c>
      <c r="AF182" s="123">
        <f>IF(S182&lt;&gt;0,G182-P182, -9999)</f>
        <v>6.1762599994835909E-2</v>
      </c>
      <c r="AG182" s="188"/>
      <c r="AH182" s="123">
        <f>$AB$6*($AB$11/AI182*AJ182+$AB$12)</f>
        <v>-2.1228054965939857E-3</v>
      </c>
      <c r="AI182" s="123">
        <f>1+$AB$7*COS(AL182)</f>
        <v>1.1800961793542601</v>
      </c>
      <c r="AJ182" s="123">
        <f>SIN(AL182+RADIANS($AB$9))</f>
        <v>-0.99105752954617421</v>
      </c>
      <c r="AK182" s="123">
        <f>$AB$7*SIN(AL182)</f>
        <v>-8.1660957441944709E-2</v>
      </c>
      <c r="AL182" s="123">
        <f>2*ATAN(AM182)</f>
        <v>-0.42570240786302133</v>
      </c>
      <c r="AM182" s="123">
        <f>SQRT((1+$AB$7)/(1-$AB$7))*TAN(AN182/2)</f>
        <v>-0.21612499827555845</v>
      </c>
      <c r="AN182" s="140">
        <f>$AU182+$AB$7*SIN(AO182)</f>
        <v>24.782602605410265</v>
      </c>
      <c r="AO182" s="140">
        <f>$AU182+$AB$7*SIN(AP182)</f>
        <v>24.782604906687311</v>
      </c>
      <c r="AP182" s="140">
        <f>$AU182+$AB$7*SIN(AQ182)</f>
        <v>24.782617295958222</v>
      </c>
      <c r="AQ182" s="140">
        <f>$AU182+$AB$7*SIN(AR182)</f>
        <v>24.782683994497503</v>
      </c>
      <c r="AR182" s="140">
        <f>$AU182+$AB$7*SIN(AS182)</f>
        <v>24.783043043027622</v>
      </c>
      <c r="AS182" s="140">
        <f>$AU182+$AB$7*SIN(AT182)</f>
        <v>24.784975050669889</v>
      </c>
      <c r="AT182" s="140">
        <f>$AU182+$AB$7*SIN(AU182)</f>
        <v>24.795348045965795</v>
      </c>
      <c r="AU182" s="140">
        <f>RADIANS($AB$9)+$AB$18*(F182-AB$15)</f>
        <v>24.850434307088356</v>
      </c>
    </row>
    <row r="183" spans="1:48" ht="12.95" customHeight="1">
      <c r="A183" s="46" t="s">
        <v>172</v>
      </c>
      <c r="B183" s="54" t="s">
        <v>124</v>
      </c>
      <c r="C183" s="53">
        <v>56559.830300000001</v>
      </c>
      <c r="D183" s="53">
        <v>1E-4</v>
      </c>
      <c r="E183" s="46">
        <f>+(C183-C$7)/C$8</f>
        <v>9701.5425496474145</v>
      </c>
      <c r="F183" s="123">
        <f>ROUND(2*E183,0)/2</f>
        <v>9701.5</v>
      </c>
      <c r="G183" s="123">
        <f>+C183-(C$7+F183*C$8)</f>
        <v>6.054020000010496E-2</v>
      </c>
      <c r="K183" s="123">
        <f>G183</f>
        <v>6.054020000010496E-2</v>
      </c>
      <c r="L183" s="123">
        <f ca="1">+C$11+C$12*$F183</f>
        <v>6.2520654351808563E-2</v>
      </c>
      <c r="M183" s="187">
        <f>+C183-15018.5</f>
        <v>41541.330300000001</v>
      </c>
      <c r="S183" s="191">
        <f>S$17</f>
        <v>1</v>
      </c>
      <c r="T183" s="187"/>
      <c r="U183" s="163"/>
      <c r="Z183" s="123">
        <f>F183</f>
        <v>9701.5</v>
      </c>
      <c r="AA183" s="140">
        <f>AB$3+AB$4*Z183+AB$5*Z183^2+AH183</f>
        <v>3.7795057050087314E-3</v>
      </c>
      <c r="AB183" s="140">
        <f>IF(S183&lt;&gt;0,G183-AH183, -9999)</f>
        <v>6.2667068892965194E-2</v>
      </c>
      <c r="AC183" s="140">
        <f>+G183-P183</f>
        <v>6.054020000010496E-2</v>
      </c>
      <c r="AD183" s="140">
        <f>IF(S183&lt;&gt;0,G183-AA183, -9999)</f>
        <v>5.6760694295096226E-2</v>
      </c>
      <c r="AE183" s="140">
        <f>+(G183-AA183)^2*S183</f>
        <v>3.2217764168613692E-3</v>
      </c>
      <c r="AF183" s="123">
        <f>IF(S183&lt;&gt;0,G183-P183, -9999)</f>
        <v>6.054020000010496E-2</v>
      </c>
      <c r="AG183" s="188"/>
      <c r="AH183" s="123">
        <f>$AB$6*($AB$11/AI183*AJ183+$AB$12)</f>
        <v>-2.1268688928602407E-3</v>
      </c>
      <c r="AI183" s="123">
        <f>1+$AB$7*COS(AL183)</f>
        <v>1.1845436284201163</v>
      </c>
      <c r="AJ183" s="123">
        <f>SIN(AL183+RADIANS($AB$9))</f>
        <v>-0.99714362205764839</v>
      </c>
      <c r="AK183" s="123">
        <f>$AB$7*SIN(AL183)</f>
        <v>-7.1040798122452023E-2</v>
      </c>
      <c r="AL183" s="123">
        <f>2*ATAN(AM183)</f>
        <v>-0.36746873341979935</v>
      </c>
      <c r="AM183" s="123">
        <f>SQRT((1+$AB$7)/(1-$AB$7))*TAN(AN183/2)</f>
        <v>-0.18583019292251338</v>
      </c>
      <c r="AN183" s="140">
        <f>$AU183+$AB$7*SIN(AO183)</f>
        <v>24.830881704773937</v>
      </c>
      <c r="AO183" s="140">
        <f>$AU183+$AB$7*SIN(AP183)</f>
        <v>24.830883888114819</v>
      </c>
      <c r="AP183" s="140">
        <f>$AU183+$AB$7*SIN(AQ183)</f>
        <v>24.830895452136367</v>
      </c>
      <c r="AQ183" s="140">
        <f>$AU183+$AB$7*SIN(AR183)</f>
        <v>24.830956700052223</v>
      </c>
      <c r="AR183" s="140">
        <f>$AU183+$AB$7*SIN(AS183)</f>
        <v>24.831281075279232</v>
      </c>
      <c r="AS183" s="140">
        <f>$AU183+$AB$7*SIN(AT183)</f>
        <v>24.832998455301055</v>
      </c>
      <c r="AT183" s="140">
        <f>$AU183+$AB$7*SIN(AU183)</f>
        <v>24.842075967547029</v>
      </c>
      <c r="AU183" s="140">
        <f>RADIANS($AB$9)+$AB$18*(F183-AB$15)</f>
        <v>24.889670168529843</v>
      </c>
    </row>
    <row r="184" spans="1:48" ht="12.95" customHeight="1">
      <c r="A184" s="207" t="s">
        <v>191</v>
      </c>
      <c r="B184" s="238" t="s">
        <v>77</v>
      </c>
      <c r="C184" s="208">
        <v>56559.830370000003</v>
      </c>
      <c r="D184" s="208">
        <v>0</v>
      </c>
      <c r="E184" s="46">
        <f>+(C184-C$7)/C$8</f>
        <v>9701.5425988457228</v>
      </c>
      <c r="F184" s="123">
        <f>ROUND(2*E184,0)/2</f>
        <v>9701.5</v>
      </c>
      <c r="G184" s="123">
        <f>+C184-(C$7+F184*C$8)</f>
        <v>6.061020000197459E-2</v>
      </c>
      <c r="K184" s="123">
        <f>G184</f>
        <v>6.061020000197459E-2</v>
      </c>
      <c r="L184" s="123">
        <f ca="1">+C$11+C$12*$F184</f>
        <v>6.2520654351808563E-2</v>
      </c>
      <c r="M184" s="187">
        <f>+C184-15018.5</f>
        <v>41541.330370000003</v>
      </c>
      <c r="S184" s="191">
        <f>S$17</f>
        <v>1</v>
      </c>
      <c r="T184" s="187"/>
      <c r="U184" s="163"/>
      <c r="Z184" s="123">
        <f>F184</f>
        <v>9701.5</v>
      </c>
      <c r="AA184" s="140">
        <f>AB$3+AB$4*Z184+AB$5*Z184^2+AH184</f>
        <v>3.7795057050087314E-3</v>
      </c>
      <c r="AB184" s="140">
        <f>IF(S184&lt;&gt;0,G184-AH184, -9999)</f>
        <v>6.2737068894834824E-2</v>
      </c>
      <c r="AC184" s="140">
        <f>+G184-P184</f>
        <v>6.061020000197459E-2</v>
      </c>
      <c r="AD184" s="140">
        <f>IF(S184&lt;&gt;0,G184-AA184, -9999)</f>
        <v>5.6830694296965856E-2</v>
      </c>
      <c r="AE184" s="140">
        <f>+(G184-AA184)^2*S184</f>
        <v>3.2297278142751876E-3</v>
      </c>
      <c r="AF184" s="123">
        <f>IF(S184&lt;&gt;0,G184-P184, -9999)</f>
        <v>6.061020000197459E-2</v>
      </c>
      <c r="AG184" s="188"/>
      <c r="AH184" s="123">
        <f>$AB$6*($AB$11/AI184*AJ184+$AB$12)</f>
        <v>-2.1268688928602407E-3</v>
      </c>
      <c r="AI184" s="123">
        <f>1+$AB$7*COS(AL184)</f>
        <v>1.1845436284201163</v>
      </c>
      <c r="AJ184" s="123">
        <f>SIN(AL184+RADIANS($AB$9))</f>
        <v>-0.99714362205764839</v>
      </c>
      <c r="AK184" s="123">
        <f>$AB$7*SIN(AL184)</f>
        <v>-7.1040798122452023E-2</v>
      </c>
      <c r="AL184" s="123">
        <f>2*ATAN(AM184)</f>
        <v>-0.36746873341979935</v>
      </c>
      <c r="AM184" s="123">
        <f>SQRT((1+$AB$7)/(1-$AB$7))*TAN(AN184/2)</f>
        <v>-0.18583019292251338</v>
      </c>
      <c r="AN184" s="140">
        <f>$AU184+$AB$7*SIN(AO184)</f>
        <v>24.830881704773937</v>
      </c>
      <c r="AO184" s="140">
        <f>$AU184+$AB$7*SIN(AP184)</f>
        <v>24.830883888114819</v>
      </c>
      <c r="AP184" s="140">
        <f>$AU184+$AB$7*SIN(AQ184)</f>
        <v>24.830895452136367</v>
      </c>
      <c r="AQ184" s="140">
        <f>$AU184+$AB$7*SIN(AR184)</f>
        <v>24.830956700052223</v>
      </c>
      <c r="AR184" s="140">
        <f>$AU184+$AB$7*SIN(AS184)</f>
        <v>24.831281075279232</v>
      </c>
      <c r="AS184" s="140">
        <f>$AU184+$AB$7*SIN(AT184)</f>
        <v>24.832998455301055</v>
      </c>
      <c r="AT184" s="140">
        <f>$AU184+$AB$7*SIN(AU184)</f>
        <v>24.842075967547029</v>
      </c>
      <c r="AU184" s="140">
        <f>RADIANS($AB$9)+$AB$18*(F184-AB$15)</f>
        <v>24.889670168529843</v>
      </c>
    </row>
    <row r="185" spans="1:48" ht="12.95" customHeight="1">
      <c r="A185" s="198" t="s">
        <v>173</v>
      </c>
      <c r="B185" s="197" t="s">
        <v>108</v>
      </c>
      <c r="C185" s="198">
        <v>56701.401100000003</v>
      </c>
      <c r="D185" s="198">
        <v>8.0000000000000004E-4</v>
      </c>
      <c r="E185" s="46">
        <f>+(C185-C$7)/C$8</f>
        <v>9801.043172779111</v>
      </c>
      <c r="F185" s="123">
        <f>ROUND(2*E185,0)/2</f>
        <v>9801</v>
      </c>
      <c r="G185" s="123">
        <f>+C185-(C$7+F185*C$8)</f>
        <v>6.1426799999026116E-2</v>
      </c>
      <c r="J185" s="123">
        <f>G185</f>
        <v>6.1426799999026116E-2</v>
      </c>
      <c r="L185" s="123">
        <f ca="1">+C$11+C$12*$F185</f>
        <v>6.3162075804394702E-2</v>
      </c>
      <c r="M185" s="187">
        <f>+C185-15018.5</f>
        <v>41682.901100000003</v>
      </c>
      <c r="S185" s="191">
        <f>S$16</f>
        <v>1</v>
      </c>
      <c r="T185" s="187" t="s">
        <v>60</v>
      </c>
      <c r="U185" s="163"/>
      <c r="Z185" s="123">
        <f>F185</f>
        <v>9801</v>
      </c>
      <c r="AA185" s="140">
        <f>AB$3+AB$4*Z185+AB$5*Z185^2+AH185</f>
        <v>4.3830442517332801E-3</v>
      </c>
      <c r="AB185" s="140">
        <f>IF(S185&lt;&gt;0,G185-AH185, -9999)</f>
        <v>6.3085868931190225E-2</v>
      </c>
      <c r="AC185" s="140">
        <f>+G185-P185</f>
        <v>6.1426799999026116E-2</v>
      </c>
      <c r="AD185" s="140">
        <f>IF(S185&lt;&gt;0,G185-AA185, -9999)</f>
        <v>5.7043755747292833E-2</v>
      </c>
      <c r="AE185" s="140">
        <f>+(G185-AA185)^2*S185</f>
        <v>3.2539900697568041E-3</v>
      </c>
      <c r="AF185" s="123">
        <f>IF(S185&lt;&gt;0,G185-P185, -9999)</f>
        <v>6.1426799999026116E-2</v>
      </c>
      <c r="AG185" s="188"/>
      <c r="AH185" s="123">
        <f>$AB$6*($AB$11/AI185*AJ185+$AB$12)</f>
        <v>-1.6590689321641086E-3</v>
      </c>
      <c r="AI185" s="123">
        <f>1+$AB$7*COS(AL185)</f>
        <v>1.1760030586655579</v>
      </c>
      <c r="AJ185" s="123">
        <f>SIN(AL185+RADIANS($AB$9))</f>
        <v>-0.72123717702874124</v>
      </c>
      <c r="AK185" s="123">
        <f>$AB$7*SIN(AL185)</f>
        <v>9.0144712150547826E-2</v>
      </c>
      <c r="AL185" s="123">
        <f>2*ATAN(AM185)</f>
        <v>0.4733416570023376</v>
      </c>
      <c r="AM185" s="123">
        <f>SQRT((1+$AB$7)/(1-$AB$7))*TAN(AN185/2)</f>
        <v>0.24119101893311509</v>
      </c>
      <c r="AN185" s="140">
        <f>$AU185+$AB$7*SIN(AO185)</f>
        <v>25.522519312141803</v>
      </c>
      <c r="AO185" s="140">
        <f>$AU185+$AB$7*SIN(AP185)</f>
        <v>25.522516971377975</v>
      </c>
      <c r="AP185" s="140">
        <f>$AU185+$AB$7*SIN(AQ185)</f>
        <v>25.522504174278303</v>
      </c>
      <c r="AQ185" s="140">
        <f>$AU185+$AB$7*SIN(AR185)</f>
        <v>25.52243421293721</v>
      </c>
      <c r="AR185" s="140">
        <f>$AU185+$AB$7*SIN(AS185)</f>
        <v>25.522051772007888</v>
      </c>
      <c r="AS185" s="140">
        <f>$AU185+$AB$7*SIN(AT185)</f>
        <v>25.519962231799433</v>
      </c>
      <c r="AT185" s="140">
        <f>$AU185+$AB$7*SIN(AU185)</f>
        <v>25.508576682157759</v>
      </c>
      <c r="AU185" s="140">
        <f>RADIANS($AB$9)+$AB$18*(F185-AB$15)</f>
        <v>25.447379913305269</v>
      </c>
    </row>
    <row r="186" spans="1:48" ht="12.95" customHeight="1">
      <c r="A186" s="204" t="s">
        <v>175</v>
      </c>
      <c r="B186" s="111" t="s">
        <v>108</v>
      </c>
      <c r="C186" s="110">
        <v>56940.437189999997</v>
      </c>
      <c r="D186" s="110">
        <v>1E-4</v>
      </c>
      <c r="E186" s="46">
        <f>+(C186-C$7)/C$8</f>
        <v>9969.0456132962445</v>
      </c>
      <c r="F186" s="123">
        <f>ROUND(2*E186,0)/2</f>
        <v>9969</v>
      </c>
      <c r="G186" s="123">
        <f>+C186-(C$7+F186*C$8)</f>
        <v>6.4899199991486967E-2</v>
      </c>
      <c r="K186" s="123">
        <f>G186</f>
        <v>6.4899199991486967E-2</v>
      </c>
      <c r="L186" s="123">
        <f ca="1">+C$11+C$12*$F186</f>
        <v>6.424507886001754E-2</v>
      </c>
      <c r="M186" s="187">
        <f>+C186-15018.5</f>
        <v>41921.937189999997</v>
      </c>
      <c r="S186" s="191">
        <f>S$17</f>
        <v>1</v>
      </c>
      <c r="T186" s="187"/>
      <c r="U186" s="163"/>
      <c r="Z186" s="123">
        <f>F186</f>
        <v>9969</v>
      </c>
      <c r="AA186" s="140">
        <f>AB$3+AB$4*Z186+AB$5*Z186^2+AH186</f>
        <v>6.6323492294226077E-3</v>
      </c>
      <c r="AB186" s="140">
        <f>IF(S186&lt;&gt;0,G186-AH186, -9999)</f>
        <v>6.4542919018205303E-2</v>
      </c>
      <c r="AC186" s="140">
        <f>+G186-P186</f>
        <v>6.4899199991486967E-2</v>
      </c>
      <c r="AD186" s="140">
        <f>IF(S186&lt;&gt;0,G186-AA186, -9999)</f>
        <v>5.8266850762064358E-2</v>
      </c>
      <c r="AE186" s="140">
        <f>+(G186-AA186)^2*S186</f>
        <v>3.3950258977286799E-3</v>
      </c>
      <c r="AF186" s="123">
        <f>IF(S186&lt;&gt;0,G186-P186, -9999)</f>
        <v>6.4899199991486967E-2</v>
      </c>
      <c r="AG186" s="188"/>
      <c r="AH186" s="123">
        <f>$AB$6*($AB$11/AI186*AJ186+$AB$12)</f>
        <v>3.5628097328166853E-4</v>
      </c>
      <c r="AI186" s="123">
        <f>1+$AB$7*COS(AL186)</f>
        <v>0.98382522859727606</v>
      </c>
      <c r="AJ186" s="123">
        <f>SIN(AL186+RADIANS($AB$9))</f>
        <v>0.36511421661047067</v>
      </c>
      <c r="AK186" s="123">
        <f>$AB$7*SIN(AL186)</f>
        <v>0.19708252727831188</v>
      </c>
      <c r="AL186" s="123">
        <f>2*ATAN(AM186)</f>
        <v>1.6526838577605616</v>
      </c>
      <c r="AM186" s="123">
        <f>SQRT((1+$AB$7)/(1-$AB$7))*TAN(AN186/2)</f>
        <v>1.0854332344805777</v>
      </c>
      <c r="AN186" s="140">
        <f>$AU186+$AB$7*SIN(AO186)</f>
        <v>26.58540760969975</v>
      </c>
      <c r="AO186" s="140">
        <f>$AU186+$AB$7*SIN(AP186)</f>
        <v>26.585407609641869</v>
      </c>
      <c r="AP186" s="140">
        <f>$AU186+$AB$7*SIN(AQ186)</f>
        <v>26.585407607158267</v>
      </c>
      <c r="AQ186" s="140">
        <f>$AU186+$AB$7*SIN(AR186)</f>
        <v>26.585407500590296</v>
      </c>
      <c r="AR186" s="140">
        <f>$AU186+$AB$7*SIN(AS186)</f>
        <v>26.585402927996572</v>
      </c>
      <c r="AS186" s="140">
        <f>$AU186+$AB$7*SIN(AT186)</f>
        <v>26.585206893876833</v>
      </c>
      <c r="AT186" s="140">
        <f>$AU186+$AB$7*SIN(AU186)</f>
        <v>26.577086758272273</v>
      </c>
      <c r="AU186" s="140">
        <f>RADIANS($AB$9)+$AB$18*(F186-AB$15)</f>
        <v>26.389040587900965</v>
      </c>
    </row>
    <row r="187" spans="1:48" ht="12.95" customHeight="1">
      <c r="A187" s="207" t="s">
        <v>191</v>
      </c>
      <c r="B187" s="238" t="s">
        <v>77</v>
      </c>
      <c r="C187" s="208">
        <v>56956.799019999999</v>
      </c>
      <c r="D187" s="208">
        <v>0</v>
      </c>
      <c r="E187" s="46">
        <f>+(C187-C$7)/C$8</f>
        <v>9980.5452465580129</v>
      </c>
      <c r="F187" s="123">
        <f>ROUND(2*E187,0)/2</f>
        <v>9980.5</v>
      </c>
      <c r="G187" s="123">
        <f>+C187-(C$7+F187*C$8)</f>
        <v>6.4377399998193141E-2</v>
      </c>
      <c r="K187" s="123">
        <f>G187</f>
        <v>6.4377399998193141E-2</v>
      </c>
      <c r="L187" s="123">
        <f ca="1">+C$11+C$12*$F187</f>
        <v>6.4319212997753644E-2</v>
      </c>
      <c r="M187" s="187">
        <f>+C187-15018.5</f>
        <v>41938.299019999999</v>
      </c>
      <c r="S187" s="191">
        <f>S$17</f>
        <v>1</v>
      </c>
      <c r="T187" s="187"/>
      <c r="U187" s="163"/>
      <c r="Z187" s="123">
        <f>F187</f>
        <v>9980.5</v>
      </c>
      <c r="AA187" s="140">
        <f>AB$3+AB$4*Z187+AB$5*Z187^2+AH187</f>
        <v>6.7852113475002692E-3</v>
      </c>
      <c r="AB187" s="140">
        <f>IF(S187&lt;&gt;0,G187-AH187, -9999)</f>
        <v>6.3884490713754308E-2</v>
      </c>
      <c r="AC187" s="140">
        <f>+G187-P187</f>
        <v>6.4377399998193141E-2</v>
      </c>
      <c r="AD187" s="140">
        <f>IF(S187&lt;&gt;0,G187-AA187, -9999)</f>
        <v>5.759218865069287E-2</v>
      </c>
      <c r="AE187" s="140">
        <f>+(G187-AA187)^2*S187</f>
        <v>3.3168601935769965E-3</v>
      </c>
      <c r="AF187" s="123">
        <f>IF(S187&lt;&gt;0,G187-P187, -9999)</f>
        <v>6.4377399998193141E-2</v>
      </c>
      <c r="AG187" s="188"/>
      <c r="AH187" s="123">
        <f>$AB$6*($AB$11/AI187*AJ187+$AB$12)</f>
        <v>4.9290928443882973E-4</v>
      </c>
      <c r="AI187" s="123">
        <f>1+$AB$7*COS(AL187)</f>
        <v>0.97098528757477509</v>
      </c>
      <c r="AJ187" s="123">
        <f>SIN(AL187+RADIANS($AB$9))</f>
        <v>0.42514982856634642</v>
      </c>
      <c r="AK187" s="123">
        <f>$AB$7*SIN(AL187)</f>
        <v>0.19560493923011868</v>
      </c>
      <c r="AL187" s="123">
        <f>2*ATAN(AM187)</f>
        <v>1.7180557841881337</v>
      </c>
      <c r="AM187" s="123">
        <f>SQRT((1+$AB$7)/(1-$AB$7))*TAN(AN187/2)</f>
        <v>1.1592747450974896</v>
      </c>
      <c r="AN187" s="140">
        <f>$AU187+$AB$7*SIN(AO187)</f>
        <v>26.650971516103294</v>
      </c>
      <c r="AO187" s="140">
        <f>$AU187+$AB$7*SIN(AP187)</f>
        <v>26.650971516102551</v>
      </c>
      <c r="AP187" s="140">
        <f>$AU187+$AB$7*SIN(AQ187)</f>
        <v>26.650971516030957</v>
      </c>
      <c r="AQ187" s="140">
        <f>$AU187+$AB$7*SIN(AR187)</f>
        <v>26.650971509140401</v>
      </c>
      <c r="AR187" s="140">
        <f>$AU187+$AB$7*SIN(AS187)</f>
        <v>26.650970845946468</v>
      </c>
      <c r="AS187" s="140">
        <f>$AU187+$AB$7*SIN(AT187)</f>
        <v>26.650907054751123</v>
      </c>
      <c r="AT187" s="140">
        <f>$AU187+$AB$7*SIN(AU187)</f>
        <v>26.645095377048573</v>
      </c>
      <c r="AU187" s="140">
        <f>RADIANS($AB$9)+$AB$18*(F187-AB$15)</f>
        <v>26.453499503126263</v>
      </c>
    </row>
    <row r="188" spans="1:48" ht="12.95" customHeight="1">
      <c r="A188" s="101" t="s">
        <v>52</v>
      </c>
      <c r="B188" s="102" t="s">
        <v>124</v>
      </c>
      <c r="C188" s="101">
        <v>56956.799200000001</v>
      </c>
      <c r="D188" s="101">
        <v>2.0000000000000001E-4</v>
      </c>
      <c r="E188" s="46">
        <f>+(C188-C$7)/C$8</f>
        <v>9980.5453730679455</v>
      </c>
      <c r="F188" s="123">
        <f>ROUND(2*E188,0)/2</f>
        <v>9980.5</v>
      </c>
      <c r="G188" s="123">
        <f>+C188-(C$7+F188*C$8)</f>
        <v>6.4557400000921916E-2</v>
      </c>
      <c r="K188" s="123">
        <f>G188</f>
        <v>6.4557400000921916E-2</v>
      </c>
      <c r="L188" s="123">
        <f ca="1">+C$11+C$12*$F188</f>
        <v>6.4319212997753644E-2</v>
      </c>
      <c r="M188" s="187">
        <f>+C188-15018.5</f>
        <v>41938.299200000001</v>
      </c>
      <c r="S188" s="191">
        <f>S$17</f>
        <v>1</v>
      </c>
      <c r="T188" s="187"/>
      <c r="U188" s="163"/>
      <c r="Z188" s="123">
        <f>F188</f>
        <v>9980.5</v>
      </c>
      <c r="AA188" s="140">
        <f>AB$3+AB$4*Z188+AB$5*Z188^2+AH188</f>
        <v>6.7852113475002692E-3</v>
      </c>
      <c r="AB188" s="140">
        <f>IF(S188&lt;&gt;0,G188-AH188, -9999)</f>
        <v>6.4064490716483083E-2</v>
      </c>
      <c r="AC188" s="140">
        <f>+G188-P188</f>
        <v>6.4557400000921916E-2</v>
      </c>
      <c r="AD188" s="140">
        <f>IF(S188&lt;&gt;0,G188-AA188, -9999)</f>
        <v>5.7772188653421645E-2</v>
      </c>
      <c r="AE188" s="140">
        <f>+(G188-AA188)^2*S188</f>
        <v>3.3376257818065408E-3</v>
      </c>
      <c r="AF188" s="123">
        <f>IF(S188&lt;&gt;0,G188-P188, -9999)</f>
        <v>6.4557400000921916E-2</v>
      </c>
      <c r="AG188" s="188"/>
      <c r="AH188" s="123">
        <f>$AB$6*($AB$11/AI188*AJ188+$AB$12)</f>
        <v>4.9290928443882973E-4</v>
      </c>
      <c r="AI188" s="123">
        <f>1+$AB$7*COS(AL188)</f>
        <v>0.97098528757477509</v>
      </c>
      <c r="AJ188" s="123">
        <f>SIN(AL188+RADIANS($AB$9))</f>
        <v>0.42514982856634642</v>
      </c>
      <c r="AK188" s="123">
        <f>$AB$7*SIN(AL188)</f>
        <v>0.19560493923011868</v>
      </c>
      <c r="AL188" s="123">
        <f>2*ATAN(AM188)</f>
        <v>1.7180557841881337</v>
      </c>
      <c r="AM188" s="123">
        <f>SQRT((1+$AB$7)/(1-$AB$7))*TAN(AN188/2)</f>
        <v>1.1592747450974896</v>
      </c>
      <c r="AN188" s="140">
        <f>$AU188+$AB$7*SIN(AO188)</f>
        <v>26.650971516103294</v>
      </c>
      <c r="AO188" s="140">
        <f>$AU188+$AB$7*SIN(AP188)</f>
        <v>26.650971516102551</v>
      </c>
      <c r="AP188" s="140">
        <f>$AU188+$AB$7*SIN(AQ188)</f>
        <v>26.650971516030957</v>
      </c>
      <c r="AQ188" s="140">
        <f>$AU188+$AB$7*SIN(AR188)</f>
        <v>26.650971509140401</v>
      </c>
      <c r="AR188" s="140">
        <f>$AU188+$AB$7*SIN(AS188)</f>
        <v>26.650970845946468</v>
      </c>
      <c r="AS188" s="140">
        <f>$AU188+$AB$7*SIN(AT188)</f>
        <v>26.650907054751123</v>
      </c>
      <c r="AT188" s="140">
        <f>$AU188+$AB$7*SIN(AU188)</f>
        <v>26.645095377048573</v>
      </c>
      <c r="AU188" s="140">
        <f>RADIANS($AB$9)+$AB$18*(F188-AB$15)</f>
        <v>26.453499503126263</v>
      </c>
    </row>
    <row r="189" spans="1:48" ht="12.95" customHeight="1">
      <c r="A189" s="107" t="s">
        <v>53</v>
      </c>
      <c r="B189" s="255" t="s">
        <v>124</v>
      </c>
      <c r="C189" s="259">
        <v>56956.799200000001</v>
      </c>
      <c r="D189" s="259">
        <v>2.0000000000000001E-4</v>
      </c>
      <c r="E189" s="46">
        <f>+(C189-C$7)/C$8</f>
        <v>9980.5453730679455</v>
      </c>
      <c r="F189" s="123">
        <f>ROUND(2*E189,0)/2</f>
        <v>9980.5</v>
      </c>
      <c r="G189" s="123">
        <f>+C189-(C$7+F189*C$8)</f>
        <v>6.4557400000921916E-2</v>
      </c>
      <c r="K189" s="123">
        <f>G189</f>
        <v>6.4557400000921916E-2</v>
      </c>
      <c r="L189" s="123">
        <f ca="1">+C$11+C$12*$F189</f>
        <v>6.4319212997753644E-2</v>
      </c>
      <c r="M189" s="187">
        <f>+C189-15018.5</f>
        <v>41938.299200000001</v>
      </c>
      <c r="S189" s="191">
        <f>S$17</f>
        <v>1</v>
      </c>
      <c r="T189" s="187"/>
      <c r="U189" s="163"/>
      <c r="Z189" s="123">
        <f>F189</f>
        <v>9980.5</v>
      </c>
      <c r="AA189" s="140">
        <f>AB$3+AB$4*Z189+AB$5*Z189^2+AH189</f>
        <v>6.7852113475002692E-3</v>
      </c>
      <c r="AB189" s="140">
        <f>IF(S189&lt;&gt;0,G189-AH189, -9999)</f>
        <v>6.4064490716483083E-2</v>
      </c>
      <c r="AC189" s="140">
        <f>+G189-P189</f>
        <v>6.4557400000921916E-2</v>
      </c>
      <c r="AD189" s="140">
        <f>IF(S189&lt;&gt;0,G189-AA189, -9999)</f>
        <v>5.7772188653421645E-2</v>
      </c>
      <c r="AE189" s="140">
        <f>+(G189-AA189)^2*S189</f>
        <v>3.3376257818065408E-3</v>
      </c>
      <c r="AF189" s="123">
        <f>IF(S189&lt;&gt;0,G189-P189, -9999)</f>
        <v>6.4557400000921916E-2</v>
      </c>
      <c r="AG189" s="188"/>
      <c r="AH189" s="123">
        <f>$AB$6*($AB$11/AI189*AJ189+$AB$12)</f>
        <v>4.9290928443882973E-4</v>
      </c>
      <c r="AI189" s="123">
        <f>1+$AB$7*COS(AL189)</f>
        <v>0.97098528757477509</v>
      </c>
      <c r="AJ189" s="123">
        <f>SIN(AL189+RADIANS($AB$9))</f>
        <v>0.42514982856634642</v>
      </c>
      <c r="AK189" s="123">
        <f>$AB$7*SIN(AL189)</f>
        <v>0.19560493923011868</v>
      </c>
      <c r="AL189" s="123">
        <f>2*ATAN(AM189)</f>
        <v>1.7180557841881337</v>
      </c>
      <c r="AM189" s="123">
        <f>SQRT((1+$AB$7)/(1-$AB$7))*TAN(AN189/2)</f>
        <v>1.1592747450974896</v>
      </c>
      <c r="AN189" s="140">
        <f>$AU189+$AB$7*SIN(AO189)</f>
        <v>26.650971516103294</v>
      </c>
      <c r="AO189" s="140">
        <f>$AU189+$AB$7*SIN(AP189)</f>
        <v>26.650971516102551</v>
      </c>
      <c r="AP189" s="140">
        <f>$AU189+$AB$7*SIN(AQ189)</f>
        <v>26.650971516030957</v>
      </c>
      <c r="AQ189" s="140">
        <f>$AU189+$AB$7*SIN(AR189)</f>
        <v>26.650971509140401</v>
      </c>
      <c r="AR189" s="140">
        <f>$AU189+$AB$7*SIN(AS189)</f>
        <v>26.650970845946468</v>
      </c>
      <c r="AS189" s="140">
        <f>$AU189+$AB$7*SIN(AT189)</f>
        <v>26.650907054751123</v>
      </c>
      <c r="AT189" s="140">
        <f>$AU189+$AB$7*SIN(AU189)</f>
        <v>26.645095377048573</v>
      </c>
      <c r="AU189" s="140">
        <f>RADIANS($AB$9)+$AB$18*(F189-AB$15)</f>
        <v>26.453499503126263</v>
      </c>
      <c r="AV189" s="140"/>
    </row>
    <row r="190" spans="1:48" ht="12.95" customHeight="1">
      <c r="A190" s="207" t="s">
        <v>191</v>
      </c>
      <c r="B190" s="254" t="s">
        <v>77</v>
      </c>
      <c r="C190" s="258">
        <v>57321.753250000002</v>
      </c>
      <c r="D190" s="258">
        <v>0</v>
      </c>
      <c r="E190" s="46">
        <f>+(C190-C$7)/C$8</f>
        <v>10237.047104988904</v>
      </c>
      <c r="F190" s="123">
        <f>ROUND(2*E190,0)/2</f>
        <v>10237</v>
      </c>
      <c r="G190" s="123">
        <f>+C190-(C$7+F190*C$8)</f>
        <v>6.7021599999861792E-2</v>
      </c>
      <c r="K190" s="123">
        <f>G190</f>
        <v>6.7021599999861792E-2</v>
      </c>
      <c r="L190" s="123">
        <f ca="1">+C$11+C$12*$F190</f>
        <v>6.5972726591606357E-2</v>
      </c>
      <c r="M190" s="187">
        <f>+C190-15018.5</f>
        <v>42303.253250000002</v>
      </c>
      <c r="S190" s="191">
        <f>S$17</f>
        <v>1</v>
      </c>
      <c r="T190" s="187"/>
      <c r="U190" s="163"/>
      <c r="Z190" s="123">
        <f>F190</f>
        <v>10237</v>
      </c>
      <c r="AA190" s="140">
        <f>AB$3+AB$4*Z190+AB$5*Z190^2+AH190</f>
        <v>8.7875477889796105E-3</v>
      </c>
      <c r="AB190" s="140">
        <f>IF(S190&lt;&gt;0,G190-AH190, -9999)</f>
        <v>6.4895732551459182E-2</v>
      </c>
      <c r="AC190" s="140">
        <f>+G190-P190</f>
        <v>6.7021599999861792E-2</v>
      </c>
      <c r="AD190" s="140">
        <f>IF(S190&lt;&gt;0,G190-AA190, -9999)</f>
        <v>5.8234052210882181E-2</v>
      </c>
      <c r="AE190" s="140">
        <f>+(G190-AA190)^2*S190</f>
        <v>3.3912048368997518E-3</v>
      </c>
      <c r="AF190" s="123">
        <f>IF(S190&lt;&gt;0,G190-P190, -9999)</f>
        <v>6.7021599999861792E-2</v>
      </c>
      <c r="AG190" s="188"/>
      <c r="AH190" s="123">
        <f>$AB$6*($AB$11/AI190*AJ190+$AB$12)</f>
        <v>2.1258674484026141E-3</v>
      </c>
      <c r="AI190" s="123">
        <f>1+$AB$7*COS(AL190)</f>
        <v>0.80906818039805295</v>
      </c>
      <c r="AJ190" s="123">
        <f>SIN(AL190+RADIANS($AB$9))</f>
        <v>0.99959102773898578</v>
      </c>
      <c r="AK190" s="123">
        <f>$AB$7*SIN(AL190)</f>
        <v>5.1460529066717414E-2</v>
      </c>
      <c r="AL190" s="123">
        <f>2*ATAN(AM190)</f>
        <v>2.8783254020788429</v>
      </c>
      <c r="AM190" s="123">
        <f>SQRT((1+$AB$7)/(1-$AB$7))*TAN(AN190/2)</f>
        <v>7.5529144431961992</v>
      </c>
      <c r="AN190" s="140">
        <f>$AU190+$AB$7*SIN(AO190)</f>
        <v>27.953562885572211</v>
      </c>
      <c r="AO190" s="140">
        <f>$AU190+$AB$7*SIN(AP190)</f>
        <v>27.953559682115962</v>
      </c>
      <c r="AP190" s="140">
        <f>$AU190+$AB$7*SIN(AQ190)</f>
        <v>27.953576752738147</v>
      </c>
      <c r="AQ190" s="140">
        <f>$AU190+$AB$7*SIN(AR190)</f>
        <v>27.953485785452621</v>
      </c>
      <c r="AR190" s="140">
        <f>$AU190+$AB$7*SIN(AS190)</f>
        <v>27.953970507443387</v>
      </c>
      <c r="AS190" s="140">
        <f>$AU190+$AB$7*SIN(AT190)</f>
        <v>27.951386748774588</v>
      </c>
      <c r="AT190" s="140">
        <f>$AU190+$AB$7*SIN(AU190)</f>
        <v>27.965133947053268</v>
      </c>
      <c r="AU190" s="140">
        <f>RADIANS($AB$9)+$AB$18*(F190-AB$15)</f>
        <v>27.891213568803618</v>
      </c>
    </row>
    <row r="191" spans="1:48" ht="12.95" customHeight="1">
      <c r="A191" s="107" t="s">
        <v>54</v>
      </c>
      <c r="B191" s="108" t="s">
        <v>108</v>
      </c>
      <c r="C191" s="107">
        <v>57321.753700000001</v>
      </c>
      <c r="D191" s="107">
        <v>1E-4</v>
      </c>
      <c r="E191" s="46">
        <f>+(C191-C$7)/C$8</f>
        <v>10237.047421263731</v>
      </c>
      <c r="F191" s="123">
        <f>ROUND(2*E191,0)/2</f>
        <v>10237</v>
      </c>
      <c r="G191" s="123">
        <f>+C191-(C$7+F191*C$8)</f>
        <v>6.7471599999407772E-2</v>
      </c>
      <c r="K191" s="123">
        <f>G191</f>
        <v>6.7471599999407772E-2</v>
      </c>
      <c r="L191" s="123">
        <f ca="1">+C$11+C$12*$F191</f>
        <v>6.5972726591606357E-2</v>
      </c>
      <c r="M191" s="187">
        <f>+C191-15018.5</f>
        <v>42303.253700000001</v>
      </c>
      <c r="S191" s="191">
        <f>S$17</f>
        <v>1</v>
      </c>
      <c r="T191" s="187"/>
      <c r="U191" s="163"/>
      <c r="Z191" s="123">
        <f>F191</f>
        <v>10237</v>
      </c>
      <c r="AA191" s="140">
        <f>AB$3+AB$4*Z191+AB$5*Z191^2+AH191</f>
        <v>8.7875477889796105E-3</v>
      </c>
      <c r="AB191" s="140">
        <f>IF(S191&lt;&gt;0,G191-AH191, -9999)</f>
        <v>6.5345732551005162E-2</v>
      </c>
      <c r="AC191" s="140">
        <f>+G191-P191</f>
        <v>6.7471599999407772E-2</v>
      </c>
      <c r="AD191" s="140">
        <f>IF(S191&lt;&gt;0,G191-AA191, -9999)</f>
        <v>5.8684052210428161E-2</v>
      </c>
      <c r="AE191" s="140">
        <f>+(G191-AA191)^2*S191</f>
        <v>3.4438179838362582E-3</v>
      </c>
      <c r="AF191" s="123">
        <f>IF(S191&lt;&gt;0,G191-P191, -9999)</f>
        <v>6.7471599999407772E-2</v>
      </c>
      <c r="AG191" s="188"/>
      <c r="AH191" s="123">
        <f>$AB$6*($AB$11/AI191*AJ191+$AB$12)</f>
        <v>2.1258674484026141E-3</v>
      </c>
      <c r="AI191" s="123">
        <f>1+$AB$7*COS(AL191)</f>
        <v>0.80906818039805295</v>
      </c>
      <c r="AJ191" s="123">
        <f>SIN(AL191+RADIANS($AB$9))</f>
        <v>0.99959102773898578</v>
      </c>
      <c r="AK191" s="123">
        <f>$AB$7*SIN(AL191)</f>
        <v>5.1460529066717414E-2</v>
      </c>
      <c r="AL191" s="123">
        <f>2*ATAN(AM191)</f>
        <v>2.8783254020788429</v>
      </c>
      <c r="AM191" s="123">
        <f>SQRT((1+$AB$7)/(1-$AB$7))*TAN(AN191/2)</f>
        <v>7.5529144431961992</v>
      </c>
      <c r="AN191" s="140">
        <f>$AU191+$AB$7*SIN(AO191)</f>
        <v>27.953562885572211</v>
      </c>
      <c r="AO191" s="140">
        <f>$AU191+$AB$7*SIN(AP191)</f>
        <v>27.953559682115962</v>
      </c>
      <c r="AP191" s="140">
        <f>$AU191+$AB$7*SIN(AQ191)</f>
        <v>27.953576752738147</v>
      </c>
      <c r="AQ191" s="140">
        <f>$AU191+$AB$7*SIN(AR191)</f>
        <v>27.953485785452621</v>
      </c>
      <c r="AR191" s="140">
        <f>$AU191+$AB$7*SIN(AS191)</f>
        <v>27.953970507443387</v>
      </c>
      <c r="AS191" s="140">
        <f>$AU191+$AB$7*SIN(AT191)</f>
        <v>27.951386748774588</v>
      </c>
      <c r="AT191" s="140">
        <f>$AU191+$AB$7*SIN(AU191)</f>
        <v>27.965133947053268</v>
      </c>
      <c r="AU191" s="140">
        <f>RADIANS($AB$9)+$AB$18*(F191-AB$15)</f>
        <v>27.891213568803618</v>
      </c>
    </row>
    <row r="192" spans="1:48" ht="12.95" customHeight="1">
      <c r="A192" s="204" t="s">
        <v>175</v>
      </c>
      <c r="B192" s="111" t="s">
        <v>124</v>
      </c>
      <c r="C192" s="110">
        <v>57443.405330000001</v>
      </c>
      <c r="D192" s="110">
        <v>1E-4</v>
      </c>
      <c r="E192" s="46">
        <f>+(C192-C$7)/C$8</f>
        <v>10322.548195363945</v>
      </c>
      <c r="F192" s="123">
        <f>ROUND(2*E192,0)/2</f>
        <v>10322.5</v>
      </c>
      <c r="G192" s="123">
        <f>+C192-(C$7+F192*C$8)</f>
        <v>6.8572999996831641E-2</v>
      </c>
      <c r="K192" s="123">
        <f>G192</f>
        <v>6.8572999996831641E-2</v>
      </c>
      <c r="L192" s="123">
        <f ca="1">+C$11+C$12*$F192</f>
        <v>6.6523897789557279E-2</v>
      </c>
      <c r="M192" s="187">
        <f>+C192-15018.5</f>
        <v>42424.905330000001</v>
      </c>
      <c r="S192" s="191">
        <f>S$17</f>
        <v>1</v>
      </c>
      <c r="T192" s="187"/>
      <c r="U192" s="163"/>
      <c r="Z192" s="123">
        <f>F192</f>
        <v>10322.5</v>
      </c>
      <c r="AA192" s="140">
        <f>AB$3+AB$4*Z192+AB$5*Z192^2+AH192</f>
        <v>8.7736259878278267E-3</v>
      </c>
      <c r="AB192" s="140">
        <f>IF(S192&lt;&gt;0,G192-AH192, -9999)</f>
        <v>6.6587283029256844E-2</v>
      </c>
      <c r="AC192" s="140">
        <f>+G192-P192</f>
        <v>6.8572999996831641E-2</v>
      </c>
      <c r="AD192" s="140">
        <f>IF(S192&lt;&gt;0,G192-AA192, -9999)</f>
        <v>5.9799374009003814E-2</v>
      </c>
      <c r="AE192" s="140">
        <f>+(G192-AA192)^2*S192</f>
        <v>3.5759651318687208E-3</v>
      </c>
      <c r="AF192" s="123">
        <f>IF(S192&lt;&gt;0,G192-P192, -9999)</f>
        <v>6.8572999996831641E-2</v>
      </c>
      <c r="AG192" s="188"/>
      <c r="AH192" s="123">
        <f>$AB$6*($AB$11/AI192*AJ192+$AB$12)</f>
        <v>1.9857169675747961E-3</v>
      </c>
      <c r="AI192" s="123">
        <f>1+$AB$7*COS(AL192)</f>
        <v>0.8026814764010306</v>
      </c>
      <c r="AJ192" s="123">
        <f>SIN(AL192+RADIANS($AB$9))</f>
        <v>0.93675077329793199</v>
      </c>
      <c r="AK192" s="123">
        <f>$AB$7*SIN(AL192)</f>
        <v>-1.2982527991877513E-2</v>
      </c>
      <c r="AL192" s="123">
        <f>2*ATAN(AM192)</f>
        <v>-3.075892572922259</v>
      </c>
      <c r="AM192" s="123">
        <f>SQRT((1+$AB$7)/(1-$AB$7))*TAN(AN192/2)</f>
        <v>-30.430412126722924</v>
      </c>
      <c r="AN192" s="140">
        <f>$AU192+$AB$7*SIN(AO192)</f>
        <v>28.35459680344098</v>
      </c>
      <c r="AO192" s="140">
        <f>$AU192+$AB$7*SIN(AP192)</f>
        <v>28.354597915867231</v>
      </c>
      <c r="AP192" s="140">
        <f>$AU192+$AB$7*SIN(AQ192)</f>
        <v>28.354592272143876</v>
      </c>
      <c r="AQ192" s="140">
        <f>$AU192+$AB$7*SIN(AR192)</f>
        <v>28.354620904732084</v>
      </c>
      <c r="AR192" s="140">
        <f>$AU192+$AB$7*SIN(AS192)</f>
        <v>28.354475642249849</v>
      </c>
      <c r="AS192" s="140">
        <f>$AU192+$AB$7*SIN(AT192)</f>
        <v>28.355212623896122</v>
      </c>
      <c r="AT192" s="140">
        <f>$AU192+$AB$7*SIN(AU192)</f>
        <v>28.351474032265344</v>
      </c>
      <c r="AU192" s="140">
        <f>RADIANS($AB$9)+$AB$18*(F192-AB$15)</f>
        <v>28.370451590696071</v>
      </c>
    </row>
    <row r="193" spans="1:48" ht="12.95" customHeight="1">
      <c r="A193" s="204" t="s">
        <v>175</v>
      </c>
      <c r="B193" s="111" t="s">
        <v>124</v>
      </c>
      <c r="C193" s="110">
        <v>57443.405350000001</v>
      </c>
      <c r="D193" s="110">
        <v>1E-4</v>
      </c>
      <c r="E193" s="46">
        <f>+(C193-C$7)/C$8</f>
        <v>10322.548209420602</v>
      </c>
      <c r="F193" s="123">
        <f>ROUND(2*E193,0)/2</f>
        <v>10322.5</v>
      </c>
      <c r="G193" s="123">
        <f>+C193-(C$7+F193*C$8)</f>
        <v>6.8592999996326398E-2</v>
      </c>
      <c r="K193" s="123">
        <f>G193</f>
        <v>6.8592999996326398E-2</v>
      </c>
      <c r="L193" s="123">
        <f ca="1">+C$11+C$12*$F193</f>
        <v>6.6523897789557279E-2</v>
      </c>
      <c r="M193" s="187">
        <f>+C193-15018.5</f>
        <v>42424.905350000001</v>
      </c>
      <c r="S193" s="191">
        <f>S$17</f>
        <v>1</v>
      </c>
      <c r="T193" s="187"/>
      <c r="U193" s="163"/>
      <c r="Z193" s="123">
        <f>F193</f>
        <v>10322.5</v>
      </c>
      <c r="AA193" s="140">
        <f>AB$3+AB$4*Z193+AB$5*Z193^2+AH193</f>
        <v>8.7736259878278267E-3</v>
      </c>
      <c r="AB193" s="140">
        <f>IF(S193&lt;&gt;0,G193-AH193, -9999)</f>
        <v>6.6607283028751602E-2</v>
      </c>
      <c r="AC193" s="140">
        <f>+G193-P193</f>
        <v>6.8592999996326398E-2</v>
      </c>
      <c r="AD193" s="140">
        <f>IF(S193&lt;&gt;0,G193-AA193, -9999)</f>
        <v>5.9819374008498571E-2</v>
      </c>
      <c r="AE193" s="140">
        <f>+(G193-AA193)^2*S193</f>
        <v>3.5783575067686343E-3</v>
      </c>
      <c r="AF193" s="123">
        <f>IF(S193&lt;&gt;0,G193-P193, -9999)</f>
        <v>6.8592999996326398E-2</v>
      </c>
      <c r="AG193" s="188"/>
      <c r="AH193" s="123">
        <f>$AB$6*($AB$11/AI193*AJ193+$AB$12)</f>
        <v>1.9857169675747961E-3</v>
      </c>
      <c r="AI193" s="123">
        <f>1+$AB$7*COS(AL193)</f>
        <v>0.8026814764010306</v>
      </c>
      <c r="AJ193" s="123">
        <f>SIN(AL193+RADIANS($AB$9))</f>
        <v>0.93675077329793199</v>
      </c>
      <c r="AK193" s="123">
        <f>$AB$7*SIN(AL193)</f>
        <v>-1.2982527991877513E-2</v>
      </c>
      <c r="AL193" s="123">
        <f>2*ATAN(AM193)</f>
        <v>-3.075892572922259</v>
      </c>
      <c r="AM193" s="123">
        <f>SQRT((1+$AB$7)/(1-$AB$7))*TAN(AN193/2)</f>
        <v>-30.430412126722924</v>
      </c>
      <c r="AN193" s="140">
        <f>$AU193+$AB$7*SIN(AO193)</f>
        <v>28.35459680344098</v>
      </c>
      <c r="AO193" s="140">
        <f>$AU193+$AB$7*SIN(AP193)</f>
        <v>28.354597915867231</v>
      </c>
      <c r="AP193" s="140">
        <f>$AU193+$AB$7*SIN(AQ193)</f>
        <v>28.354592272143876</v>
      </c>
      <c r="AQ193" s="140">
        <f>$AU193+$AB$7*SIN(AR193)</f>
        <v>28.354620904732084</v>
      </c>
      <c r="AR193" s="140">
        <f>$AU193+$AB$7*SIN(AS193)</f>
        <v>28.354475642249849</v>
      </c>
      <c r="AS193" s="140">
        <f>$AU193+$AB$7*SIN(AT193)</f>
        <v>28.355212623896122</v>
      </c>
      <c r="AT193" s="140">
        <f>$AU193+$AB$7*SIN(AU193)</f>
        <v>28.351474032265344</v>
      </c>
      <c r="AU193" s="140">
        <f>RADIANS($AB$9)+$AB$18*(F193-AB$15)</f>
        <v>28.370451590696071</v>
      </c>
      <c r="AV193" s="140"/>
    </row>
    <row r="194" spans="1:48" ht="12.95" customHeight="1">
      <c r="A194" s="75" t="s">
        <v>51</v>
      </c>
      <c r="B194" s="76" t="s">
        <v>108</v>
      </c>
      <c r="C194" s="75">
        <v>57710.181700000001</v>
      </c>
      <c r="D194" s="75" t="s">
        <v>177</v>
      </c>
      <c r="E194" s="46">
        <f>+(C194-C$7)/C$8</f>
        <v>10510.047418733533</v>
      </c>
      <c r="F194" s="123">
        <f>ROUND(2*E194,0)/2</f>
        <v>10510</v>
      </c>
      <c r="G194" s="123">
        <f>+C194-(C$7+F194*C$8)</f>
        <v>6.7467999993823469E-2</v>
      </c>
      <c r="K194" s="123">
        <f>G194</f>
        <v>6.7467999993823469E-2</v>
      </c>
      <c r="L194" s="123">
        <f ca="1">+C$11+C$12*$F194</f>
        <v>6.773260655699348E-2</v>
      </c>
      <c r="M194" s="187">
        <f>+C194-15018.5</f>
        <v>42691.681700000001</v>
      </c>
      <c r="S194" s="191">
        <f>S$17</f>
        <v>1</v>
      </c>
      <c r="T194" s="187"/>
      <c r="U194" s="163"/>
      <c r="Z194" s="123">
        <f>F194</f>
        <v>10510</v>
      </c>
      <c r="AA194" s="140">
        <f>AB$3+AB$4*Z194+AB$5*Z194^2+AH194</f>
        <v>7.7024419519010588E-3</v>
      </c>
      <c r="AB194" s="140">
        <f>IF(S194&lt;&gt;0,G194-AH194, -9999)</f>
        <v>6.6835715540853782E-2</v>
      </c>
      <c r="AC194" s="140">
        <f>+G194-P194</f>
        <v>6.7467999993823469E-2</v>
      </c>
      <c r="AD194" s="140">
        <f>IF(S194&lt;&gt;0,G194-AA194, -9999)</f>
        <v>5.9765558041922406E-2</v>
      </c>
      <c r="AE194" s="140">
        <f>+(G194-AA194)^2*S194</f>
        <v>3.5719219280623961E-3</v>
      </c>
      <c r="AF194" s="123">
        <f>IF(S194&lt;&gt;0,G194-P194, -9999)</f>
        <v>6.7467999993823469E-2</v>
      </c>
      <c r="AG194" s="188"/>
      <c r="AH194" s="123">
        <f>$AB$6*($AB$11/AI194*AJ194+$AB$12)</f>
        <v>6.3228445296968671E-4</v>
      </c>
      <c r="AI194" s="123">
        <f>1+$AB$7*COS(AL194)</f>
        <v>0.86588638913375604</v>
      </c>
      <c r="AJ194" s="123">
        <f>SIN(AL194+RADIANS($AB$9))</f>
        <v>0.43808036783768883</v>
      </c>
      <c r="AK194" s="123">
        <f>$AB$7*SIN(AL194)</f>
        <v>-0.14531581183324344</v>
      </c>
      <c r="AL194" s="123">
        <f>2*ATAN(AM194)</f>
        <v>-2.3161263923161606</v>
      </c>
      <c r="AM194" s="123">
        <f>SQRT((1+$AB$7)/(1-$AB$7))*TAN(AN194/2)</f>
        <v>-2.2837071913939275</v>
      </c>
      <c r="AN194" s="140">
        <f>$AU194+$AB$7*SIN(AO194)</f>
        <v>29.256902875534958</v>
      </c>
      <c r="AO194" s="140">
        <f>$AU194+$AB$7*SIN(AP194)</f>
        <v>29.256903156450871</v>
      </c>
      <c r="AP194" s="140">
        <f>$AU194+$AB$7*SIN(AQ194)</f>
        <v>29.256900596302362</v>
      </c>
      <c r="AQ194" s="140">
        <f>$AU194+$AB$7*SIN(AR194)</f>
        <v>29.256923928773642</v>
      </c>
      <c r="AR194" s="140">
        <f>$AU194+$AB$7*SIN(AS194)</f>
        <v>29.256711313380581</v>
      </c>
      <c r="AS194" s="140">
        <f>$AU194+$AB$7*SIN(AT194)</f>
        <v>29.25865126774487</v>
      </c>
      <c r="AT194" s="140">
        <f>$AU194+$AB$7*SIN(AU194)</f>
        <v>29.241154295309602</v>
      </c>
      <c r="AU194" s="140">
        <f>RADIANS($AB$9)+$AB$18*(F194-AB$15)</f>
        <v>29.421412165021621</v>
      </c>
    </row>
    <row r="195" spans="1:48" ht="12.95" customHeight="1">
      <c r="A195" s="211" t="s">
        <v>195</v>
      </c>
      <c r="B195" s="73" t="s">
        <v>124</v>
      </c>
      <c r="C195" s="72">
        <v>57722.276740000118</v>
      </c>
      <c r="D195" s="72">
        <v>1E-4</v>
      </c>
      <c r="E195" s="46">
        <f>+(C195-C$7)/C$8</f>
        <v>10518.548211388617</v>
      </c>
      <c r="F195" s="123">
        <f>ROUND(2*E195,0)/2</f>
        <v>10518.5</v>
      </c>
      <c r="G195" s="123">
        <f>+C195-(C$7+F195*C$8)</f>
        <v>6.8595800112234429E-2</v>
      </c>
      <c r="K195" s="123">
        <f>G195</f>
        <v>6.8595800112234429E-2</v>
      </c>
      <c r="L195" s="123">
        <f ca="1">+C$11+C$12*$F195</f>
        <v>6.7787401354450605E-2</v>
      </c>
      <c r="M195" s="187">
        <f>+C195-15018.5</f>
        <v>42703.776740000118</v>
      </c>
      <c r="S195" s="191">
        <f>S$17</f>
        <v>1</v>
      </c>
      <c r="T195" s="187"/>
      <c r="U195" s="163"/>
      <c r="Z195" s="123">
        <f>F195</f>
        <v>10518.5</v>
      </c>
      <c r="AA195" s="140">
        <f>AB$3+AB$4*Z195+AB$5*Z195^2+AH195</f>
        <v>7.627377383961919E-3</v>
      </c>
      <c r="AB195" s="140">
        <f>IF(S195&lt;&gt;0,G195-AH195, -9999)</f>
        <v>6.8051552260840725E-2</v>
      </c>
      <c r="AC195" s="140">
        <f>+G195-P195</f>
        <v>6.8595800112234429E-2</v>
      </c>
      <c r="AD195" s="140">
        <f>IF(S195&lt;&gt;0,G195-AA195, -9999)</f>
        <v>6.0968422728272506E-2</v>
      </c>
      <c r="AE195" s="140">
        <f>+(G195-AA195)^2*S195</f>
        <v>3.7171485699733354E-3</v>
      </c>
      <c r="AF195" s="123">
        <f>IF(S195&lt;&gt;0,G195-P195, -9999)</f>
        <v>6.8595800112234429E-2</v>
      </c>
      <c r="AG195" s="188"/>
      <c r="AH195" s="123">
        <f>$AB$6*($AB$11/AI195*AJ195+$AB$12)</f>
        <v>5.4424785139370855E-4</v>
      </c>
      <c r="AI195" s="123">
        <f>1+$AB$7*COS(AL195)</f>
        <v>0.87152935220494232</v>
      </c>
      <c r="AJ195" s="123">
        <f>SIN(AL195+RADIANS($AB$9))</f>
        <v>0.40345772165731042</v>
      </c>
      <c r="AK195" s="123">
        <f>$AB$7*SIN(AL195)</f>
        <v>-0.15032777003419948</v>
      </c>
      <c r="AL195" s="123">
        <f>2*ATAN(AM195)</f>
        <v>-2.2779569322348285</v>
      </c>
      <c r="AM195" s="123">
        <f>SQRT((1+$AB$7)/(1-$AB$7))*TAN(AN195/2)</f>
        <v>-2.1700302037436239</v>
      </c>
      <c r="AN195" s="140">
        <f>$AU195+$AB$7*SIN(AO195)</f>
        <v>29.299974390109334</v>
      </c>
      <c r="AO195" s="140">
        <f>$AU195+$AB$7*SIN(AP195)</f>
        <v>29.299974577696762</v>
      </c>
      <c r="AP195" s="140">
        <f>$AU195+$AB$7*SIN(AQ195)</f>
        <v>29.299972748309681</v>
      </c>
      <c r="AQ195" s="140">
        <f>$AU195+$AB$7*SIN(AR195)</f>
        <v>29.299990589064276</v>
      </c>
      <c r="AR195" s="140">
        <f>$AU195+$AB$7*SIN(AS195)</f>
        <v>29.299816622841519</v>
      </c>
      <c r="AS195" s="140">
        <f>$AU195+$AB$7*SIN(AT195)</f>
        <v>29.301515112664781</v>
      </c>
      <c r="AT195" s="140">
        <f>$AU195+$AB$7*SIN(AU195)</f>
        <v>29.2851302690121</v>
      </c>
      <c r="AU195" s="140">
        <f>RADIANS($AB$9)+$AB$18*(F195-AB$15)</f>
        <v>29.469055711057713</v>
      </c>
    </row>
    <row r="196" spans="1:48" ht="12.95" customHeight="1">
      <c r="A196" s="107" t="s">
        <v>55</v>
      </c>
      <c r="B196" s="108" t="s">
        <v>124</v>
      </c>
      <c r="C196" s="107">
        <v>57743.618399999999</v>
      </c>
      <c r="D196" s="107">
        <v>2.0000000000000001E-4</v>
      </c>
      <c r="E196" s="46">
        <f>+(C196-C$7)/C$8</f>
        <v>10533.547833264405</v>
      </c>
      <c r="F196" s="123">
        <f>ROUND(2*E196,0)/2</f>
        <v>10533.5</v>
      </c>
      <c r="G196" s="123">
        <f>+C196-(C$7+F196*C$8)</f>
        <v>6.805779999558581E-2</v>
      </c>
      <c r="K196" s="123">
        <f>G196</f>
        <v>6.805779999558581E-2</v>
      </c>
      <c r="L196" s="123">
        <f ca="1">+C$11+C$12*$F196</f>
        <v>6.7884098055845499E-2</v>
      </c>
      <c r="M196" s="187">
        <f>+C196-15018.5</f>
        <v>42725.118399999999</v>
      </c>
      <c r="S196" s="191">
        <f>S$17</f>
        <v>1</v>
      </c>
      <c r="T196" s="187"/>
      <c r="U196" s="163"/>
      <c r="Z196" s="123">
        <f>F196</f>
        <v>10533.5</v>
      </c>
      <c r="AA196" s="140">
        <f>AB$3+AB$4*Z196+AB$5*Z196^2+AH196</f>
        <v>7.4911093025022222E-3</v>
      </c>
      <c r="AB196" s="140">
        <f>IF(S196&lt;&gt;0,G196-AH196, -9999)</f>
        <v>6.7672749451378092E-2</v>
      </c>
      <c r="AC196" s="140">
        <f>+G196-P196</f>
        <v>6.805779999558581E-2</v>
      </c>
      <c r="AD196" s="140">
        <f>IF(S196&lt;&gt;0,G196-AA196, -9999)</f>
        <v>6.056669069308359E-2</v>
      </c>
      <c r="AE196" s="140">
        <f>+(G196-AA196)^2*S196</f>
        <v>3.6683240215116585E-3</v>
      </c>
      <c r="AF196" s="123">
        <f>IF(S196&lt;&gt;0,G196-P196, -9999)</f>
        <v>6.805779999558581E-2</v>
      </c>
      <c r="AG196" s="188"/>
      <c r="AH196" s="123">
        <f>$AB$6*($AB$11/AI196*AJ196+$AB$12)</f>
        <v>3.8505054420771319E-4</v>
      </c>
      <c r="AI196" s="123">
        <f>1+$AB$7*COS(AL196)</f>
        <v>0.88213863425300609</v>
      </c>
      <c r="AJ196" s="123">
        <f>SIN(AL196+RADIANS($AB$9))</f>
        <v>0.33977303245762963</v>
      </c>
      <c r="AK196" s="123">
        <f>$AB$7*SIN(AL196)</f>
        <v>-0.15878238017044036</v>
      </c>
      <c r="AL196" s="123">
        <f>2*ATAN(AM196)</f>
        <v>-2.2093398449602195</v>
      </c>
      <c r="AM196" s="123">
        <f>SQRT((1+$AB$7)/(1-$AB$7))*TAN(AN196/2)</f>
        <v>-1.9876671394445407</v>
      </c>
      <c r="AN196" s="140">
        <f>$AU196+$AB$7*SIN(AO196)</f>
        <v>29.376689786502254</v>
      </c>
      <c r="AO196" s="140">
        <f>$AU196+$AB$7*SIN(AP196)</f>
        <v>29.3766898673451</v>
      </c>
      <c r="AP196" s="140">
        <f>$AU196+$AB$7*SIN(AQ196)</f>
        <v>29.376688961858076</v>
      </c>
      <c r="AQ196" s="140">
        <f>$AU196+$AB$7*SIN(AR196)</f>
        <v>29.376699103933294</v>
      </c>
      <c r="AR196" s="140">
        <f>$AU196+$AB$7*SIN(AS196)</f>
        <v>29.376585517350744</v>
      </c>
      <c r="AS196" s="140">
        <f>$AU196+$AB$7*SIN(AT196)</f>
        <v>29.377859094818483</v>
      </c>
      <c r="AT196" s="140">
        <f>$AU196+$AB$7*SIN(AU196)</f>
        <v>29.363757811196749</v>
      </c>
      <c r="AU196" s="140">
        <f>RADIANS($AB$9)+$AB$18*(F196-AB$15)</f>
        <v>29.553132557003757</v>
      </c>
    </row>
    <row r="197" spans="1:48" ht="12.95" customHeight="1">
      <c r="A197" s="207" t="s">
        <v>191</v>
      </c>
      <c r="B197" s="238" t="s">
        <v>77</v>
      </c>
      <c r="C197" s="208">
        <v>57743.61924</v>
      </c>
      <c r="D197" s="208">
        <v>0</v>
      </c>
      <c r="E197" s="46">
        <f>+(C197-C$7)/C$8</f>
        <v>10533.548423644084</v>
      </c>
      <c r="F197" s="123">
        <f>ROUND(2*E197,0)/2</f>
        <v>10533.5</v>
      </c>
      <c r="G197" s="123">
        <f>+C197-(C$7+F197*C$8)</f>
        <v>6.8897799996193498E-2</v>
      </c>
      <c r="K197" s="123">
        <f>G197</f>
        <v>6.8897799996193498E-2</v>
      </c>
      <c r="L197" s="123">
        <f ca="1">+C$11+C$12*$F197</f>
        <v>6.7884098055845499E-2</v>
      </c>
      <c r="M197" s="187">
        <f>+C197-15018.5</f>
        <v>42725.11924</v>
      </c>
      <c r="S197" s="191">
        <f>S$17</f>
        <v>1</v>
      </c>
      <c r="T197" s="187"/>
      <c r="U197" s="163"/>
      <c r="Z197" s="123">
        <f>F197</f>
        <v>10533.5</v>
      </c>
      <c r="AA197" s="140">
        <f>AB$3+AB$4*Z197+AB$5*Z197^2+AH197</f>
        <v>7.4911093025022222E-3</v>
      </c>
      <c r="AB197" s="140">
        <f>IF(S197&lt;&gt;0,G197-AH197, -9999)</f>
        <v>6.851274945198578E-2</v>
      </c>
      <c r="AC197" s="140">
        <f>+G197-P197</f>
        <v>6.8897799996193498E-2</v>
      </c>
      <c r="AD197" s="140">
        <f>IF(S197&lt;&gt;0,G197-AA197, -9999)</f>
        <v>6.1406690693691278E-2</v>
      </c>
      <c r="AE197" s="140">
        <f>+(G197-AA197)^2*S197</f>
        <v>3.7707816619506709E-3</v>
      </c>
      <c r="AF197" s="123">
        <f>IF(S197&lt;&gt;0,G197-P197, -9999)</f>
        <v>6.8897799996193498E-2</v>
      </c>
      <c r="AG197" s="188"/>
      <c r="AH197" s="123">
        <f>$AB$6*($AB$11/AI197*AJ197+$AB$12)</f>
        <v>3.8505054420771319E-4</v>
      </c>
      <c r="AI197" s="123">
        <f>1+$AB$7*COS(AL197)</f>
        <v>0.88213863425300609</v>
      </c>
      <c r="AJ197" s="123">
        <f>SIN(AL197+RADIANS($AB$9))</f>
        <v>0.33977303245762963</v>
      </c>
      <c r="AK197" s="123">
        <f>$AB$7*SIN(AL197)</f>
        <v>-0.15878238017044036</v>
      </c>
      <c r="AL197" s="123">
        <f>2*ATAN(AM197)</f>
        <v>-2.2093398449602195</v>
      </c>
      <c r="AM197" s="123">
        <f>SQRT((1+$AB$7)/(1-$AB$7))*TAN(AN197/2)</f>
        <v>-1.9876671394445407</v>
      </c>
      <c r="AN197" s="140">
        <f>$AU197+$AB$7*SIN(AO197)</f>
        <v>29.376689786502254</v>
      </c>
      <c r="AO197" s="140">
        <f>$AU197+$AB$7*SIN(AP197)</f>
        <v>29.3766898673451</v>
      </c>
      <c r="AP197" s="140">
        <f>$AU197+$AB$7*SIN(AQ197)</f>
        <v>29.376688961858076</v>
      </c>
      <c r="AQ197" s="140">
        <f>$AU197+$AB$7*SIN(AR197)</f>
        <v>29.376699103933294</v>
      </c>
      <c r="AR197" s="140">
        <f>$AU197+$AB$7*SIN(AS197)</f>
        <v>29.376585517350744</v>
      </c>
      <c r="AS197" s="140">
        <f>$AU197+$AB$7*SIN(AT197)</f>
        <v>29.377859094818483</v>
      </c>
      <c r="AT197" s="140">
        <f>$AU197+$AB$7*SIN(AU197)</f>
        <v>29.363757811196749</v>
      </c>
      <c r="AU197" s="140">
        <f>RADIANS($AB$9)+$AB$18*(F197-AB$15)</f>
        <v>29.553132557003757</v>
      </c>
    </row>
    <row r="198" spans="1:48" ht="12.95" customHeight="1">
      <c r="A198" s="110" t="s">
        <v>56</v>
      </c>
      <c r="B198" s="111" t="s">
        <v>108</v>
      </c>
      <c r="C198" s="110">
        <v>57832.543299999998</v>
      </c>
      <c r="D198" s="110">
        <v>2.0000000000000001E-4</v>
      </c>
      <c r="E198" s="46">
        <f>+(C198-C$7)/C$8</f>
        <v>10596.047183143924</v>
      </c>
      <c r="F198" s="123">
        <f>ROUND(2*E198,0)/2</f>
        <v>10596</v>
      </c>
      <c r="G198" s="123">
        <f>+C198-(C$7+F198*C$8)</f>
        <v>6.7132799995306414E-2</v>
      </c>
      <c r="K198" s="123">
        <f>G198</f>
        <v>6.7132799995306414E-2</v>
      </c>
      <c r="L198" s="123">
        <f ca="1">+C$11+C$12*$F198</f>
        <v>6.8287000978324242E-2</v>
      </c>
      <c r="M198" s="187">
        <f>+C198-15018.5</f>
        <v>42814.043299999998</v>
      </c>
      <c r="S198" s="191">
        <f>S$17</f>
        <v>1</v>
      </c>
      <c r="T198" s="187"/>
      <c r="U198" s="163"/>
      <c r="Z198" s="123">
        <f>F198</f>
        <v>10596</v>
      </c>
      <c r="AA198" s="140">
        <f>AB$3+AB$4*Z198+AB$5*Z198^2+AH198</f>
        <v>6.8866300745014635E-3</v>
      </c>
      <c r="AB198" s="140">
        <f>IF(S198&lt;&gt;0,G198-AH198, -9999)</f>
        <v>6.74482810608934E-2</v>
      </c>
      <c r="AC198" s="140">
        <f>+G198-P198</f>
        <v>6.7132799995306414E-2</v>
      </c>
      <c r="AD198" s="140">
        <f>IF(S198&lt;&gt;0,G198-AA198, -9999)</f>
        <v>6.0246169920804948E-2</v>
      </c>
      <c r="AE198" s="140">
        <f>+(G198-AA198)^2*S198</f>
        <v>3.6296009901265031E-3</v>
      </c>
      <c r="AF198" s="123">
        <f>IF(S198&lt;&gt;0,G198-P198, -9999)</f>
        <v>6.7132799995306414E-2</v>
      </c>
      <c r="AG198" s="188"/>
      <c r="AH198" s="123">
        <f>$AB$6*($AB$11/AI198*AJ198+$AB$12)</f>
        <v>-3.1548106558698799E-4</v>
      </c>
      <c r="AI198" s="123">
        <f>1+$AB$7*COS(AL198)</f>
        <v>0.93552987755516592</v>
      </c>
      <c r="AJ198" s="123">
        <f>SIN(AL198+RADIANS($AB$9))</f>
        <v>4.0218345497922726E-2</v>
      </c>
      <c r="AK198" s="123">
        <f>$AB$7*SIN(AL198)</f>
        <v>-0.18694049614860078</v>
      </c>
      <c r="AL198" s="123">
        <f>2*ATAN(AM198)</f>
        <v>-1.9028934782040989</v>
      </c>
      <c r="AM198" s="123">
        <f>SQRT((1+$AB$7)/(1-$AB$7))*TAN(AN198/2)</f>
        <v>-1.4026670597738091</v>
      </c>
      <c r="AN198" s="140">
        <f>$AU198+$AB$7*SIN(AO198)</f>
        <v>29.707575445797261</v>
      </c>
      <c r="AO198" s="140">
        <f>$AU198+$AB$7*SIN(AP198)</f>
        <v>29.707575445820442</v>
      </c>
      <c r="AP198" s="140">
        <f>$AU198+$AB$7*SIN(AQ198)</f>
        <v>29.707575444965475</v>
      </c>
      <c r="AQ198" s="140">
        <f>$AU198+$AB$7*SIN(AR198)</f>
        <v>29.707575476496494</v>
      </c>
      <c r="AR198" s="140">
        <f>$AU198+$AB$7*SIN(AS198)</f>
        <v>29.707574313642358</v>
      </c>
      <c r="AS198" s="140">
        <f>$AU198+$AB$7*SIN(AT198)</f>
        <v>29.707617205803661</v>
      </c>
      <c r="AT198" s="140">
        <f>$AU198+$AB$7*SIN(AU198)</f>
        <v>29.706043816392111</v>
      </c>
      <c r="AU198" s="140">
        <f>RADIANS($AB$9)+$AB$18*(F198-AB$15)</f>
        <v>29.903452748445609</v>
      </c>
    </row>
    <row r="199" spans="1:48" ht="12.95" customHeight="1">
      <c r="A199" s="207" t="s">
        <v>191</v>
      </c>
      <c r="B199" s="238" t="s">
        <v>77</v>
      </c>
      <c r="C199" s="208">
        <v>57832.544540000003</v>
      </c>
      <c r="D199" s="208">
        <v>0</v>
      </c>
      <c r="E199" s="46">
        <f>+(C199-C$7)/C$8</f>
        <v>10596.048054656787</v>
      </c>
      <c r="F199" s="123">
        <f>ROUND(2*E199,0)/2</f>
        <v>10596</v>
      </c>
      <c r="G199" s="123">
        <f>+C199-(C$7+F199*C$8)</f>
        <v>6.8372800000361167E-2</v>
      </c>
      <c r="K199" s="123">
        <f>G199</f>
        <v>6.8372800000361167E-2</v>
      </c>
      <c r="L199" s="123">
        <f ca="1">+C$11+C$12*$F199</f>
        <v>6.8287000978324242E-2</v>
      </c>
      <c r="M199" s="187">
        <f>+C199-15018.5</f>
        <v>42814.044540000003</v>
      </c>
      <c r="S199" s="191">
        <f>S$17</f>
        <v>1</v>
      </c>
      <c r="T199" s="187"/>
      <c r="U199" s="163"/>
      <c r="Z199" s="123">
        <f>F199</f>
        <v>10596</v>
      </c>
      <c r="AA199" s="140">
        <f>AB$3+AB$4*Z199+AB$5*Z199^2+AH199</f>
        <v>6.8866300745014635E-3</v>
      </c>
      <c r="AB199" s="140">
        <f>IF(S199&lt;&gt;0,G199-AH199, -9999)</f>
        <v>6.8688281065948154E-2</v>
      </c>
      <c r="AC199" s="140">
        <f>+G199-P199</f>
        <v>6.8372800000361167E-2</v>
      </c>
      <c r="AD199" s="140">
        <f>IF(S199&lt;&gt;0,G199-AA199, -9999)</f>
        <v>6.1486169925859702E-2</v>
      </c>
      <c r="AE199" s="140">
        <f>+(G199-AA199)^2*S199</f>
        <v>3.7805490921516941E-3</v>
      </c>
      <c r="AF199" s="123">
        <f>IF(S199&lt;&gt;0,G199-P199, -9999)</f>
        <v>6.8372800000361167E-2</v>
      </c>
      <c r="AG199" s="188"/>
      <c r="AH199" s="123">
        <f>$AB$6*($AB$11/AI199*AJ199+$AB$12)</f>
        <v>-3.1548106558698799E-4</v>
      </c>
      <c r="AI199" s="123">
        <f>1+$AB$7*COS(AL199)</f>
        <v>0.93552987755516592</v>
      </c>
      <c r="AJ199" s="123">
        <f>SIN(AL199+RADIANS($AB$9))</f>
        <v>4.0218345497922726E-2</v>
      </c>
      <c r="AK199" s="123">
        <f>$AB$7*SIN(AL199)</f>
        <v>-0.18694049614860078</v>
      </c>
      <c r="AL199" s="123">
        <f>2*ATAN(AM199)</f>
        <v>-1.9028934782040989</v>
      </c>
      <c r="AM199" s="123">
        <f>SQRT((1+$AB$7)/(1-$AB$7))*TAN(AN199/2)</f>
        <v>-1.4026670597738091</v>
      </c>
      <c r="AN199" s="140">
        <f>$AU199+$AB$7*SIN(AO199)</f>
        <v>29.707575445797261</v>
      </c>
      <c r="AO199" s="140">
        <f>$AU199+$AB$7*SIN(AP199)</f>
        <v>29.707575445820442</v>
      </c>
      <c r="AP199" s="140">
        <f>$AU199+$AB$7*SIN(AQ199)</f>
        <v>29.707575444965475</v>
      </c>
      <c r="AQ199" s="140">
        <f>$AU199+$AB$7*SIN(AR199)</f>
        <v>29.707575476496494</v>
      </c>
      <c r="AR199" s="140">
        <f>$AU199+$AB$7*SIN(AS199)</f>
        <v>29.707574313642358</v>
      </c>
      <c r="AS199" s="140">
        <f>$AU199+$AB$7*SIN(AT199)</f>
        <v>29.707617205803661</v>
      </c>
      <c r="AT199" s="140">
        <f>$AU199+$AB$7*SIN(AU199)</f>
        <v>29.706043816392111</v>
      </c>
      <c r="AU199" s="140">
        <f>RADIANS($AB$9)+$AB$18*(F199-AB$15)</f>
        <v>29.903452748445609</v>
      </c>
    </row>
    <row r="200" spans="1:48" ht="12.95" customHeight="1">
      <c r="A200" s="110" t="s">
        <v>58</v>
      </c>
      <c r="B200" s="111" t="s">
        <v>124</v>
      </c>
      <c r="C200" s="110">
        <v>58043.830800000003</v>
      </c>
      <c r="D200" s="110">
        <v>2.0000000000000001E-4</v>
      </c>
      <c r="E200" s="46">
        <f>+(C200-C$7)/C$8</f>
        <v>10744.547000266795</v>
      </c>
      <c r="F200" s="123">
        <f>ROUND(2*E200,0)/2</f>
        <v>10744.5</v>
      </c>
      <c r="G200" s="123">
        <f>+C200-(C$7+F200*C$8)</f>
        <v>6.6872600000351667E-2</v>
      </c>
      <c r="K200" s="123">
        <f>G200</f>
        <v>6.6872600000351667E-2</v>
      </c>
      <c r="L200" s="123">
        <f ca="1">+C$11+C$12*$F200</f>
        <v>6.9244298322133718E-2</v>
      </c>
      <c r="M200" s="187">
        <f>+C200-15018.5</f>
        <v>43025.330800000003</v>
      </c>
      <c r="S200" s="191">
        <f>S$17</f>
        <v>1</v>
      </c>
      <c r="T200" s="187"/>
      <c r="U200" s="163"/>
      <c r="Z200" s="123">
        <f>F200</f>
        <v>10744.5</v>
      </c>
      <c r="AA200" s="140">
        <f>AB$3+AB$4*Z200+AB$5*Z200^2+AH200</f>
        <v>5.6081179589666467E-3</v>
      </c>
      <c r="AB200" s="140">
        <f>IF(S200&lt;&gt;0,G200-AH200, -9999)</f>
        <v>6.8698138250414376E-2</v>
      </c>
      <c r="AC200" s="140">
        <f>+G200-P200</f>
        <v>6.6872600000351667E-2</v>
      </c>
      <c r="AD200" s="140">
        <f>IF(S200&lt;&gt;0,G200-AA200, -9999)</f>
        <v>6.1264482041385022E-2</v>
      </c>
      <c r="AE200" s="140">
        <f>+(G200-AA200)^2*S200</f>
        <v>3.7533367597991879E-3</v>
      </c>
      <c r="AF200" s="123">
        <f>IF(S200&lt;&gt;0,G200-P200, -9999)</f>
        <v>6.6872600000351667E-2</v>
      </c>
      <c r="AG200" s="188"/>
      <c r="AH200" s="123">
        <f>$AB$6*($AB$11/AI200*AJ200+$AB$12)</f>
        <v>-1.8255382500627049E-3</v>
      </c>
      <c r="AI200" s="123">
        <f>1+$AB$7*COS(AL200)</f>
        <v>1.1097343234476336</v>
      </c>
      <c r="AJ200" s="123">
        <f>SIN(AL200+RADIANS($AB$9))</f>
        <v>-0.77083085978741095</v>
      </c>
      <c r="AK200" s="123">
        <f>$AB$7*SIN(AL200)</f>
        <v>-0.16450387243413775</v>
      </c>
      <c r="AL200" s="123">
        <f>2*ATAN(AM200)</f>
        <v>-0.98251990715514614</v>
      </c>
      <c r="AM200" s="123">
        <f>SQRT((1+$AB$7)/(1-$AB$7))*TAN(AN200/2)</f>
        <v>-0.53500764991525718</v>
      </c>
      <c r="AN200" s="140">
        <f>$AU200+$AB$7*SIN(AO200)</f>
        <v>30.590503633620997</v>
      </c>
      <c r="AO200" s="140">
        <f>$AU200+$AB$7*SIN(AP200)</f>
        <v>30.590504431224733</v>
      </c>
      <c r="AP200" s="140">
        <f>$AU200+$AB$7*SIN(AQ200)</f>
        <v>30.590510378145424</v>
      </c>
      <c r="AQ200" s="140">
        <f>$AU200+$AB$7*SIN(AR200)</f>
        <v>30.590554717083155</v>
      </c>
      <c r="AR200" s="140">
        <f>$AU200+$AB$7*SIN(AS200)</f>
        <v>30.590885231383993</v>
      </c>
      <c r="AS200" s="140">
        <f>$AU200+$AB$7*SIN(AT200)</f>
        <v>30.593345259219049</v>
      </c>
      <c r="AT200" s="140">
        <f>$AU200+$AB$7*SIN(AU200)</f>
        <v>30.611455374007789</v>
      </c>
      <c r="AU200" s="140">
        <f>RADIANS($AB$9)+$AB$18*(F200-AB$15)</f>
        <v>30.735813523311446</v>
      </c>
    </row>
    <row r="201" spans="1:48" ht="12.95" customHeight="1">
      <c r="A201" s="207" t="s">
        <v>191</v>
      </c>
      <c r="B201" s="238" t="s">
        <v>77</v>
      </c>
      <c r="C201" s="208">
        <v>58043.831230000003</v>
      </c>
      <c r="D201" s="208">
        <v>0</v>
      </c>
      <c r="E201" s="46">
        <f>+(C201-C$7)/C$8</f>
        <v>10744.547302484963</v>
      </c>
      <c r="F201" s="123">
        <f>ROUND(2*E201,0)/2</f>
        <v>10744.5</v>
      </c>
      <c r="G201" s="123">
        <f>+C201-(C$7+F201*C$8)</f>
        <v>6.730260000040289E-2</v>
      </c>
      <c r="K201" s="123">
        <f>G201</f>
        <v>6.730260000040289E-2</v>
      </c>
      <c r="L201" s="123">
        <f ca="1">+C$11+C$12*$F201</f>
        <v>6.9244298322133718E-2</v>
      </c>
      <c r="M201" s="187">
        <f>+C201-15018.5</f>
        <v>43025.331230000003</v>
      </c>
      <c r="S201" s="191">
        <f>S$17</f>
        <v>1</v>
      </c>
      <c r="T201" s="187"/>
      <c r="U201" s="163"/>
      <c r="Z201" s="123">
        <f>F201</f>
        <v>10744.5</v>
      </c>
      <c r="AA201" s="140">
        <f>AB$3+AB$4*Z201+AB$5*Z201^2+AH201</f>
        <v>5.6081179589666467E-3</v>
      </c>
      <c r="AB201" s="140">
        <f>IF(S201&lt;&gt;0,G201-AH201, -9999)</f>
        <v>6.9128138250465598E-2</v>
      </c>
      <c r="AC201" s="140">
        <f>+G201-P201</f>
        <v>6.730260000040289E-2</v>
      </c>
      <c r="AD201" s="140">
        <f>IF(S201&lt;&gt;0,G201-AA201, -9999)</f>
        <v>6.1694482041436245E-2</v>
      </c>
      <c r="AE201" s="140">
        <f>+(G201-AA201)^2*S201</f>
        <v>3.8062091143610992E-3</v>
      </c>
      <c r="AF201" s="123">
        <f>IF(S201&lt;&gt;0,G201-P201, -9999)</f>
        <v>6.730260000040289E-2</v>
      </c>
      <c r="AG201" s="188"/>
      <c r="AH201" s="123">
        <f>$AB$6*($AB$11/AI201*AJ201+$AB$12)</f>
        <v>-1.8255382500627049E-3</v>
      </c>
      <c r="AI201" s="123">
        <f>1+$AB$7*COS(AL201)</f>
        <v>1.1097343234476336</v>
      </c>
      <c r="AJ201" s="123">
        <f>SIN(AL201+RADIANS($AB$9))</f>
        <v>-0.77083085978741095</v>
      </c>
      <c r="AK201" s="123">
        <f>$AB$7*SIN(AL201)</f>
        <v>-0.16450387243413775</v>
      </c>
      <c r="AL201" s="123">
        <f>2*ATAN(AM201)</f>
        <v>-0.98251990715514614</v>
      </c>
      <c r="AM201" s="123">
        <f>SQRT((1+$AB$7)/(1-$AB$7))*TAN(AN201/2)</f>
        <v>-0.53500764991525718</v>
      </c>
      <c r="AN201" s="140">
        <f>$AU201+$AB$7*SIN(AO201)</f>
        <v>30.590503633620997</v>
      </c>
      <c r="AO201" s="140">
        <f>$AU201+$AB$7*SIN(AP201)</f>
        <v>30.590504431224733</v>
      </c>
      <c r="AP201" s="140">
        <f>$AU201+$AB$7*SIN(AQ201)</f>
        <v>30.590510378145424</v>
      </c>
      <c r="AQ201" s="140">
        <f>$AU201+$AB$7*SIN(AR201)</f>
        <v>30.590554717083155</v>
      </c>
      <c r="AR201" s="140">
        <f>$AU201+$AB$7*SIN(AS201)</f>
        <v>30.590885231383993</v>
      </c>
      <c r="AS201" s="140">
        <f>$AU201+$AB$7*SIN(AT201)</f>
        <v>30.593345259219049</v>
      </c>
      <c r="AT201" s="140">
        <f>$AU201+$AB$7*SIN(AU201)</f>
        <v>30.611455374007789</v>
      </c>
      <c r="AU201" s="140">
        <f>RADIANS($AB$9)+$AB$18*(F201-AB$15)</f>
        <v>30.735813523311446</v>
      </c>
    </row>
    <row r="202" spans="1:48" ht="12.95" customHeight="1">
      <c r="A202" s="207" t="s">
        <v>191</v>
      </c>
      <c r="B202" s="238" t="s">
        <v>77</v>
      </c>
      <c r="C202" s="208">
        <v>58076.555319999999</v>
      </c>
      <c r="D202" s="208">
        <v>9.0000000000000006E-5</v>
      </c>
      <c r="E202" s="46">
        <f>+(C202-C$7)/C$8</f>
        <v>10767.546871226663</v>
      </c>
      <c r="F202" s="123">
        <f>ROUND(2*E202,0)/2</f>
        <v>10767.5</v>
      </c>
      <c r="G202" s="123">
        <f>+C202-(C$7+F202*C$8)</f>
        <v>6.6688999999314547E-2</v>
      </c>
      <c r="K202" s="123">
        <f>G202</f>
        <v>6.6688999999314547E-2</v>
      </c>
      <c r="L202" s="123">
        <f ca="1">+C$11+C$12*$F202</f>
        <v>6.939256659760587E-2</v>
      </c>
      <c r="M202" s="187">
        <f>+C202-15018.5</f>
        <v>43058.055319999999</v>
      </c>
      <c r="S202" s="191">
        <f>S$17</f>
        <v>1</v>
      </c>
      <c r="T202" s="187"/>
      <c r="U202" s="163"/>
      <c r="Z202" s="123">
        <f>F202</f>
        <v>10767.5</v>
      </c>
      <c r="AA202" s="140">
        <f>AB$3+AB$4*Z202+AB$5*Z202^2+AH202</f>
        <v>5.5011741550565953E-3</v>
      </c>
      <c r="AB202" s="140">
        <f>IF(S202&lt;&gt;0,G202-AH202, -9999)</f>
        <v>6.8657762779759615E-2</v>
      </c>
      <c r="AC202" s="140">
        <f>+G202-P202</f>
        <v>6.6688999999314547E-2</v>
      </c>
      <c r="AD202" s="140">
        <f>IF(S202&lt;&gt;0,G202-AA202, -9999)</f>
        <v>6.118782584425795E-2</v>
      </c>
      <c r="AE202" s="140">
        <f>+(G202-AA202)^2*S202</f>
        <v>3.7439500315472412E-3</v>
      </c>
      <c r="AF202" s="123">
        <f>IF(S202&lt;&gt;0,G202-P202, -9999)</f>
        <v>6.6688999999314547E-2</v>
      </c>
      <c r="AG202" s="188"/>
      <c r="AH202" s="123">
        <f>$AB$6*($AB$11/AI202*AJ202+$AB$12)</f>
        <v>-1.9687627804450734E-3</v>
      </c>
      <c r="AI202" s="123">
        <f>1+$AB$7*COS(AL202)</f>
        <v>1.1363697233418442</v>
      </c>
      <c r="AJ202" s="123">
        <f>SIN(AL202+RADIANS($AB$9))</f>
        <v>-0.86883139206646154</v>
      </c>
      <c r="AK202" s="123">
        <f>$AB$7*SIN(AL202)</f>
        <v>-0.14320071348986285</v>
      </c>
      <c r="AL202" s="123">
        <f>2*ATAN(AM202)</f>
        <v>-0.80982718140186583</v>
      </c>
      <c r="AM202" s="123">
        <f>SQRT((1+$AB$7)/(1-$AB$7))*TAN(AN202/2)</f>
        <v>-0.42859723812117295</v>
      </c>
      <c r="AN202" s="140">
        <f>$AU202+$AB$7*SIN(AO202)</f>
        <v>30.741204010453703</v>
      </c>
      <c r="AO202" s="140">
        <f>$AU202+$AB$7*SIN(AP202)</f>
        <v>30.741205506660158</v>
      </c>
      <c r="AP202" s="140">
        <f>$AU202+$AB$7*SIN(AQ202)</f>
        <v>30.741215196107305</v>
      </c>
      <c r="AQ202" s="140">
        <f>$AU202+$AB$7*SIN(AR202)</f>
        <v>30.741277943240686</v>
      </c>
      <c r="AR202" s="140">
        <f>$AU202+$AB$7*SIN(AS202)</f>
        <v>30.741684206303766</v>
      </c>
      <c r="AS202" s="140">
        <f>$AU202+$AB$7*SIN(AT202)</f>
        <v>30.744311418056274</v>
      </c>
      <c r="AT202" s="140">
        <f>$AU202+$AB$7*SIN(AU202)</f>
        <v>30.761171074338073</v>
      </c>
      <c r="AU202" s="140">
        <f>RADIANS($AB$9)+$AB$18*(F202-AB$15)</f>
        <v>30.864731353762046</v>
      </c>
    </row>
    <row r="203" spans="1:48" ht="12.95" customHeight="1">
      <c r="A203" s="110" t="s">
        <v>58</v>
      </c>
      <c r="B203" s="111" t="s">
        <v>124</v>
      </c>
      <c r="C203" s="110">
        <v>58076.557000000001</v>
      </c>
      <c r="D203" s="110">
        <v>1E-4</v>
      </c>
      <c r="E203" s="46">
        <f>+(C203-C$7)/C$8</f>
        <v>10767.548051986021</v>
      </c>
      <c r="F203" s="123">
        <f>ROUND(2*E203,0)/2</f>
        <v>10767.5</v>
      </c>
      <c r="G203" s="123">
        <f>+C203-(C$7+F203*C$8)</f>
        <v>6.8369000000529923E-2</v>
      </c>
      <c r="K203" s="123">
        <f>G203</f>
        <v>6.8369000000529923E-2</v>
      </c>
      <c r="L203" s="123">
        <f ca="1">+C$11+C$12*$F203</f>
        <v>6.939256659760587E-2</v>
      </c>
      <c r="M203" s="187">
        <f>+C203-15018.5</f>
        <v>43058.057000000001</v>
      </c>
      <c r="S203" s="191">
        <f>S$17</f>
        <v>1</v>
      </c>
      <c r="T203" s="187"/>
      <c r="U203" s="163"/>
      <c r="Z203" s="123">
        <f>F203</f>
        <v>10767.5</v>
      </c>
      <c r="AA203" s="140">
        <f>AB$3+AB$4*Z203+AB$5*Z203^2+AH203</f>
        <v>5.5011741550565953E-3</v>
      </c>
      <c r="AB203" s="140">
        <f>IF(S203&lt;&gt;0,G203-AH203, -9999)</f>
        <v>7.0337762780974991E-2</v>
      </c>
      <c r="AC203" s="140">
        <f>+G203-P203</f>
        <v>6.8369000000529923E-2</v>
      </c>
      <c r="AD203" s="140">
        <f>IF(S203&lt;&gt;0,G203-AA203, -9999)</f>
        <v>6.2867825845473332E-2</v>
      </c>
      <c r="AE203" s="140">
        <f>+(G203-AA203)^2*S203</f>
        <v>3.9523635265367651E-3</v>
      </c>
      <c r="AF203" s="123">
        <f>IF(S203&lt;&gt;0,G203-P203, -9999)</f>
        <v>6.8369000000529923E-2</v>
      </c>
      <c r="AG203" s="188"/>
      <c r="AH203" s="123">
        <f>$AB$6*($AB$11/AI203*AJ203+$AB$12)</f>
        <v>-1.9687627804450734E-3</v>
      </c>
      <c r="AI203" s="123">
        <f>1+$AB$7*COS(AL203)</f>
        <v>1.1363697233418442</v>
      </c>
      <c r="AJ203" s="123">
        <f>SIN(AL203+RADIANS($AB$9))</f>
        <v>-0.86883139206646154</v>
      </c>
      <c r="AK203" s="123">
        <f>$AB$7*SIN(AL203)</f>
        <v>-0.14320071348986285</v>
      </c>
      <c r="AL203" s="123">
        <f>2*ATAN(AM203)</f>
        <v>-0.80982718140186583</v>
      </c>
      <c r="AM203" s="123">
        <f>SQRT((1+$AB$7)/(1-$AB$7))*TAN(AN203/2)</f>
        <v>-0.42859723812117295</v>
      </c>
      <c r="AN203" s="140">
        <f>$AU203+$AB$7*SIN(AO203)</f>
        <v>30.741204010453703</v>
      </c>
      <c r="AO203" s="140">
        <f>$AU203+$AB$7*SIN(AP203)</f>
        <v>30.741205506660158</v>
      </c>
      <c r="AP203" s="140">
        <f>$AU203+$AB$7*SIN(AQ203)</f>
        <v>30.741215196107305</v>
      </c>
      <c r="AQ203" s="140">
        <f>$AU203+$AB$7*SIN(AR203)</f>
        <v>30.741277943240686</v>
      </c>
      <c r="AR203" s="140">
        <f>$AU203+$AB$7*SIN(AS203)</f>
        <v>30.741684206303766</v>
      </c>
      <c r="AS203" s="140">
        <f>$AU203+$AB$7*SIN(AT203)</f>
        <v>30.744311418056274</v>
      </c>
      <c r="AT203" s="140">
        <f>$AU203+$AB$7*SIN(AU203)</f>
        <v>30.761171074338073</v>
      </c>
      <c r="AU203" s="140">
        <f>RADIANS($AB$9)+$AB$18*(F203-AB$15)</f>
        <v>30.864731353762046</v>
      </c>
    </row>
    <row r="204" spans="1:48" ht="12.95" customHeight="1">
      <c r="A204" s="205" t="s">
        <v>59</v>
      </c>
      <c r="B204" s="108" t="s">
        <v>108</v>
      </c>
      <c r="C204" s="206">
        <v>58082.958400000003</v>
      </c>
      <c r="D204" s="107" t="s">
        <v>177</v>
      </c>
      <c r="E204" s="46">
        <f>+(C204-C$7)/C$8</f>
        <v>10772.047166838205</v>
      </c>
      <c r="F204" s="123">
        <f>ROUND(2*E204,0)/2</f>
        <v>10772</v>
      </c>
      <c r="G204" s="123">
        <f>+C204-(C$7+F204*C$8)</f>
        <v>6.7109600000549108E-2</v>
      </c>
      <c r="K204" s="123">
        <f>G204</f>
        <v>6.7109600000549108E-2</v>
      </c>
      <c r="L204" s="123">
        <f ca="1">+C$11+C$12*$F204</f>
        <v>6.9421575608024338E-2</v>
      </c>
      <c r="M204" s="187">
        <f>+C204-15018.5</f>
        <v>43064.458400000003</v>
      </c>
      <c r="S204" s="191">
        <f>S$17</f>
        <v>1</v>
      </c>
      <c r="T204" s="187"/>
      <c r="U204" s="163"/>
      <c r="Z204" s="123">
        <f>F204</f>
        <v>10772</v>
      </c>
      <c r="AA204" s="140">
        <f>AB$3+AB$4*Z204+AB$5*Z204^2+AH204</f>
        <v>5.4850934135762704E-3</v>
      </c>
      <c r="AB204" s="140">
        <f>IF(S204&lt;&gt;0,G204-AH204, -9999)</f>
        <v>6.9101555055850417E-2</v>
      </c>
      <c r="AC204" s="140">
        <f>+G204-P204</f>
        <v>6.7109600000549108E-2</v>
      </c>
      <c r="AD204" s="140">
        <f>IF(S204&lt;&gt;0,G204-AA204, -9999)</f>
        <v>6.1624506586972841E-2</v>
      </c>
      <c r="AE204" s="140">
        <f>+(G204-AA204)^2*S204</f>
        <v>3.7975798120878589E-3</v>
      </c>
      <c r="AF204" s="123">
        <f>IF(S204&lt;&gt;0,G204-P204, -9999)</f>
        <v>6.7109600000549108E-2</v>
      </c>
      <c r="AG204" s="188"/>
      <c r="AH204" s="123">
        <f>$AB$6*($AB$11/AI204*AJ204+$AB$12)</f>
        <v>-1.9919550553013053E-3</v>
      </c>
      <c r="AI204" s="123">
        <f>1+$AB$7*COS(AL204)</f>
        <v>1.1412597726224081</v>
      </c>
      <c r="AJ204" s="123">
        <f>SIN(AL204+RADIANS($AB$9))</f>
        <v>-0.88549885188471866</v>
      </c>
      <c r="AK204" s="123">
        <f>$AB$7*SIN(AL204)</f>
        <v>-0.13837927022138274</v>
      </c>
      <c r="AL204" s="123">
        <f>2*ATAN(AM204)</f>
        <v>-0.7750977400428547</v>
      </c>
      <c r="AM204" s="123">
        <f>SQRT((1+$AB$7)/(1-$AB$7))*TAN(AN204/2)</f>
        <v>-0.40819250548009028</v>
      </c>
      <c r="AN204" s="140">
        <f>$AU204+$AB$7*SIN(AO204)</f>
        <v>30.771097626107387</v>
      </c>
      <c r="AO204" s="140">
        <f>$AU204+$AB$7*SIN(AP204)</f>
        <v>30.771099265348226</v>
      </c>
      <c r="AP204" s="140">
        <f>$AU204+$AB$7*SIN(AQ204)</f>
        <v>30.771109637713227</v>
      </c>
      <c r="AQ204" s="140">
        <f>$AU204+$AB$7*SIN(AR204)</f>
        <v>30.771175267411262</v>
      </c>
      <c r="AR204" s="140">
        <f>$AU204+$AB$7*SIN(AS204)</f>
        <v>30.771590455158162</v>
      </c>
      <c r="AS204" s="140">
        <f>$AU204+$AB$7*SIN(AT204)</f>
        <v>30.774214030770871</v>
      </c>
      <c r="AT204" s="140">
        <f>$AU204+$AB$7*SIN(AU204)</f>
        <v>30.790675667391142</v>
      </c>
      <c r="AU204" s="140">
        <f>RADIANS($AB$9)+$AB$18*(F204-AB$15)</f>
        <v>30.889954407545861</v>
      </c>
    </row>
    <row r="205" spans="1:48" ht="12.95" customHeight="1">
      <c r="A205" s="110" t="s">
        <v>58</v>
      </c>
      <c r="B205" s="111" t="s">
        <v>108</v>
      </c>
      <c r="C205" s="110">
        <v>58132.7572</v>
      </c>
      <c r="D205" s="110">
        <v>2.0000000000000001E-4</v>
      </c>
      <c r="E205" s="46">
        <f>+(C205-C$7)/C$8</f>
        <v>10807.04740439574</v>
      </c>
      <c r="F205" s="123">
        <f>ROUND(2*E205,0)/2</f>
        <v>10807</v>
      </c>
      <c r="G205" s="123">
        <f>+C205-(C$7+F205*C$8)</f>
        <v>6.7447599998558871E-2</v>
      </c>
      <c r="K205" s="123">
        <f>G205</f>
        <v>6.7447599998558871E-2</v>
      </c>
      <c r="L205" s="123">
        <f ca="1">+C$11+C$12*$F205</f>
        <v>6.9647201244612433E-2</v>
      </c>
      <c r="M205" s="187">
        <f>+C205-15018.5</f>
        <v>43114.2572</v>
      </c>
      <c r="S205" s="191">
        <f>S$17</f>
        <v>1</v>
      </c>
      <c r="T205" s="187"/>
      <c r="U205" s="163"/>
      <c r="Z205" s="123">
        <f>F205</f>
        <v>10807</v>
      </c>
      <c r="AA205" s="140">
        <f>AB$3+AB$4*Z205+AB$5*Z205^2+AH205</f>
        <v>5.4211668274146297E-3</v>
      </c>
      <c r="AB205" s="140">
        <f>IF(S205&lt;&gt;0,G205-AH205, -9999)</f>
        <v>6.9558940255063914E-2</v>
      </c>
      <c r="AC205" s="140">
        <f>+G205-P205</f>
        <v>6.7447599998558871E-2</v>
      </c>
      <c r="AD205" s="140">
        <f>IF(S205&lt;&gt;0,G205-AA205, -9999)</f>
        <v>6.2026433171144243E-2</v>
      </c>
      <c r="AE205" s="140">
        <f>+(G205-AA205)^2*S205</f>
        <v>3.8472784119344228E-3</v>
      </c>
      <c r="AF205" s="123">
        <f>IF(S205&lt;&gt;0,G205-P205, -9999)</f>
        <v>6.7447599998558871E-2</v>
      </c>
      <c r="AG205" s="188"/>
      <c r="AH205" s="123">
        <f>$AB$6*($AB$11/AI205*AJ205+$AB$12)</f>
        <v>-2.1113402565050396E-3</v>
      </c>
      <c r="AI205" s="123">
        <f>1+$AB$7*COS(AL205)</f>
        <v>1.1739575390386601</v>
      </c>
      <c r="AJ205" s="123">
        <f>SIN(AL205+RADIANS($AB$9))</f>
        <v>-0.97932774253489485</v>
      </c>
      <c r="AK205" s="123">
        <f>$AB$7*SIN(AL205)</f>
        <v>-9.4031486215788301E-2</v>
      </c>
      <c r="AL205" s="123">
        <f>2*ATAN(AM205)</f>
        <v>-0.49555338192766257</v>
      </c>
      <c r="AM205" s="123">
        <f>SQRT((1+$AB$7)/(1-$AB$7))*TAN(AN205/2)</f>
        <v>-0.25297499336904811</v>
      </c>
      <c r="AN205" s="140">
        <f>$AU205+$AB$7*SIN(AO205)</f>
        <v>31.007617935400937</v>
      </c>
      <c r="AO205" s="140">
        <f>$AU205+$AB$7*SIN(AP205)</f>
        <v>31.007620277498706</v>
      </c>
      <c r="AP205" s="140">
        <f>$AU205+$AB$7*SIN(AQ205)</f>
        <v>31.007633182333173</v>
      </c>
      <c r="AQ205" s="140">
        <f>$AU205+$AB$7*SIN(AR205)</f>
        <v>31.007704285994627</v>
      </c>
      <c r="AR205" s="140">
        <f>$AU205+$AB$7*SIN(AS205)</f>
        <v>31.008096017078987</v>
      </c>
      <c r="AS205" s="140">
        <f>$AU205+$AB$7*SIN(AT205)</f>
        <v>31.010252993299655</v>
      </c>
      <c r="AT205" s="140">
        <f>$AU205+$AB$7*SIN(AU205)</f>
        <v>31.022094535736279</v>
      </c>
      <c r="AU205" s="140">
        <f>RADIANS($AB$9)+$AB$18*(F205-AB$15)</f>
        <v>31.086133714753295</v>
      </c>
    </row>
    <row r="206" spans="1:48" ht="12.95" customHeight="1">
      <c r="A206" s="207" t="s">
        <v>191</v>
      </c>
      <c r="B206" s="238" t="s">
        <v>77</v>
      </c>
      <c r="C206" s="208">
        <v>58132.757810000003</v>
      </c>
      <c r="D206" s="208">
        <v>1.4999999999999999E-4</v>
      </c>
      <c r="E206" s="46">
        <f>+(C206-C$7)/C$8</f>
        <v>10807.047833123841</v>
      </c>
      <c r="F206" s="123">
        <f>ROUND(2*E206,0)/2</f>
        <v>10807</v>
      </c>
      <c r="G206" s="123">
        <f>+C206-(C$7+F206*C$8)</f>
        <v>6.8057600001338869E-2</v>
      </c>
      <c r="K206" s="123">
        <f>G206</f>
        <v>6.8057600001338869E-2</v>
      </c>
      <c r="L206" s="123">
        <f ca="1">+C$11+C$12*$F206</f>
        <v>6.9647201244612433E-2</v>
      </c>
      <c r="M206" s="187">
        <f>+C206-15018.5</f>
        <v>43114.257810000003</v>
      </c>
      <c r="S206" s="191">
        <f>S$17</f>
        <v>1</v>
      </c>
      <c r="T206" s="187"/>
      <c r="U206" s="163"/>
      <c r="Z206" s="123">
        <f>F206</f>
        <v>10807</v>
      </c>
      <c r="AA206" s="140">
        <f>AB$3+AB$4*Z206+AB$5*Z206^2+AH206</f>
        <v>5.4211668274146297E-3</v>
      </c>
      <c r="AB206" s="140">
        <f>IF(S206&lt;&gt;0,G206-AH206, -9999)</f>
        <v>7.0168940257843912E-2</v>
      </c>
      <c r="AC206" s="140">
        <f>+G206-P206</f>
        <v>6.8057600001338869E-2</v>
      </c>
      <c r="AD206" s="140">
        <f>IF(S206&lt;&gt;0,G206-AA206, -9999)</f>
        <v>6.2636433173924241E-2</v>
      </c>
      <c r="AE206" s="140">
        <f>+(G206-AA206)^2*S206</f>
        <v>3.9233227607514774E-3</v>
      </c>
      <c r="AF206" s="123">
        <f>IF(S206&lt;&gt;0,G206-P206, -9999)</f>
        <v>6.8057600001338869E-2</v>
      </c>
      <c r="AG206" s="188"/>
      <c r="AH206" s="123">
        <f>$AB$6*($AB$11/AI206*AJ206+$AB$12)</f>
        <v>-2.1113402565050396E-3</v>
      </c>
      <c r="AI206" s="123">
        <f>1+$AB$7*COS(AL206)</f>
        <v>1.1739575390386601</v>
      </c>
      <c r="AJ206" s="123">
        <f>SIN(AL206+RADIANS($AB$9))</f>
        <v>-0.97932774253489485</v>
      </c>
      <c r="AK206" s="123">
        <f>$AB$7*SIN(AL206)</f>
        <v>-9.4031486215788301E-2</v>
      </c>
      <c r="AL206" s="123">
        <f>2*ATAN(AM206)</f>
        <v>-0.49555338192766257</v>
      </c>
      <c r="AM206" s="123">
        <f>SQRT((1+$AB$7)/(1-$AB$7))*TAN(AN206/2)</f>
        <v>-0.25297499336904811</v>
      </c>
      <c r="AN206" s="140">
        <f>$AU206+$AB$7*SIN(AO206)</f>
        <v>31.007617935400937</v>
      </c>
      <c r="AO206" s="140">
        <f>$AU206+$AB$7*SIN(AP206)</f>
        <v>31.007620277498706</v>
      </c>
      <c r="AP206" s="140">
        <f>$AU206+$AB$7*SIN(AQ206)</f>
        <v>31.007633182333173</v>
      </c>
      <c r="AQ206" s="140">
        <f>$AU206+$AB$7*SIN(AR206)</f>
        <v>31.007704285994627</v>
      </c>
      <c r="AR206" s="140">
        <f>$AU206+$AB$7*SIN(AS206)</f>
        <v>31.008096017078987</v>
      </c>
      <c r="AS206" s="140">
        <f>$AU206+$AB$7*SIN(AT206)</f>
        <v>31.010252993299655</v>
      </c>
      <c r="AT206" s="140">
        <f>$AU206+$AB$7*SIN(AU206)</f>
        <v>31.022094535736279</v>
      </c>
      <c r="AU206" s="140">
        <f>RADIANS($AB$9)+$AB$18*(F206-AB$15)</f>
        <v>31.086133714753295</v>
      </c>
    </row>
    <row r="207" spans="1:48" ht="12.95" customHeight="1">
      <c r="A207" s="207" t="s">
        <v>191</v>
      </c>
      <c r="B207" s="238" t="s">
        <v>77</v>
      </c>
      <c r="C207" s="208">
        <v>58162.63463</v>
      </c>
      <c r="D207" s="208">
        <v>6.9999999999999994E-5</v>
      </c>
      <c r="E207" s="46">
        <f>+(C207-C$7)/C$8</f>
        <v>10828.046246689304</v>
      </c>
      <c r="F207" s="123">
        <f>ROUND(2*E207,0)/2</f>
        <v>10828</v>
      </c>
      <c r="G207" s="123">
        <f>+C207-(C$7+F207*C$8)</f>
        <v>6.5800399999716319E-2</v>
      </c>
      <c r="K207" s="123">
        <f>G207</f>
        <v>6.5800399999716319E-2</v>
      </c>
      <c r="L207" s="123">
        <f ca="1">+C$11+C$12*$F207</f>
        <v>6.9782576626565312E-2</v>
      </c>
      <c r="M207" s="187">
        <f>+C207-15018.5</f>
        <v>43144.13463</v>
      </c>
      <c r="S207" s="191">
        <f>S$17</f>
        <v>1</v>
      </c>
      <c r="T207" s="187"/>
      <c r="U207" s="163"/>
      <c r="Z207" s="123">
        <f>F207</f>
        <v>10828</v>
      </c>
      <c r="AA207" s="140">
        <f>AB$3+AB$4*Z207+AB$5*Z207^2+AH207</f>
        <v>5.439337702993311E-3</v>
      </c>
      <c r="AB207" s="140">
        <f>IF(S207&lt;&gt;0,G207-AH207, -9999)</f>
        <v>6.7926969327976233E-2</v>
      </c>
      <c r="AC207" s="140">
        <f>+G207-P207</f>
        <v>6.5800399999716319E-2</v>
      </c>
      <c r="AD207" s="140">
        <f>IF(S207&lt;&gt;0,G207-AA207, -9999)</f>
        <v>6.0361062296723007E-2</v>
      </c>
      <c r="AE207" s="140">
        <f>+(G207-AA207)^2*S207</f>
        <v>3.643457841588876E-3</v>
      </c>
      <c r="AF207" s="123">
        <f>IF(S207&lt;&gt;0,G207-P207, -9999)</f>
        <v>6.5800399999716319E-2</v>
      </c>
      <c r="AG207" s="188"/>
      <c r="AH207" s="123">
        <f>$AB$6*($AB$11/AI207*AJ207+$AB$12)</f>
        <v>-2.1265693282599132E-3</v>
      </c>
      <c r="AI207" s="123">
        <f>1+$AB$7*COS(AL207)</f>
        <v>1.1876327050958881</v>
      </c>
      <c r="AJ207" s="123">
        <f>SIN(AL207+RADIANS($AB$9))</f>
        <v>-0.99957021346853203</v>
      </c>
      <c r="AK207" s="123">
        <f>$AB$7*SIN(AL207)</f>
        <v>-6.2426867346811438E-2</v>
      </c>
      <c r="AL207" s="123">
        <f>2*ATAN(AM207)</f>
        <v>-0.32118748234927413</v>
      </c>
      <c r="AM207" s="123">
        <f>SQRT((1+$AB$7)/(1-$AB$7))*TAN(AN207/2)</f>
        <v>-0.1619887233570948</v>
      </c>
      <c r="AN207" s="140">
        <f>$AU207+$AB$7*SIN(AO207)</f>
        <v>31.152315527435352</v>
      </c>
      <c r="AO207" s="140">
        <f>$AU207+$AB$7*SIN(AP207)</f>
        <v>31.15231756250051</v>
      </c>
      <c r="AP207" s="140">
        <f>$AU207+$AB$7*SIN(AQ207)</f>
        <v>31.152328222063719</v>
      </c>
      <c r="AQ207" s="140">
        <f>$AU207+$AB$7*SIN(AR207)</f>
        <v>31.152384055788719</v>
      </c>
      <c r="AR207" s="140">
        <f>$AU207+$AB$7*SIN(AS207)</f>
        <v>31.152676493514644</v>
      </c>
      <c r="AS207" s="140">
        <f>$AU207+$AB$7*SIN(AT207)</f>
        <v>31.154207805337293</v>
      </c>
      <c r="AT207" s="140">
        <f>$AU207+$AB$7*SIN(AU207)</f>
        <v>31.162216167445418</v>
      </c>
      <c r="AU207" s="140">
        <f>RADIANS($AB$9)+$AB$18*(F207-AB$15)</f>
        <v>31.203841299077759</v>
      </c>
    </row>
    <row r="208" spans="1:48" ht="12.95" customHeight="1">
      <c r="A208" s="207" t="s">
        <v>191</v>
      </c>
      <c r="B208" s="238" t="s">
        <v>77</v>
      </c>
      <c r="C208" s="208">
        <v>58388.867250000003</v>
      </c>
      <c r="D208" s="208">
        <v>1.8000000000000001E-4</v>
      </c>
      <c r="E208" s="46">
        <f>+(C208-C$7)/C$8</f>
        <v>10987.049986604003</v>
      </c>
      <c r="F208" s="123">
        <f>ROUND(2*E208,0)/2</f>
        <v>10987</v>
      </c>
      <c r="G208" s="123">
        <f>+C208-(C$7+F208*C$8)</f>
        <v>7.1121599998150486E-2</v>
      </c>
      <c r="K208" s="123">
        <f>G208</f>
        <v>7.1121599998150486E-2</v>
      </c>
      <c r="L208" s="123">
        <f ca="1">+C$11+C$12*$F208</f>
        <v>7.0807561661351215E-2</v>
      </c>
      <c r="M208" s="187">
        <f>+C208-15018.5</f>
        <v>43370.367250000003</v>
      </c>
      <c r="S208" s="191">
        <f>S$17</f>
        <v>1</v>
      </c>
      <c r="T208" s="187"/>
      <c r="U208" s="163"/>
      <c r="Z208" s="123">
        <f>F208</f>
        <v>10987</v>
      </c>
      <c r="AA208" s="140">
        <f>AB$3+AB$4*Z208+AB$5*Z208^2+AH208</f>
        <v>6.8773215206733946E-3</v>
      </c>
      <c r="AB208" s="140">
        <f>IF(S208&lt;&gt;0,G208-AH208, -9999)</f>
        <v>7.2066107520840375E-2</v>
      </c>
      <c r="AC208" s="140">
        <f>+G208-P208</f>
        <v>7.1121599998150486E-2</v>
      </c>
      <c r="AD208" s="140">
        <f>IF(S208&lt;&gt;0,G208-AA208, -9999)</f>
        <v>6.4244278477477088E-2</v>
      </c>
      <c r="AE208" s="140">
        <f>+(G208-AA208)^2*S208</f>
        <v>4.1273273170916256E-3</v>
      </c>
      <c r="AF208" s="123">
        <f>IF(S208&lt;&gt;0,G208-P208, -9999)</f>
        <v>7.1121599998150486E-2</v>
      </c>
      <c r="AG208" s="188"/>
      <c r="AH208" s="123">
        <f>$AB$6*($AB$11/AI208*AJ208+$AB$12)</f>
        <v>-9.4450752268988793E-4</v>
      </c>
      <c r="AI208" s="123">
        <f>1+$AB$7*COS(AL208)</f>
        <v>1.1099458430040068</v>
      </c>
      <c r="AJ208" s="123">
        <f>SIN(AL208+RADIANS($AB$9))</f>
        <v>-0.29331719998778205</v>
      </c>
      <c r="AK208" s="123">
        <f>$AB$7*SIN(AL208)</f>
        <v>0.1643625790576286</v>
      </c>
      <c r="AL208" s="123">
        <f>2*ATAN(AM208)</f>
        <v>0.98123355200248863</v>
      </c>
      <c r="AM208" s="123">
        <f>SQRT((1+$AB$7)/(1-$AB$7))*TAN(AN208/2)</f>
        <v>0.53418065803037773</v>
      </c>
      <c r="AN208" s="140">
        <f>$AU208+$AB$7*SIN(AO208)</f>
        <v>32.24021327982166</v>
      </c>
      <c r="AO208" s="140">
        <f>$AU208+$AB$7*SIN(AP208)</f>
        <v>32.240212477519691</v>
      </c>
      <c r="AP208" s="140">
        <f>$AU208+$AB$7*SIN(AQ208)</f>
        <v>32.24020650291969</v>
      </c>
      <c r="AQ208" s="140">
        <f>$AU208+$AB$7*SIN(AR208)</f>
        <v>32.24016201235019</v>
      </c>
      <c r="AR208" s="140">
        <f>$AU208+$AB$7*SIN(AS208)</f>
        <v>32.239830775287103</v>
      </c>
      <c r="AS208" s="140">
        <f>$AU208+$AB$7*SIN(AT208)</f>
        <v>32.237368393145573</v>
      </c>
      <c r="AT208" s="140">
        <f>$AU208+$AB$7*SIN(AU208)</f>
        <v>32.219262716872123</v>
      </c>
      <c r="AU208" s="140">
        <f>RADIANS($AB$9)+$AB$18*(F208-AB$15)</f>
        <v>32.095055866105824</v>
      </c>
      <c r="AV208" s="140"/>
    </row>
    <row r="209" spans="1:48" ht="12.95" customHeight="1">
      <c r="A209" s="207" t="s">
        <v>191</v>
      </c>
      <c r="B209" s="238" t="s">
        <v>77</v>
      </c>
      <c r="C209" s="208">
        <v>58425.858919999999</v>
      </c>
      <c r="D209" s="208">
        <v>1.9000000000000001E-4</v>
      </c>
      <c r="E209" s="46">
        <f>+(C209-C$7)/C$8</f>
        <v>11013.048951190498</v>
      </c>
      <c r="F209" s="123">
        <f>ROUND(2*E209,0)/2</f>
        <v>11013</v>
      </c>
      <c r="G209" s="123">
        <f>+C209-(C$7+F209*C$8)</f>
        <v>6.9648399992729537E-2</v>
      </c>
      <c r="K209" s="123">
        <f>G209</f>
        <v>6.9648399992729537E-2</v>
      </c>
      <c r="L209" s="123">
        <f ca="1">+C$11+C$12*$F209</f>
        <v>7.0975169277102346E-2</v>
      </c>
      <c r="M209" s="187">
        <f>+C209-15018.5</f>
        <v>43407.358919999999</v>
      </c>
      <c r="S209" s="191">
        <f>S$17</f>
        <v>1</v>
      </c>
      <c r="T209" s="187"/>
      <c r="U209" s="163"/>
      <c r="Z209" s="123">
        <f>F209</f>
        <v>11013</v>
      </c>
      <c r="AA209" s="140">
        <f>AB$3+AB$4*Z209+AB$5*Z209^2+AH209</f>
        <v>7.2474302684775857E-3</v>
      </c>
      <c r="AB209" s="140">
        <f>IF(S209&lt;&gt;0,G209-AH209, -9999)</f>
        <v>7.026515801035621E-2</v>
      </c>
      <c r="AC209" s="140">
        <f>+G209-P209</f>
        <v>6.9648399992729537E-2</v>
      </c>
      <c r="AD209" s="140">
        <f>IF(S209&lt;&gt;0,G209-AA209, -9999)</f>
        <v>6.2400969724251951E-2</v>
      </c>
      <c r="AE209" s="140">
        <f>+(G209-AA209)^2*S209</f>
        <v>3.8938810225270085E-3</v>
      </c>
      <c r="AF209" s="123">
        <f>IF(S209&lt;&gt;0,G209-P209, -9999)</f>
        <v>6.9648399992729537E-2</v>
      </c>
      <c r="AG209" s="188"/>
      <c r="AH209" s="123">
        <f>$AB$6*($AB$11/AI209*AJ209+$AB$12)</f>
        <v>-6.16758017626679E-4</v>
      </c>
      <c r="AI209" s="123">
        <f>1+$AB$7*COS(AL209)</f>
        <v>1.0778027810674107</v>
      </c>
      <c r="AJ209" s="123">
        <f>SIN(AL209+RADIANS($AB$9))</f>
        <v>-0.11227579479352975</v>
      </c>
      <c r="AK209" s="123">
        <f>$AB$7*SIN(AL209)</f>
        <v>0.18179624046308959</v>
      </c>
      <c r="AL209" s="123">
        <f>2*ATAN(AM209)</f>
        <v>1.1664153393354189</v>
      </c>
      <c r="AM209" s="123">
        <f>SQRT((1+$AB$7)/(1-$AB$7))*TAN(AN209/2)</f>
        <v>0.65976266763075497</v>
      </c>
      <c r="AN209" s="140">
        <f>$AU209+$AB$7*SIN(AO209)</f>
        <v>32.406131339518332</v>
      </c>
      <c r="AO209" s="140">
        <f>$AU209+$AB$7*SIN(AP209)</f>
        <v>32.406131065752788</v>
      </c>
      <c r="AP209" s="140">
        <f>$AU209+$AB$7*SIN(AQ209)</f>
        <v>32.406128541803966</v>
      </c>
      <c r="AQ209" s="140">
        <f>$AU209+$AB$7*SIN(AR209)</f>
        <v>32.406105273016067</v>
      </c>
      <c r="AR209" s="140">
        <f>$AU209+$AB$7*SIN(AS209)</f>
        <v>32.405890792279102</v>
      </c>
      <c r="AS209" s="140">
        <f>$AU209+$AB$7*SIN(AT209)</f>
        <v>32.403917099006193</v>
      </c>
      <c r="AT209" s="140">
        <f>$AU209+$AB$7*SIN(AU209)</f>
        <v>32.386023882499067</v>
      </c>
      <c r="AU209" s="140">
        <f>RADIANS($AB$9)+$AB$18*(F209-AB$15)</f>
        <v>32.240789065745631</v>
      </c>
      <c r="AV209" s="140"/>
    </row>
    <row r="210" spans="1:48" ht="12.95" customHeight="1">
      <c r="A210" s="207" t="s">
        <v>191</v>
      </c>
      <c r="B210" s="238" t="s">
        <v>77</v>
      </c>
      <c r="C210" s="208">
        <v>58470.678610000003</v>
      </c>
      <c r="D210" s="208">
        <v>2.5000000000000001E-4</v>
      </c>
      <c r="E210" s="46">
        <f>+(C210-C$7)/C$8</f>
        <v>11044.549706173655</v>
      </c>
      <c r="F210" s="123">
        <f>ROUND(2*E210,0)/2</f>
        <v>11044.5</v>
      </c>
      <c r="G210" s="123">
        <f>+C210-(C$7+F210*C$8)</f>
        <v>7.0722600001317915E-2</v>
      </c>
      <c r="K210" s="123">
        <f>G210</f>
        <v>7.0722600001317915E-2</v>
      </c>
      <c r="L210" s="123">
        <f ca="1">+C$11+C$12*$F210</f>
        <v>7.117823235003165E-2</v>
      </c>
      <c r="M210" s="187">
        <f>+C210-15018.5</f>
        <v>43452.178610000003</v>
      </c>
      <c r="S210" s="191">
        <f>S$17</f>
        <v>1</v>
      </c>
      <c r="T210" s="187"/>
      <c r="U210" s="163"/>
      <c r="Z210" s="123">
        <f>F210</f>
        <v>11044.5</v>
      </c>
      <c r="AA210" s="140">
        <f>AB$3+AB$4*Z210+AB$5*Z210^2+AH210</f>
        <v>7.7038215562425212E-3</v>
      </c>
      <c r="AB210" s="140">
        <f>IF(S210&lt;&gt;0,G210-AH210, -9999)</f>
        <v>7.0934478763838613E-2</v>
      </c>
      <c r="AC210" s="140">
        <f>+G210-P210</f>
        <v>7.0722600001317915E-2</v>
      </c>
      <c r="AD210" s="140">
        <f>IF(S210&lt;&gt;0,G210-AA210, -9999)</f>
        <v>6.3018778445075391E-2</v>
      </c>
      <c r="AE210" s="140">
        <f>+(G210-AA210)^2*S210</f>
        <v>3.9713664367094989E-3</v>
      </c>
      <c r="AF210" s="123">
        <f>IF(S210&lt;&gt;0,G210-P210, -9999)</f>
        <v>7.0722600001317915E-2</v>
      </c>
      <c r="AG210" s="188"/>
      <c r="AH210" s="123">
        <f>$AB$6*($AB$11/AI210*AJ210+$AB$12)</f>
        <v>-2.1187876252070435E-4</v>
      </c>
      <c r="AI210" s="123">
        <f>1+$AB$7*COS(AL210)</f>
        <v>1.0382273961518149</v>
      </c>
      <c r="AJ210" s="123">
        <f>SIN(AL210+RADIANS($AB$9))</f>
        <v>9.7173107353334856E-2</v>
      </c>
      <c r="AK210" s="123">
        <f>$AB$7*SIN(AL210)</f>
        <v>0.19401497873048137</v>
      </c>
      <c r="AL210" s="123">
        <f>2*ATAN(AM210)</f>
        <v>1.3762550599331727</v>
      </c>
      <c r="AM210" s="123">
        <f>SQRT((1+$AB$7)/(1-$AB$7))*TAN(AN210/2)</f>
        <v>0.82219300041963417</v>
      </c>
      <c r="AN210" s="140">
        <f>$AU210+$AB$7*SIN(AO210)</f>
        <v>32.600531750042471</v>
      </c>
      <c r="AO210" s="140">
        <f>$AU210+$AB$7*SIN(AP210)</f>
        <v>32.600531713973183</v>
      </c>
      <c r="AP210" s="140">
        <f>$AU210+$AB$7*SIN(AQ210)</f>
        <v>32.600531229713113</v>
      </c>
      <c r="AQ210" s="140">
        <f>$AU210+$AB$7*SIN(AR210)</f>
        <v>32.600524728175728</v>
      </c>
      <c r="AR210" s="140">
        <f>$AU210+$AB$7*SIN(AS210)</f>
        <v>32.600437450456411</v>
      </c>
      <c r="AS210" s="140">
        <f>$AU210+$AB$7*SIN(AT210)</f>
        <v>32.599267627625487</v>
      </c>
      <c r="AT210" s="140">
        <f>$AU210+$AB$7*SIN(AU210)</f>
        <v>32.583899215902292</v>
      </c>
      <c r="AU210" s="140">
        <f>RADIANS($AB$9)+$AB$18*(F210-AB$15)</f>
        <v>32.417350442232333</v>
      </c>
      <c r="AV210" s="140"/>
    </row>
    <row r="211" spans="1:48" ht="12.95" customHeight="1">
      <c r="A211" s="207" t="s">
        <v>191</v>
      </c>
      <c r="B211" s="238" t="s">
        <v>77</v>
      </c>
      <c r="C211" s="208">
        <v>58508.38207</v>
      </c>
      <c r="D211" s="208">
        <v>1.4999999999999999E-4</v>
      </c>
      <c r="E211" s="46">
        <f>+(C211-C$7)/C$8</f>
        <v>11071.048940226305</v>
      </c>
      <c r="F211" s="123">
        <f>ROUND(2*E211,0)/2</f>
        <v>11071</v>
      </c>
      <c r="G211" s="123">
        <f>+C211-(C$7+F211*C$8)</f>
        <v>6.963279999763472E-2</v>
      </c>
      <c r="K211" s="123">
        <f>G211</f>
        <v>6.963279999763472E-2</v>
      </c>
      <c r="L211" s="123">
        <f ca="1">+C$11+C$12*$F211</f>
        <v>7.134906318916262E-2</v>
      </c>
      <c r="M211" s="187">
        <f>+C211-15018.5</f>
        <v>43489.88207</v>
      </c>
      <c r="S211" s="191">
        <f>S$17</f>
        <v>1</v>
      </c>
      <c r="T211" s="187"/>
      <c r="U211" s="163"/>
      <c r="Z211" s="123">
        <f>F211</f>
        <v>11071</v>
      </c>
      <c r="AA211" s="140">
        <f>AB$3+AB$4*Z211+AB$5*Z211^2+AH211</f>
        <v>8.0829246806956301E-3</v>
      </c>
      <c r="AB211" s="140">
        <f>IF(S211&lt;&gt;0,G211-AH211, -9999)</f>
        <v>6.9509074237094418E-2</v>
      </c>
      <c r="AC211" s="140">
        <f>+G211-P211</f>
        <v>6.963279999763472E-2</v>
      </c>
      <c r="AD211" s="140">
        <f>IF(S211&lt;&gt;0,G211-AA211, -9999)</f>
        <v>6.154987531693909E-2</v>
      </c>
      <c r="AE211" s="140">
        <f>+(G211-AA211)^2*S211</f>
        <v>3.7883871515307478E-3</v>
      </c>
      <c r="AF211" s="123">
        <f>IF(S211&lt;&gt;0,G211-P211, -9999)</f>
        <v>6.963279999763472E-2</v>
      </c>
      <c r="AG211" s="188"/>
      <c r="AH211" s="123">
        <f>$AB$6*($AB$11/AI211*AJ211+$AB$12)</f>
        <v>1.2372576054029577E-4</v>
      </c>
      <c r="AI211" s="123">
        <f>1+$AB$7*COS(AL211)</f>
        <v>1.0058992178321151</v>
      </c>
      <c r="AJ211" s="123">
        <f>SIN(AL211+RADIANS($AB$9))</f>
        <v>0.25904285695262641</v>
      </c>
      <c r="AK211" s="123">
        <f>$AB$7*SIN(AL211)</f>
        <v>0.19765714006153731</v>
      </c>
      <c r="AL211" s="123">
        <f>2*ATAN(AM211)</f>
        <v>1.5409594731532601</v>
      </c>
      <c r="AM211" s="123">
        <f>SQRT((1+$AB$7)/(1-$AB$7))*TAN(AN211/2)</f>
        <v>0.97059957332549551</v>
      </c>
      <c r="AN211" s="140">
        <f>$AU211+$AB$7*SIN(AO211)</f>
        <v>32.758504005219287</v>
      </c>
      <c r="AO211" s="140">
        <f>$AU211+$AB$7*SIN(AP211)</f>
        <v>32.758504003086315</v>
      </c>
      <c r="AP211" s="140">
        <f>$AU211+$AB$7*SIN(AQ211)</f>
        <v>32.758503955409886</v>
      </c>
      <c r="AQ211" s="140">
        <f>$AU211+$AB$7*SIN(AR211)</f>
        <v>32.758502889742246</v>
      </c>
      <c r="AR211" s="140">
        <f>$AU211+$AB$7*SIN(AS211)</f>
        <v>32.758479071123681</v>
      </c>
      <c r="AS211" s="140">
        <f>$AU211+$AB$7*SIN(AT211)</f>
        <v>32.757947339688613</v>
      </c>
      <c r="AT211" s="140">
        <f>$AU211+$AB$7*SIN(AU211)</f>
        <v>32.746377590947098</v>
      </c>
      <c r="AU211" s="140">
        <f>RADIANS($AB$9)+$AB$18*(F211-AB$15)</f>
        <v>32.565886203403672</v>
      </c>
    </row>
    <row r="212" spans="1:48" ht="12.95" customHeight="1">
      <c r="A212" s="75" t="s">
        <v>50</v>
      </c>
      <c r="B212" s="76" t="s">
        <v>108</v>
      </c>
      <c r="C212" s="75">
        <v>58508.384299999998</v>
      </c>
      <c r="D212" s="75">
        <v>2.0000000000000001E-4</v>
      </c>
      <c r="E212" s="46">
        <f>+(C212-C$7)/C$8</f>
        <v>11071.050507543783</v>
      </c>
      <c r="F212" s="123">
        <f>ROUND(2*E212,0)/2</f>
        <v>11071</v>
      </c>
      <c r="G212" s="123">
        <f>+C212-(C$7+F212*C$8)</f>
        <v>7.1862799995869864E-2</v>
      </c>
      <c r="K212" s="123">
        <f>G212</f>
        <v>7.1862799995869864E-2</v>
      </c>
      <c r="L212" s="123">
        <f ca="1">+C$11+C$12*$F212</f>
        <v>7.134906318916262E-2</v>
      </c>
      <c r="M212" s="187">
        <f>+C212-15018.5</f>
        <v>43489.884299999998</v>
      </c>
      <c r="S212" s="191">
        <f>S$17</f>
        <v>1</v>
      </c>
      <c r="T212" s="187"/>
      <c r="U212" s="163"/>
      <c r="Z212" s="123">
        <f>F212</f>
        <v>11071</v>
      </c>
      <c r="AA212" s="140">
        <f>AB$3+AB$4*Z212+AB$5*Z212^2+AH212</f>
        <v>8.0829246806956301E-3</v>
      </c>
      <c r="AB212" s="140">
        <f>IF(S212&lt;&gt;0,G212-AH212, -9999)</f>
        <v>7.1739074235329561E-2</v>
      </c>
      <c r="AC212" s="140">
        <f>+G212-P212</f>
        <v>7.1862799995869864E-2</v>
      </c>
      <c r="AD212" s="140">
        <f>IF(S212&lt;&gt;0,G212-AA212, -9999)</f>
        <v>6.3779875315174234E-2</v>
      </c>
      <c r="AE212" s="140">
        <f>+(G212-AA212)^2*S212</f>
        <v>4.0678724952191714E-3</v>
      </c>
      <c r="AF212" s="123">
        <f>IF(S212&lt;&gt;0,G212-P212, -9999)</f>
        <v>7.1862799995869864E-2</v>
      </c>
      <c r="AG212" s="188"/>
      <c r="AH212" s="123">
        <f>$AB$6*($AB$11/AI212*AJ212+$AB$12)</f>
        <v>1.2372576054029577E-4</v>
      </c>
      <c r="AI212" s="123">
        <f>1+$AB$7*COS(AL212)</f>
        <v>1.0058992178321151</v>
      </c>
      <c r="AJ212" s="123">
        <f>SIN(AL212+RADIANS($AB$9))</f>
        <v>0.25904285695262641</v>
      </c>
      <c r="AK212" s="123">
        <f>$AB$7*SIN(AL212)</f>
        <v>0.19765714006153731</v>
      </c>
      <c r="AL212" s="123">
        <f>2*ATAN(AM212)</f>
        <v>1.5409594731532601</v>
      </c>
      <c r="AM212" s="123">
        <f>SQRT((1+$AB$7)/(1-$AB$7))*TAN(AN212/2)</f>
        <v>0.97059957332549551</v>
      </c>
      <c r="AN212" s="140">
        <f>$AU212+$AB$7*SIN(AO212)</f>
        <v>32.758504005219287</v>
      </c>
      <c r="AO212" s="140">
        <f>$AU212+$AB$7*SIN(AP212)</f>
        <v>32.758504003086315</v>
      </c>
      <c r="AP212" s="140">
        <f>$AU212+$AB$7*SIN(AQ212)</f>
        <v>32.758503955409886</v>
      </c>
      <c r="AQ212" s="140">
        <f>$AU212+$AB$7*SIN(AR212)</f>
        <v>32.758502889742246</v>
      </c>
      <c r="AR212" s="140">
        <f>$AU212+$AB$7*SIN(AS212)</f>
        <v>32.758479071123681</v>
      </c>
      <c r="AS212" s="140">
        <f>$AU212+$AB$7*SIN(AT212)</f>
        <v>32.757947339688613</v>
      </c>
      <c r="AT212" s="140">
        <f>$AU212+$AB$7*SIN(AU212)</f>
        <v>32.746377590947098</v>
      </c>
      <c r="AU212" s="140">
        <f>RADIANS($AB$9)+$AB$18*(F212-AB$15)</f>
        <v>32.565886203403672</v>
      </c>
    </row>
    <row r="213" spans="1:48" ht="12.95" customHeight="1">
      <c r="A213" s="221" t="s">
        <v>200</v>
      </c>
      <c r="B213" s="220" t="s">
        <v>108</v>
      </c>
      <c r="C213" s="219">
        <v>58539.688084000001</v>
      </c>
      <c r="D213" s="219">
        <v>1.18E-4</v>
      </c>
      <c r="E213" s="46">
        <f>+(C213-C$7)/C$8</f>
        <v>11093.051838428262</v>
      </c>
      <c r="F213" s="123">
        <f>ROUND(2*E213,0)/2</f>
        <v>11093</v>
      </c>
      <c r="G213" s="123">
        <f>+C213-(C$7+F213*C$8)</f>
        <v>7.3756399993726518E-2</v>
      </c>
      <c r="K213" s="123">
        <f>G213</f>
        <v>7.3756399993726518E-2</v>
      </c>
      <c r="L213" s="123">
        <f ca="1">+C$11+C$12*$F213</f>
        <v>7.149088501787515E-2</v>
      </c>
      <c r="M213" s="187">
        <f>+C213-15018.5</f>
        <v>43521.188084000001</v>
      </c>
      <c r="S213" s="191">
        <f>S$17</f>
        <v>1</v>
      </c>
      <c r="T213" s="187"/>
      <c r="U213" s="163"/>
      <c r="Z213" s="123">
        <f>F213</f>
        <v>11093</v>
      </c>
      <c r="AA213" s="140">
        <f>AB$3+AB$4*Z213+AB$5*Z213^2+AH213</f>
        <v>8.3880291985370479E-3</v>
      </c>
      <c r="AB213" s="140">
        <f>IF(S213&lt;&gt;0,G213-AH213, -9999)</f>
        <v>7.3363794974755439E-2</v>
      </c>
      <c r="AC213" s="140">
        <f>+G213-P213</f>
        <v>7.3756399993726518E-2</v>
      </c>
      <c r="AD213" s="140">
        <f>IF(S213&lt;&gt;0,G213-AA213, -9999)</f>
        <v>6.5368370795189465E-2</v>
      </c>
      <c r="AE213" s="140">
        <f>+(G213-AA213)^2*S213</f>
        <v>4.2730239004173786E-3</v>
      </c>
      <c r="AF213" s="123">
        <f>IF(S213&lt;&gt;0,G213-P213, -9999)</f>
        <v>7.3756399993726518E-2</v>
      </c>
      <c r="AG213" s="188"/>
      <c r="AH213" s="123">
        <f>$AB$6*($AB$11/AI213*AJ213+$AB$12)</f>
        <v>3.9260501897108401E-4</v>
      </c>
      <c r="AI213" s="123">
        <f>1+$AB$7*COS(AL213)</f>
        <v>0.98040242343602158</v>
      </c>
      <c r="AJ213" s="123">
        <f>SIN(AL213+RADIANS($AB$9))</f>
        <v>0.38123898429558778</v>
      </c>
      <c r="AK213" s="123">
        <f>$AB$7*SIN(AL213)</f>
        <v>0.19677164628359423</v>
      </c>
      <c r="AL213" s="123">
        <f>2*ATAN(AM213)</f>
        <v>1.6700644987452471</v>
      </c>
      <c r="AM213" s="123">
        <f>SQRT((1+$AB$7)/(1-$AB$7))*TAN(AN213/2)</f>
        <v>1.1045429273449145</v>
      </c>
      <c r="AN213" s="140">
        <f>$AU213+$AB$7*SIN(AO213)</f>
        <v>32.885940660228087</v>
      </c>
      <c r="AO213" s="140">
        <f>$AU213+$AB$7*SIN(AP213)</f>
        <v>32.885940660203694</v>
      </c>
      <c r="AP213" s="140">
        <f>$AU213+$AB$7*SIN(AQ213)</f>
        <v>32.88594065897783</v>
      </c>
      <c r="AQ213" s="140">
        <f>$AU213+$AB$7*SIN(AR213)</f>
        <v>32.885940597362648</v>
      </c>
      <c r="AR213" s="140">
        <f>$AU213+$AB$7*SIN(AS213)</f>
        <v>32.885937500467058</v>
      </c>
      <c r="AS213" s="140">
        <f>$AU213+$AB$7*SIN(AT213)</f>
        <v>32.885781966624442</v>
      </c>
      <c r="AT213" s="140">
        <f>$AU213+$AB$7*SIN(AU213)</f>
        <v>32.878256186896408</v>
      </c>
      <c r="AU213" s="140">
        <f>RADIANS($AB$9)+$AB$18*(F213-AB$15)</f>
        <v>32.689198910791205</v>
      </c>
    </row>
    <row r="214" spans="1:48" ht="12.95" customHeight="1">
      <c r="A214" s="221" t="s">
        <v>200</v>
      </c>
      <c r="B214" s="220" t="s">
        <v>108</v>
      </c>
      <c r="C214" s="219">
        <v>58539.689732999999</v>
      </c>
      <c r="D214" s="219">
        <v>3.9399999999999998E-4</v>
      </c>
      <c r="E214" s="46">
        <f>+(C214-C$7)/C$8</f>
        <v>11093.052997399796</v>
      </c>
      <c r="F214" s="123">
        <f>ROUND(2*E214,0)/2</f>
        <v>11093</v>
      </c>
      <c r="G214" s="123">
        <f>+C214-(C$7+F214*C$8)</f>
        <v>7.5405399991723243E-2</v>
      </c>
      <c r="K214" s="123">
        <f>G214</f>
        <v>7.5405399991723243E-2</v>
      </c>
      <c r="L214" s="123">
        <f ca="1">+C$11+C$12*$F214</f>
        <v>7.149088501787515E-2</v>
      </c>
      <c r="M214" s="187">
        <f>+C214-15018.5</f>
        <v>43521.189732999999</v>
      </c>
      <c r="S214" s="191">
        <f>S$17</f>
        <v>1</v>
      </c>
      <c r="T214" s="187"/>
      <c r="U214" s="163"/>
      <c r="Z214" s="123">
        <f>F214</f>
        <v>11093</v>
      </c>
      <c r="AA214" s="140">
        <f>AB$3+AB$4*Z214+AB$5*Z214^2+AH214</f>
        <v>8.3880291985370479E-3</v>
      </c>
      <c r="AB214" s="140">
        <f>IF(S214&lt;&gt;0,G214-AH214, -9999)</f>
        <v>7.5012794972752164E-2</v>
      </c>
      <c r="AC214" s="140">
        <f>+G214-P214</f>
        <v>7.5405399991723243E-2</v>
      </c>
      <c r="AD214" s="140">
        <f>IF(S214&lt;&gt;0,G214-AA214, -9999)</f>
        <v>6.701737079318619E-2</v>
      </c>
      <c r="AE214" s="140">
        <f>+(G214-AA214)^2*S214</f>
        <v>4.4913279880314056E-3</v>
      </c>
      <c r="AF214" s="123">
        <f>IF(S214&lt;&gt;0,G214-P214, -9999)</f>
        <v>7.5405399991723243E-2</v>
      </c>
      <c r="AG214" s="188"/>
      <c r="AH214" s="123">
        <f>$AB$6*($AB$11/AI214*AJ214+$AB$12)</f>
        <v>3.9260501897108401E-4</v>
      </c>
      <c r="AI214" s="123">
        <f>1+$AB$7*COS(AL214)</f>
        <v>0.98040242343602158</v>
      </c>
      <c r="AJ214" s="123">
        <f>SIN(AL214+RADIANS($AB$9))</f>
        <v>0.38123898429558778</v>
      </c>
      <c r="AK214" s="123">
        <f>$AB$7*SIN(AL214)</f>
        <v>0.19677164628359423</v>
      </c>
      <c r="AL214" s="123">
        <f>2*ATAN(AM214)</f>
        <v>1.6700644987452471</v>
      </c>
      <c r="AM214" s="123">
        <f>SQRT((1+$AB$7)/(1-$AB$7))*TAN(AN214/2)</f>
        <v>1.1045429273449145</v>
      </c>
      <c r="AN214" s="140">
        <f>$AU214+$AB$7*SIN(AO214)</f>
        <v>32.885940660228087</v>
      </c>
      <c r="AO214" s="140">
        <f>$AU214+$AB$7*SIN(AP214)</f>
        <v>32.885940660203694</v>
      </c>
      <c r="AP214" s="140">
        <f>$AU214+$AB$7*SIN(AQ214)</f>
        <v>32.88594065897783</v>
      </c>
      <c r="AQ214" s="140">
        <f>$AU214+$AB$7*SIN(AR214)</f>
        <v>32.885940597362648</v>
      </c>
      <c r="AR214" s="140">
        <f>$AU214+$AB$7*SIN(AS214)</f>
        <v>32.885937500467058</v>
      </c>
      <c r="AS214" s="140">
        <f>$AU214+$AB$7*SIN(AT214)</f>
        <v>32.885781966624442</v>
      </c>
      <c r="AT214" s="140">
        <f>$AU214+$AB$7*SIN(AU214)</f>
        <v>32.878256186896408</v>
      </c>
      <c r="AU214" s="140">
        <f>RADIANS($AB$9)+$AB$18*(F214-AB$15)</f>
        <v>32.689198910791205</v>
      </c>
    </row>
    <row r="215" spans="1:48" ht="12.95" customHeight="1">
      <c r="A215" s="212" t="s">
        <v>192</v>
      </c>
      <c r="B215" s="213" t="s">
        <v>124</v>
      </c>
      <c r="C215" s="214">
        <v>58554.626799999998</v>
      </c>
      <c r="D215" s="214">
        <v>2.0000000000000001E-4</v>
      </c>
      <c r="E215" s="46">
        <f>+(C215-C$7)/C$8</f>
        <v>11103.551260277874</v>
      </c>
      <c r="F215" s="123">
        <f>ROUND(2*E215,0)/2</f>
        <v>11103.5</v>
      </c>
      <c r="G215" s="123">
        <f>+C215-(C$7+F215*C$8)</f>
        <v>7.2933799994643778E-2</v>
      </c>
      <c r="K215" s="123">
        <f>G215</f>
        <v>7.2933799994643778E-2</v>
      </c>
      <c r="L215" s="123">
        <f ca="1">+C$11+C$12*$F215</f>
        <v>7.1558572708851576E-2</v>
      </c>
      <c r="M215" s="187">
        <f>+C215-15018.5</f>
        <v>43536.126799999998</v>
      </c>
      <c r="S215" s="191">
        <f>S$17</f>
        <v>1</v>
      </c>
      <c r="T215" s="187"/>
      <c r="U215" s="163"/>
      <c r="Z215" s="123">
        <f>F215</f>
        <v>11103.5</v>
      </c>
      <c r="AA215" s="140">
        <f>AB$3+AB$4*Z215+AB$5*Z215^2+AH215</f>
        <v>8.5293685350758871E-3</v>
      </c>
      <c r="AB215" s="140">
        <f>IF(S215&lt;&gt;0,G215-AH215, -9999)</f>
        <v>7.2417181175480169E-2</v>
      </c>
      <c r="AC215" s="140">
        <f>+G215-P215</f>
        <v>7.2933799994643778E-2</v>
      </c>
      <c r="AD215" s="140">
        <f>IF(S215&lt;&gt;0,G215-AA215, -9999)</f>
        <v>6.4404431459567896E-2</v>
      </c>
      <c r="AE215" s="140">
        <f>+(G215-AA215)^2*S215</f>
        <v>4.1479307916301791E-3</v>
      </c>
      <c r="AF215" s="123">
        <f>IF(S215&lt;&gt;0,G215-P215, -9999)</f>
        <v>7.2933799994643778E-2</v>
      </c>
      <c r="AG215" s="188"/>
      <c r="AH215" s="123">
        <f>$AB$6*($AB$11/AI215*AJ215+$AB$12)</f>
        <v>5.1661881916360429E-4</v>
      </c>
      <c r="AI215" s="123">
        <f>1+$AB$7*COS(AL215)</f>
        <v>0.96876657536827826</v>
      </c>
      <c r="AJ215" s="123">
        <f>SIN(AL215+RADIANS($AB$9))</f>
        <v>0.43539773336755661</v>
      </c>
      <c r="AK215" s="123">
        <f>$AB$7*SIN(AL215)</f>
        <v>0.19526294828797267</v>
      </c>
      <c r="AL215" s="123">
        <f>2*ATAN(AM215)</f>
        <v>1.7294084097065672</v>
      </c>
      <c r="AM215" s="123">
        <f>SQRT((1+$AB$7)/(1-$AB$7))*TAN(AN215/2)</f>
        <v>1.1726678321716533</v>
      </c>
      <c r="AN215" s="140">
        <f>$AU215+$AB$7*SIN(AO215)</f>
        <v>32.945630929091067</v>
      </c>
      <c r="AO215" s="140">
        <f>$AU215+$AB$7*SIN(AP215)</f>
        <v>32.945630929090861</v>
      </c>
      <c r="AP215" s="140">
        <f>$AU215+$AB$7*SIN(AQ215)</f>
        <v>32.945630929065807</v>
      </c>
      <c r="AQ215" s="140">
        <f>$AU215+$AB$7*SIN(AR215)</f>
        <v>32.945630925981057</v>
      </c>
      <c r="AR215" s="140">
        <f>$AU215+$AB$7*SIN(AS215)</f>
        <v>32.945630546248466</v>
      </c>
      <c r="AS215" s="140">
        <f>$AU215+$AB$7*SIN(AT215)</f>
        <v>32.945583827956057</v>
      </c>
      <c r="AT215" s="140">
        <f>$AU215+$AB$7*SIN(AU215)</f>
        <v>32.940192418699944</v>
      </c>
      <c r="AU215" s="140">
        <f>RADIANS($AB$9)+$AB$18*(F215-AB$15)</f>
        <v>32.748052702953437</v>
      </c>
    </row>
    <row r="216" spans="1:48" ht="12.95" customHeight="1">
      <c r="A216" s="211" t="s">
        <v>193</v>
      </c>
      <c r="B216" s="73" t="s">
        <v>124</v>
      </c>
      <c r="C216" s="72">
        <v>58733.9041</v>
      </c>
      <c r="D216" s="72">
        <v>2.0000000000000001E-4</v>
      </c>
      <c r="E216" s="46">
        <f>+(C216-C$7)/C$8</f>
        <v>11229.55325407439</v>
      </c>
      <c r="F216" s="123">
        <f>ROUND(2*E216,0)/2</f>
        <v>11229.5</v>
      </c>
      <c r="G216" s="123">
        <f>+C216-(C$7+F216*C$8)</f>
        <v>7.5770600000396371E-2</v>
      </c>
      <c r="K216" s="123">
        <f>G216</f>
        <v>7.5770600000396371E-2</v>
      </c>
      <c r="L216" s="123">
        <f ca="1">+C$11+C$12*$F216</f>
        <v>7.2370825000568711E-2</v>
      </c>
      <c r="M216" s="187">
        <f>+C216-15018.5</f>
        <v>43715.4041</v>
      </c>
      <c r="S216" s="191">
        <f>S$17</f>
        <v>1</v>
      </c>
      <c r="T216" s="187"/>
      <c r="U216" s="163"/>
      <c r="Z216" s="123">
        <f>F216</f>
        <v>11229.5</v>
      </c>
      <c r="AA216" s="140">
        <f>AB$3+AB$4*Z216+AB$5*Z216^2+AH216</f>
        <v>9.9071278101561001E-3</v>
      </c>
      <c r="AB216" s="140">
        <f>IF(S216&lt;&gt;0,G216-AH216, -9999)</f>
        <v>7.4085953225067239E-2</v>
      </c>
      <c r="AC216" s="140">
        <f>+G216-P216</f>
        <v>7.5770600000396371E-2</v>
      </c>
      <c r="AD216" s="140">
        <f>IF(S216&lt;&gt;0,G216-AA216, -9999)</f>
        <v>6.5863472190240274E-2</v>
      </c>
      <c r="AE216" s="140">
        <f>+(G216-AA216)^2*S216</f>
        <v>4.337996968954554E-3</v>
      </c>
      <c r="AF216" s="123">
        <f>IF(S216&lt;&gt;0,G216-P216, -9999)</f>
        <v>7.5770600000396371E-2</v>
      </c>
      <c r="AG216" s="188"/>
      <c r="AH216" s="123">
        <f>$AB$6*($AB$11/AI216*AJ216+$AB$12)</f>
        <v>1.6846467753291283E-3</v>
      </c>
      <c r="AI216" s="123">
        <f>1+$AB$7*COS(AL216)</f>
        <v>0.86092444569891924</v>
      </c>
      <c r="AJ216" s="123">
        <f>SIN(AL216+RADIANS($AB$9))</f>
        <v>0.8781143992995023</v>
      </c>
      <c r="AK216" s="123">
        <f>$AB$7*SIN(AL216)</f>
        <v>0.14057430769590884</v>
      </c>
      <c r="AL216" s="123">
        <f>2*ATAN(AM216)</f>
        <v>2.3508351489262207</v>
      </c>
      <c r="AM216" s="123">
        <f>SQRT((1+$AB$7)/(1-$AB$7))*TAN(AN216/2)</f>
        <v>2.3960331974052771</v>
      </c>
      <c r="AN216" s="140">
        <f>$AU216+$AB$7*SIN(AO216)</f>
        <v>33.614356959662672</v>
      </c>
      <c r="AO216" s="140">
        <f>$AU216+$AB$7*SIN(AP216)</f>
        <v>33.614356567821616</v>
      </c>
      <c r="AP216" s="140">
        <f>$AU216+$AB$7*SIN(AQ216)</f>
        <v>33.614359942202043</v>
      </c>
      <c r="AQ216" s="140">
        <f>$AU216+$AB$7*SIN(AR216)</f>
        <v>33.614330882855732</v>
      </c>
      <c r="AR216" s="140">
        <f>$AU216+$AB$7*SIN(AS216)</f>
        <v>33.614581096766806</v>
      </c>
      <c r="AS216" s="140">
        <f>$AU216+$AB$7*SIN(AT216)</f>
        <v>33.612423807402493</v>
      </c>
      <c r="AT216" s="140">
        <f>$AU216+$AB$7*SIN(AU216)</f>
        <v>33.630818141039271</v>
      </c>
      <c r="AU216" s="140">
        <f>RADIANS($AB$9)+$AB$18*(F216-AB$15)</f>
        <v>33.454298208900205</v>
      </c>
    </row>
    <row r="217" spans="1:48" ht="12.95" customHeight="1">
      <c r="A217" s="211" t="s">
        <v>193</v>
      </c>
      <c r="B217" s="73" t="s">
        <v>108</v>
      </c>
      <c r="C217" s="72">
        <v>58765.915699999998</v>
      </c>
      <c r="D217" s="72">
        <v>1E-4</v>
      </c>
      <c r="E217" s="46">
        <f>+(C217-C$7)/C$8</f>
        <v>11252.05206136687</v>
      </c>
      <c r="F217" s="123">
        <f>ROUND(2*E217,0)/2</f>
        <v>11252</v>
      </c>
      <c r="G217" s="123">
        <f>+C217-(C$7+F217*C$8)</f>
        <v>7.4073599993425887E-2</v>
      </c>
      <c r="K217" s="123">
        <f>G217</f>
        <v>7.4073599993425887E-2</v>
      </c>
      <c r="L217" s="123">
        <f ca="1">+C$11+C$12*$F217</f>
        <v>7.2515870052661052E-2</v>
      </c>
      <c r="M217" s="187">
        <f>+C217-15018.5</f>
        <v>43747.415699999998</v>
      </c>
      <c r="S217" s="191">
        <f>S$17</f>
        <v>1</v>
      </c>
      <c r="T217" s="187"/>
      <c r="U217" s="163"/>
      <c r="Z217" s="123">
        <f>F217</f>
        <v>11252</v>
      </c>
      <c r="AA217" s="140">
        <f>AB$3+AB$4*Z217+AB$5*Z217^2+AH217</f>
        <v>1.0079659819489712E-2</v>
      </c>
      <c r="AB217" s="140">
        <f>IF(S217&lt;&gt;0,G217-AH217, -9999)</f>
        <v>7.2254227750000122E-2</v>
      </c>
      <c r="AC217" s="140">
        <f>+G217-P217</f>
        <v>7.4073599993425887E-2</v>
      </c>
      <c r="AD217" s="140">
        <f>IF(S217&lt;&gt;0,G217-AA217, -9999)</f>
        <v>6.399394017393617E-2</v>
      </c>
      <c r="AE217" s="140">
        <f>+(G217-AA217)^2*S217</f>
        <v>4.095224378985322E-3</v>
      </c>
      <c r="AF217" s="123">
        <f>IF(S217&lt;&gt;0,G217-P217, -9999)</f>
        <v>7.4073599993425887E-2</v>
      </c>
      <c r="AG217" s="188"/>
      <c r="AH217" s="123">
        <f>$AB$6*($AB$11/AI217*AJ217+$AB$12)</f>
        <v>1.8193722434257651E-3</v>
      </c>
      <c r="AI217" s="123">
        <f>1+$AB$7*COS(AL217)</f>
        <v>0.84787435831727442</v>
      </c>
      <c r="AJ217" s="123">
        <f>SIN(AL217+RADIANS($AB$9))</f>
        <v>0.92060034616992503</v>
      </c>
      <c r="AK217" s="123">
        <f>$AB$7*SIN(AL217)</f>
        <v>0.1263365937919648</v>
      </c>
      <c r="AL217" s="123">
        <f>2*ATAN(AM217)</f>
        <v>2.4485434352741908</v>
      </c>
      <c r="AM217" s="123">
        <f>SQRT((1+$AB$7)/(1-$AB$7))*TAN(AN217/2)</f>
        <v>2.7693543479526563</v>
      </c>
      <c r="AN217" s="140">
        <f>$AU217+$AB$7*SIN(AO217)</f>
        <v>33.726475190317423</v>
      </c>
      <c r="AO217" s="140">
        <f>$AU217+$AB$7*SIN(AP217)</f>
        <v>33.726474331810522</v>
      </c>
      <c r="AP217" s="140">
        <f>$AU217+$AB$7*SIN(AQ217)</f>
        <v>33.726480772157622</v>
      </c>
      <c r="AQ217" s="140">
        <f>$AU217+$AB$7*SIN(AR217)</f>
        <v>33.726432456853011</v>
      </c>
      <c r="AR217" s="140">
        <f>$AU217+$AB$7*SIN(AS217)</f>
        <v>33.726794854567338</v>
      </c>
      <c r="AS217" s="140">
        <f>$AU217+$AB$7*SIN(AT217)</f>
        <v>33.724073104831419</v>
      </c>
      <c r="AT217" s="140">
        <f>$AU217+$AB$7*SIN(AU217)</f>
        <v>33.744320818990012</v>
      </c>
      <c r="AU217" s="140">
        <f>RADIANS($AB$9)+$AB$18*(F217-AB$15)</f>
        <v>33.580413477819278</v>
      </c>
    </row>
    <row r="218" spans="1:48" ht="12.95" customHeight="1">
      <c r="A218" s="211" t="s">
        <v>193</v>
      </c>
      <c r="B218" s="73" t="s">
        <v>124</v>
      </c>
      <c r="C218" s="72">
        <v>58780.855600000003</v>
      </c>
      <c r="D218" s="72">
        <v>1E-4</v>
      </c>
      <c r="E218" s="46">
        <f>+(C218-C$7)/C$8</f>
        <v>11262.552315370704</v>
      </c>
      <c r="F218" s="123">
        <f>ROUND(2*E218,0)/2</f>
        <v>11262.5</v>
      </c>
      <c r="G218" s="123">
        <f>+C218-(C$7+F218*C$8)</f>
        <v>7.4434999994991813E-2</v>
      </c>
      <c r="K218" s="123">
        <f>G218</f>
        <v>7.4434999994991813E-2</v>
      </c>
      <c r="L218" s="123">
        <f ca="1">+C$11+C$12*$F218</f>
        <v>7.2583557743637478E-2</v>
      </c>
      <c r="M218" s="187">
        <f>+C218-15018.5</f>
        <v>43762.355600000003</v>
      </c>
      <c r="S218" s="191">
        <f>S$17</f>
        <v>1</v>
      </c>
      <c r="T218" s="187"/>
      <c r="U218" s="163"/>
      <c r="Z218" s="123">
        <f>F218</f>
        <v>11262.5</v>
      </c>
      <c r="AA218" s="140">
        <f>AB$3+AB$4*Z218+AB$5*Z218^2+AH218</f>
        <v>1.0151921620783846E-2</v>
      </c>
      <c r="AB218" s="140">
        <f>IF(S218&lt;&gt;0,G218-AH218, -9999)</f>
        <v>7.256104576788644E-2</v>
      </c>
      <c r="AC218" s="140">
        <f>+G218-P218</f>
        <v>7.4434999994991813E-2</v>
      </c>
      <c r="AD218" s="140">
        <f>IF(S218&lt;&gt;0,G218-AA218, -9999)</f>
        <v>6.4283078374207964E-2</v>
      </c>
      <c r="AE218" s="140">
        <f>+(G218-AA218)^2*S218</f>
        <v>4.132314165264564E-3</v>
      </c>
      <c r="AF218" s="123">
        <f>IF(S218&lt;&gt;0,G218-P218, -9999)</f>
        <v>7.4434999994991813E-2</v>
      </c>
      <c r="AG218" s="188"/>
      <c r="AH218" s="123">
        <f>$AB$6*($AB$11/AI218*AJ218+$AB$12)</f>
        <v>1.8739542271053783E-3</v>
      </c>
      <c r="AI218" s="123">
        <f>1+$AB$7*COS(AL218)</f>
        <v>0.84238990873833175</v>
      </c>
      <c r="AJ218" s="123">
        <f>SIN(AL218+RADIANS($AB$9))</f>
        <v>0.93710439916090382</v>
      </c>
      <c r="AK218" s="123">
        <f>$AB$7*SIN(AL218)</f>
        <v>0.11942447370964443</v>
      </c>
      <c r="AL218" s="123">
        <f>2*ATAN(AM218)</f>
        <v>2.4931683993974323</v>
      </c>
      <c r="AM218" s="123">
        <f>SQRT((1+$AB$7)/(1-$AB$7))*TAN(AN218/2)</f>
        <v>2.9755646716620316</v>
      </c>
      <c r="AN218" s="140">
        <f>$AU218+$AB$7*SIN(AO218)</f>
        <v>33.778236634498732</v>
      </c>
      <c r="AO218" s="140">
        <f>$AU218+$AB$7*SIN(AP218)</f>
        <v>33.7782354850237</v>
      </c>
      <c r="AP218" s="140">
        <f>$AU218+$AB$7*SIN(AQ218)</f>
        <v>33.778243655881198</v>
      </c>
      <c r="AQ218" s="140">
        <f>$AU218+$AB$7*SIN(AR218)</f>
        <v>33.778185573229543</v>
      </c>
      <c r="AR218" s="140">
        <f>$AU218+$AB$7*SIN(AS218)</f>
        <v>33.778598382227827</v>
      </c>
      <c r="AS218" s="140">
        <f>$AU218+$AB$7*SIN(AT218)</f>
        <v>33.775660772261269</v>
      </c>
      <c r="AT218" s="140">
        <f>$AU218+$AB$7*SIN(AU218)</f>
        <v>33.796383977754289</v>
      </c>
      <c r="AU218" s="140">
        <f>RADIANS($AB$9)+$AB$18*(F218-AB$15)</f>
        <v>33.639267269981502</v>
      </c>
    </row>
    <row r="219" spans="1:48" ht="12.95" customHeight="1">
      <c r="A219" s="146" t="s">
        <v>197</v>
      </c>
      <c r="B219" s="125"/>
      <c r="C219" s="215">
        <v>58815.714599999999</v>
      </c>
      <c r="D219" s="215">
        <v>1E-4</v>
      </c>
      <c r="E219" s="46">
        <f>+(C219-C$7)/C$8</f>
        <v>11287.052369207704</v>
      </c>
      <c r="F219" s="123">
        <f>ROUND(2*E219,0)/2</f>
        <v>11287</v>
      </c>
      <c r="G219" s="123">
        <f>+C219-(C$7+F219*C$8)</f>
        <v>7.4511599996185396E-2</v>
      </c>
      <c r="K219" s="123">
        <f>G219</f>
        <v>7.4511599996185396E-2</v>
      </c>
      <c r="L219" s="123">
        <f ca="1">+C$11+C$12*$F219</f>
        <v>7.2741495689249147E-2</v>
      </c>
      <c r="M219" s="187">
        <f>+C219-15018.5</f>
        <v>43797.214599999999</v>
      </c>
      <c r="S219" s="191">
        <f>S$17</f>
        <v>1</v>
      </c>
      <c r="T219" s="187"/>
      <c r="U219" s="163"/>
      <c r="Z219" s="123">
        <f>F219</f>
        <v>11287</v>
      </c>
      <c r="AA219" s="140">
        <f>AB$3+AB$4*Z219+AB$5*Z219^2+AH219</f>
        <v>1.0299928652021397E-2</v>
      </c>
      <c r="AB219" s="140">
        <f>IF(S219&lt;&gt;0,G219-AH219, -9999)</f>
        <v>7.2530982629792809E-2</v>
      </c>
      <c r="AC219" s="140">
        <f>+G219-P219</f>
        <v>7.4511599996185396E-2</v>
      </c>
      <c r="AD219" s="140">
        <f>IF(S219&lt;&gt;0,G219-AA219, -9999)</f>
        <v>6.4211671344164001E-2</v>
      </c>
      <c r="AE219" s="140">
        <f>+(G219-AA219)^2*S219</f>
        <v>4.1231387368109327E-3</v>
      </c>
      <c r="AF219" s="123">
        <f>IF(S219&lt;&gt;0,G219-P219, -9999)</f>
        <v>7.4511599996185396E-2</v>
      </c>
      <c r="AG219" s="188"/>
      <c r="AH219" s="123">
        <f>$AB$6*($AB$11/AI219*AJ219+$AB$12)</f>
        <v>1.9806173663925804E-3</v>
      </c>
      <c r="AI219" s="123">
        <f>1+$AB$7*COS(AL219)</f>
        <v>0.83104582920104142</v>
      </c>
      <c r="AJ219" s="123">
        <f>SIN(AL219+RADIANS($AB$9))</f>
        <v>0.96778264947412607</v>
      </c>
      <c r="AK219" s="123">
        <f>$AB$7*SIN(AL219)</f>
        <v>0.1027503477267753</v>
      </c>
      <c r="AL219" s="123">
        <f>2*ATAN(AM219)</f>
        <v>2.5951982934537532</v>
      </c>
      <c r="AM219" s="123">
        <f>SQRT((1+$AB$7)/(1-$AB$7))*TAN(AN219/2)</f>
        <v>3.5688377952222052</v>
      </c>
      <c r="AN219" s="140">
        <f>$AU219+$AB$7*SIN(AO219)</f>
        <v>33.897791440981344</v>
      </c>
      <c r="AO219" s="140">
        <f>$AU219+$AB$7*SIN(AP219)</f>
        <v>33.897789490884804</v>
      </c>
      <c r="AP219" s="140">
        <f>$AU219+$AB$7*SIN(AQ219)</f>
        <v>33.897801971450157</v>
      </c>
      <c r="AQ219" s="140">
        <f>$AU219+$AB$7*SIN(AR219)</f>
        <v>33.897722094080031</v>
      </c>
      <c r="AR219" s="140">
        <f>$AU219+$AB$7*SIN(AS219)</f>
        <v>33.898233234980495</v>
      </c>
      <c r="AS219" s="140">
        <f>$AU219+$AB$7*SIN(AT219)</f>
        <v>33.894958896277437</v>
      </c>
      <c r="AT219" s="140">
        <f>$AU219+$AB$7*SIN(AU219)</f>
        <v>33.915793055800904</v>
      </c>
      <c r="AU219" s="140">
        <f>RADIANS($AB$9)+$AB$18*(F219-AB$15)</f>
        <v>33.776592785026708</v>
      </c>
    </row>
    <row r="220" spans="1:48" ht="12.95" customHeight="1">
      <c r="A220" s="211" t="s">
        <v>193</v>
      </c>
      <c r="B220" s="73" t="s">
        <v>108</v>
      </c>
      <c r="C220" s="72">
        <v>58845.5939</v>
      </c>
      <c r="D220" s="72">
        <v>2.0000000000000001E-4</v>
      </c>
      <c r="E220" s="46">
        <f>+(C220-C$7)/C$8</f>
        <v>11308.052525798887</v>
      </c>
      <c r="F220" s="123">
        <f>ROUND(2*E220,0)/2</f>
        <v>11308</v>
      </c>
      <c r="G220" s="123">
        <f>+C220-(C$7+F220*C$8)</f>
        <v>7.4734399997396395E-2</v>
      </c>
      <c r="K220" s="123">
        <f>G220</f>
        <v>7.4734399997396395E-2</v>
      </c>
      <c r="L220" s="123">
        <f ca="1">+C$11+C$12*$F220</f>
        <v>7.2876871071201998E-2</v>
      </c>
      <c r="M220" s="187">
        <f>+C220-15018.5</f>
        <v>43827.0939</v>
      </c>
      <c r="S220" s="191">
        <f>S$17</f>
        <v>1</v>
      </c>
      <c r="T220" s="187"/>
      <c r="U220" s="163"/>
      <c r="Z220" s="123">
        <f>F220</f>
        <v>11308</v>
      </c>
      <c r="AA220" s="140">
        <f>AB$3+AB$4*Z220+AB$5*Z220^2+AH220</f>
        <v>1.0403757165398295E-2</v>
      </c>
      <c r="AB220" s="140">
        <f>IF(S220&lt;&gt;0,G220-AH220, -9999)</f>
        <v>7.2685493121674133E-2</v>
      </c>
      <c r="AC220" s="140">
        <f>+G220-P220</f>
        <v>7.4734399997396395E-2</v>
      </c>
      <c r="AD220" s="140">
        <f>IF(S220&lt;&gt;0,G220-AA220, -9999)</f>
        <v>6.4330642831998103E-2</v>
      </c>
      <c r="AE220" s="140">
        <f>+(G220-AA220)^2*S220</f>
        <v>4.1384316071781087E-3</v>
      </c>
      <c r="AF220" s="123">
        <f>IF(S220&lt;&gt;0,G220-P220, -9999)</f>
        <v>7.4734399997396395E-2</v>
      </c>
      <c r="AG220" s="188"/>
      <c r="AH220" s="123">
        <f>$AB$6*($AB$11/AI220*AJ220+$AB$12)</f>
        <v>2.0489068757222574E-3</v>
      </c>
      <c r="AI220" s="123">
        <f>1+$AB$7*COS(AL220)</f>
        <v>0.82289405204186505</v>
      </c>
      <c r="AJ220" s="123">
        <f>SIN(AL220+RADIANS($AB$9))</f>
        <v>0.98573848317069879</v>
      </c>
      <c r="AK220" s="123">
        <f>$AB$7*SIN(AL220)</f>
        <v>8.7958109269056617E-2</v>
      </c>
      <c r="AL220" s="123">
        <f>2*ATAN(AM220)</f>
        <v>2.6806356987152409</v>
      </c>
      <c r="AM220" s="123">
        <f>SQRT((1+$AB$7)/(1-$AB$7))*TAN(AN220/2)</f>
        <v>4.2617003106794504</v>
      </c>
      <c r="AN220" s="140">
        <f>$AU220+$AB$7*SIN(AO220)</f>
        <v>33.999078870771982</v>
      </c>
      <c r="AO220" s="140">
        <f>$AU220+$AB$7*SIN(AP220)</f>
        <v>33.999076231116966</v>
      </c>
      <c r="AP220" s="140">
        <f>$AU220+$AB$7*SIN(AQ220)</f>
        <v>33.999091971009761</v>
      </c>
      <c r="AQ220" s="140">
        <f>$AU220+$AB$7*SIN(AR220)</f>
        <v>33.998998113945113</v>
      </c>
      <c r="AR220" s="140">
        <f>$AU220+$AB$7*SIN(AS220)</f>
        <v>33.999557702723841</v>
      </c>
      <c r="AS220" s="140">
        <f>$AU220+$AB$7*SIN(AT220)</f>
        <v>33.996218454122207</v>
      </c>
      <c r="AT220" s="140">
        <f>$AU220+$AB$7*SIN(AU220)</f>
        <v>34.016043461360496</v>
      </c>
      <c r="AU220" s="140">
        <f>RADIANS($AB$9)+$AB$18*(F220-AB$15)</f>
        <v>33.894300369351171</v>
      </c>
    </row>
    <row r="221" spans="1:48" ht="12.95" customHeight="1">
      <c r="A221" s="211" t="s">
        <v>196</v>
      </c>
      <c r="B221" s="73" t="s">
        <v>108</v>
      </c>
      <c r="C221" s="72">
        <v>58882.576000000001</v>
      </c>
      <c r="D221" s="72" t="s">
        <v>174</v>
      </c>
      <c r="E221" s="46">
        <f>+(C221-C$7)/C$8</f>
        <v>11334.044764274044</v>
      </c>
      <c r="F221" s="123">
        <f>ROUND(2*E221,0)/2</f>
        <v>11334</v>
      </c>
      <c r="G221" s="123">
        <f>+C221-(C$7+F221*C$8)</f>
        <v>6.3691199997265358E-2</v>
      </c>
      <c r="K221" s="123">
        <f>G221</f>
        <v>6.3691199997265358E-2</v>
      </c>
      <c r="L221" s="123">
        <f ca="1">+C$11+C$12*$F221</f>
        <v>7.3044478686953157E-2</v>
      </c>
      <c r="M221" s="187">
        <f>+C221-15018.5</f>
        <v>43864.076000000001</v>
      </c>
      <c r="S221" s="191">
        <f>S$17</f>
        <v>1</v>
      </c>
      <c r="T221" s="187"/>
      <c r="U221" s="163"/>
      <c r="Z221" s="123">
        <f>F221</f>
        <v>11334</v>
      </c>
      <c r="AA221" s="140">
        <f>AB$3+AB$4*Z221+AB$5*Z221^2+AH221</f>
        <v>1.0502891859716817E-2</v>
      </c>
      <c r="AB221" s="140">
        <f>IF(S221&lt;&gt;0,G221-AH221, -9999)</f>
        <v>6.1587288757994553E-2</v>
      </c>
      <c r="AC221" s="140">
        <f>+G221-P221</f>
        <v>6.3691199997265358E-2</v>
      </c>
      <c r="AD221" s="140">
        <f>IF(S221&lt;&gt;0,G221-AA221, -9999)</f>
        <v>5.3188308137548539E-2</v>
      </c>
      <c r="AE221" s="140">
        <f>+(G221-AA221)^2*S221</f>
        <v>2.828996122534812E-3</v>
      </c>
      <c r="AF221" s="123">
        <f>IF(S221&lt;&gt;0,G221-P221, -9999)</f>
        <v>6.3691199997265358E-2</v>
      </c>
      <c r="AG221" s="188"/>
      <c r="AH221" s="123">
        <f>$AB$6*($AB$11/AI221*AJ221+$AB$12)</f>
        <v>2.1039112392708058E-3</v>
      </c>
      <c r="AI221" s="123">
        <f>1+$AB$7*COS(AL221)</f>
        <v>0.81474127639102156</v>
      </c>
      <c r="AJ221" s="123">
        <f>SIN(AL221+RADIANS($AB$9))</f>
        <v>0.99786221777966588</v>
      </c>
      <c r="AK221" s="123">
        <f>$AB$7*SIN(AL221)</f>
        <v>6.9154545151487071E-2</v>
      </c>
      <c r="AL221" s="123">
        <f>2*ATAN(AM221)</f>
        <v>2.7843252431336314</v>
      </c>
      <c r="AM221" s="123">
        <f>SQRT((1+$AB$7)/(1-$AB$7))*TAN(AN221/2)</f>
        <v>5.5383760591667119</v>
      </c>
      <c r="AN221" s="140">
        <f>$AU221+$AB$7*SIN(AO221)</f>
        <v>34.12323722385824</v>
      </c>
      <c r="AO221" s="140">
        <f>$AU221+$AB$7*SIN(AP221)</f>
        <v>34.123234011441681</v>
      </c>
      <c r="AP221" s="140">
        <f>$AU221+$AB$7*SIN(AQ221)</f>
        <v>34.123251918944327</v>
      </c>
      <c r="AQ221" s="140">
        <f>$AU221+$AB$7*SIN(AR221)</f>
        <v>34.123152092306718</v>
      </c>
      <c r="AR221" s="140">
        <f>$AU221+$AB$7*SIN(AS221)</f>
        <v>34.123708524040559</v>
      </c>
      <c r="AS221" s="140">
        <f>$AU221+$AB$7*SIN(AT221)</f>
        <v>34.120605148578754</v>
      </c>
      <c r="AT221" s="140">
        <f>$AU221+$AB$7*SIN(AU221)</f>
        <v>34.137857412836965</v>
      </c>
      <c r="AU221" s="140">
        <f>RADIANS($AB$9)+$AB$18*(F221-AB$15)</f>
        <v>34.040033568990978</v>
      </c>
    </row>
    <row r="222" spans="1:48" ht="12.95" customHeight="1">
      <c r="A222" s="211" t="s">
        <v>194</v>
      </c>
      <c r="B222" s="73" t="s">
        <v>124</v>
      </c>
      <c r="C222" s="72">
        <v>58894.681199999999</v>
      </c>
      <c r="D222" s="72">
        <v>2.0000000000000001E-4</v>
      </c>
      <c r="E222" s="46">
        <f>+(C222-C$7)/C$8</f>
        <v>11342.552697711826</v>
      </c>
      <c r="F222" s="123">
        <f>ROUND(2*E222,0)/2</f>
        <v>11342.5</v>
      </c>
      <c r="G222" s="123">
        <f>+C222-(C$7+F222*C$8)</f>
        <v>7.4978999997256324E-2</v>
      </c>
      <c r="K222" s="123">
        <f>G222</f>
        <v>7.4978999997256324E-2</v>
      </c>
      <c r="L222" s="123">
        <f ca="1">+C$11+C$12*$F222</f>
        <v>7.3099273484410254E-2</v>
      </c>
      <c r="M222" s="187">
        <f>+C222-15018.5</f>
        <v>43876.181199999999</v>
      </c>
      <c r="S222" s="191">
        <f>S$17</f>
        <v>1</v>
      </c>
      <c r="T222" s="187"/>
      <c r="U222" s="163"/>
      <c r="Z222" s="123">
        <f>F222</f>
        <v>11342.5</v>
      </c>
      <c r="AA222" s="140">
        <f>AB$3+AB$4*Z222+AB$5*Z222^2+AH222</f>
        <v>1.0528277175612104E-2</v>
      </c>
      <c r="AB222" s="140">
        <f>IF(S222&lt;&gt;0,G222-AH222, -9999)</f>
        <v>7.2864161780610254E-2</v>
      </c>
      <c r="AC222" s="140">
        <f>+G222-P222</f>
        <v>7.4978999997256324E-2</v>
      </c>
      <c r="AD222" s="140">
        <f>IF(S222&lt;&gt;0,G222-AA222, -9999)</f>
        <v>6.4450722821644213E-2</v>
      </c>
      <c r="AE222" s="140">
        <f>+(G222-AA222)^2*S222</f>
        <v>4.1538956722324098E-3</v>
      </c>
      <c r="AF222" s="123">
        <f>IF(S222&lt;&gt;0,G222-P222, -9999)</f>
        <v>7.4978999997256324E-2</v>
      </c>
      <c r="AG222" s="188"/>
      <c r="AH222" s="123">
        <f>$AB$6*($AB$11/AI222*AJ222+$AB$12)</f>
        <v>2.1148382166460674E-3</v>
      </c>
      <c r="AI222" s="123">
        <f>1+$AB$7*COS(AL222)</f>
        <v>0.81253001976643624</v>
      </c>
      <c r="AJ222" s="123">
        <f>SIN(AL222+RADIANS($AB$9))</f>
        <v>0.99949072624993773</v>
      </c>
      <c r="AK222" s="123">
        <f>$AB$7*SIN(AL222)</f>
        <v>6.291384823362943E-2</v>
      </c>
      <c r="AL222" s="123">
        <f>2*ATAN(AM222)</f>
        <v>2.8178086523017556</v>
      </c>
      <c r="AM222" s="123">
        <f>SQRT((1+$AB$7)/(1-$AB$7))*TAN(AN222/2)</f>
        <v>6.1228989274929644</v>
      </c>
      <c r="AN222" s="140">
        <f>$AU222+$AB$7*SIN(AO222)</f>
        <v>34.16357831584714</v>
      </c>
      <c r="AO222" s="140">
        <f>$AU222+$AB$7*SIN(AP222)</f>
        <v>34.16357503666795</v>
      </c>
      <c r="AP222" s="140">
        <f>$AU222+$AB$7*SIN(AQ222)</f>
        <v>34.163592995029262</v>
      </c>
      <c r="AQ222" s="140">
        <f>$AU222+$AB$7*SIN(AR222)</f>
        <v>34.1634946447681</v>
      </c>
      <c r="AR222" s="140">
        <f>$AU222+$AB$7*SIN(AS222)</f>
        <v>34.16403321780659</v>
      </c>
      <c r="AS222" s="140">
        <f>$AU222+$AB$7*SIN(AT222)</f>
        <v>34.161082471757652</v>
      </c>
      <c r="AT222" s="140">
        <f>$AU222+$AB$7*SIN(AU222)</f>
        <v>34.177205339199375</v>
      </c>
      <c r="AU222" s="140">
        <f>RADIANS($AB$9)+$AB$18*(F222-AB$15)</f>
        <v>34.087677115027077</v>
      </c>
    </row>
    <row r="223" spans="1:48" ht="12.95" customHeight="1">
      <c r="A223" s="211" t="s">
        <v>194</v>
      </c>
      <c r="B223" s="73" t="s">
        <v>124</v>
      </c>
      <c r="C223" s="72">
        <v>58904.644699999997</v>
      </c>
      <c r="D223" s="72">
        <v>8.0000000000000004E-4</v>
      </c>
      <c r="E223" s="46">
        <f>+(C223-C$7)/C$8</f>
        <v>11349.555373818568</v>
      </c>
      <c r="F223" s="123">
        <f>ROUND(2*E223,0)/2</f>
        <v>11349.5</v>
      </c>
      <c r="G223" s="123">
        <f>+C223-(C$7+F223*C$8)</f>
        <v>7.8786599995510187E-2</v>
      </c>
      <c r="K223" s="123">
        <f>G223</f>
        <v>7.8786599995510187E-2</v>
      </c>
      <c r="L223" s="123">
        <f ca="1">+C$11+C$12*$F223</f>
        <v>7.314439861172789E-2</v>
      </c>
      <c r="M223" s="187">
        <f>+C223-15018.5</f>
        <v>43886.144699999997</v>
      </c>
      <c r="S223" s="191">
        <f>S$17</f>
        <v>1</v>
      </c>
      <c r="T223" s="187"/>
      <c r="U223" s="163"/>
      <c r="Z223" s="123">
        <f>F223</f>
        <v>11349.5</v>
      </c>
      <c r="AA223" s="140">
        <f>AB$3+AB$4*Z223+AB$5*Z223^2+AH223</f>
        <v>1.0546598518949669E-2</v>
      </c>
      <c r="AB223" s="140">
        <f>IF(S223&lt;&gt;0,G223-AH223, -9999)</f>
        <v>7.6665358814827445E-2</v>
      </c>
      <c r="AC223" s="140">
        <f>+G223-P223</f>
        <v>7.8786599995510187E-2</v>
      </c>
      <c r="AD223" s="140">
        <f>IF(S223&lt;&gt;0,G223-AA223, -9999)</f>
        <v>6.8240001476560522E-2</v>
      </c>
      <c r="AE223" s="140">
        <f>+(G223-AA223)^2*S223</f>
        <v>4.656697801520982E-3</v>
      </c>
      <c r="AF223" s="123">
        <f>IF(S223&lt;&gt;0,G223-P223, -9999)</f>
        <v>7.8786599995510187E-2</v>
      </c>
      <c r="AG223" s="188"/>
      <c r="AH223" s="123">
        <f>$AB$6*($AB$11/AI223*AJ223+$AB$12)</f>
        <v>2.1212411806827433E-3</v>
      </c>
      <c r="AI223" s="123">
        <f>1+$AB$7*COS(AL223)</f>
        <v>0.81087421955308137</v>
      </c>
      <c r="AJ223" s="123">
        <f>SIN(AL223+RADIANS($AB$9))</f>
        <v>0.99999000069491217</v>
      </c>
      <c r="AK223" s="123">
        <f>$AB$7*SIN(AL223)</f>
        <v>5.7745865295108605E-2</v>
      </c>
      <c r="AL223" s="123">
        <f>2*ATAN(AM223)</f>
        <v>2.8452527135847063</v>
      </c>
      <c r="AM223" s="123">
        <f>SQRT((1+$AB$7)/(1-$AB$7))*TAN(AN223/2)</f>
        <v>6.699543458400127</v>
      </c>
      <c r="AN223" s="140">
        <f>$AU223+$AB$7*SIN(AO223)</f>
        <v>34.196721677873711</v>
      </c>
      <c r="AO223" s="140">
        <f>$AU223+$AB$7*SIN(AP223)</f>
        <v>34.196718399918538</v>
      </c>
      <c r="AP223" s="140">
        <f>$AU223+$AB$7*SIN(AQ223)</f>
        <v>34.196736117270014</v>
      </c>
      <c r="AQ223" s="140">
        <f>$AU223+$AB$7*SIN(AR223)</f>
        <v>34.196640353554905</v>
      </c>
      <c r="AR223" s="140">
        <f>$AU223+$AB$7*SIN(AS223)</f>
        <v>34.197157922992993</v>
      </c>
      <c r="AS223" s="140">
        <f>$AU223+$AB$7*SIN(AT223)</f>
        <v>34.194359434648419</v>
      </c>
      <c r="AT223" s="140">
        <f>$AU223+$AB$7*SIN(AU223)</f>
        <v>34.209456105082829</v>
      </c>
      <c r="AU223" s="140">
        <f>RADIANS($AB$9)+$AB$18*(F223-AB$15)</f>
        <v>34.12691297646856</v>
      </c>
    </row>
    <row r="224" spans="1:48" ht="12.95" customHeight="1">
      <c r="A224" s="211" t="s">
        <v>194</v>
      </c>
      <c r="B224" s="73" t="s">
        <v>108</v>
      </c>
      <c r="C224" s="72">
        <v>58905.352099999996</v>
      </c>
      <c r="D224" s="72">
        <v>1E-4</v>
      </c>
      <c r="E224" s="46">
        <f>+(C224-C$7)/C$8</f>
        <v>11350.052557848066</v>
      </c>
      <c r="F224" s="123">
        <f>ROUND(2*E224,0)/2</f>
        <v>11350</v>
      </c>
      <c r="G224" s="123">
        <f>+C224-(C$7+F224*C$8)</f>
        <v>7.4779999995371327E-2</v>
      </c>
      <c r="K224" s="123">
        <f>G224</f>
        <v>7.4779999995371327E-2</v>
      </c>
      <c r="L224" s="123">
        <f ca="1">+C$11+C$12*$F224</f>
        <v>7.3147621835107701E-2</v>
      </c>
      <c r="M224" s="187">
        <f>+C224-15018.5</f>
        <v>43886.852099999996</v>
      </c>
      <c r="S224" s="191">
        <f>S$17</f>
        <v>1</v>
      </c>
      <c r="T224" s="187"/>
      <c r="U224" s="163"/>
      <c r="Z224" s="123">
        <f>F224</f>
        <v>11350</v>
      </c>
      <c r="AA224" s="140">
        <f>AB$3+AB$4*Z224+AB$5*Z224^2+AH224</f>
        <v>1.054781810699355E-2</v>
      </c>
      <c r="AB224" s="140">
        <f>IF(S224&lt;&gt;0,G224-AH224, -9999)</f>
        <v>7.2658390937341916E-2</v>
      </c>
      <c r="AC224" s="140">
        <f>+G224-P224</f>
        <v>7.4779999995371327E-2</v>
      </c>
      <c r="AD224" s="140">
        <f>IF(S224&lt;&gt;0,G224-AA224, -9999)</f>
        <v>6.4232181888377773E-2</v>
      </c>
      <c r="AE224" s="140">
        <f>+(G224-AA224)^2*S224</f>
        <v>4.1257731901416456E-3</v>
      </c>
      <c r="AF224" s="123">
        <f>IF(S224&lt;&gt;0,G224-P224, -9999)</f>
        <v>7.4779999995371327E-2</v>
      </c>
      <c r="AG224" s="188"/>
      <c r="AH224" s="123">
        <f>$AB$6*($AB$11/AI224*AJ224+$AB$12)</f>
        <v>2.1216090580294064E-3</v>
      </c>
      <c r="AI224" s="123">
        <f>1+$AB$7*COS(AL224)</f>
        <v>0.81076162590829537</v>
      </c>
      <c r="AJ224" s="123">
        <f>SIN(AL224+RADIANS($AB$9))</f>
        <v>0.99999683511471604</v>
      </c>
      <c r="AK224" s="123">
        <f>$AB$7*SIN(AL224)</f>
        <v>5.7375809880689049E-2</v>
      </c>
      <c r="AL224" s="123">
        <f>2*ATAN(AM224)</f>
        <v>2.8472087936836634</v>
      </c>
      <c r="AM224" s="123">
        <f>SQRT((1+$AB$7)/(1-$AB$7))*TAN(AN224/2)</f>
        <v>6.7447157353770546</v>
      </c>
      <c r="AN224" s="140">
        <f>$AU224+$AB$7*SIN(AO224)</f>
        <v>34.19908651760575</v>
      </c>
      <c r="AO224" s="140">
        <f>$AU224+$AB$7*SIN(AP224)</f>
        <v>34.199083241789374</v>
      </c>
      <c r="AP224" s="140">
        <f>$AU224+$AB$7*SIN(AQ224)</f>
        <v>34.199100931845884</v>
      </c>
      <c r="AQ224" s="140">
        <f>$AU224+$AB$7*SIN(AR224)</f>
        <v>34.199005400648105</v>
      </c>
      <c r="AR224" s="140">
        <f>$AU224+$AB$7*SIN(AS224)</f>
        <v>34.199521254937409</v>
      </c>
      <c r="AS224" s="140">
        <f>$AU224+$AB$7*SIN(AT224)</f>
        <v>34.196734530975462</v>
      </c>
      <c r="AT224" s="140">
        <f>$AU224+$AB$7*SIN(AU224)</f>
        <v>34.211754740836582</v>
      </c>
      <c r="AU224" s="140">
        <f>RADIANS($AB$9)+$AB$18*(F224-AB$15)</f>
        <v>34.129715538000099</v>
      </c>
    </row>
    <row r="225" spans="1:48" ht="12.95" customHeight="1">
      <c r="A225" s="221" t="s">
        <v>201</v>
      </c>
      <c r="B225" s="220" t="s">
        <v>124</v>
      </c>
      <c r="C225" s="219">
        <v>59150.787900000003</v>
      </c>
      <c r="D225" s="219">
        <v>1E-4</v>
      </c>
      <c r="E225" s="46">
        <f>+(C225-C$7)/C$8</f>
        <v>11522.552925429705</v>
      </c>
      <c r="F225" s="123">
        <f>ROUND(2*E225,0)/2</f>
        <v>11522.5</v>
      </c>
      <c r="G225" s="123">
        <f>+C225-(C$7+F225*C$8)</f>
        <v>7.5302999997802544E-2</v>
      </c>
      <c r="K225" s="123">
        <f>G225</f>
        <v>7.5302999997802544E-2</v>
      </c>
      <c r="L225" s="123">
        <f ca="1">+C$11+C$12*$F225</f>
        <v>7.4259633901149008E-2</v>
      </c>
      <c r="M225" s="187">
        <f>+C225-15018.5</f>
        <v>44132.287900000003</v>
      </c>
      <c r="S225" s="191">
        <f>S$17</f>
        <v>1</v>
      </c>
      <c r="T225" s="187"/>
      <c r="U225" s="163"/>
      <c r="Z225" s="123">
        <f>F225</f>
        <v>11522.5</v>
      </c>
      <c r="AA225" s="140">
        <f>AB$3+AB$4*Z225+AB$5*Z225^2+AH225</f>
        <v>1.0295431670067738E-2</v>
      </c>
      <c r="AB225" s="140">
        <f>IF(S225&lt;&gt;0,G225-AH225, -9999)</f>
        <v>7.3730783975968883E-2</v>
      </c>
      <c r="AC225" s="140">
        <f>+G225-P225</f>
        <v>7.5302999997802544E-2</v>
      </c>
      <c r="AD225" s="140">
        <f>IF(S225&lt;&gt;0,G225-AA225, -9999)</f>
        <v>6.5007568327734799E-2</v>
      </c>
      <c r="AE225" s="140">
        <f>+(G225-AA225)^2*S225</f>
        <v>4.225983939885109E-3</v>
      </c>
      <c r="AF225" s="123">
        <f>IF(S225&lt;&gt;0,G225-P225, -9999)</f>
        <v>7.5302999997802544E-2</v>
      </c>
      <c r="AG225" s="188"/>
      <c r="AH225" s="123">
        <f>$AB$6*($AB$11/AI225*AJ225+$AB$12)</f>
        <v>1.5722160218336648E-3</v>
      </c>
      <c r="AI225" s="123">
        <f>1+$AB$7*COS(AL225)</f>
        <v>0.81581654021792693</v>
      </c>
      <c r="AJ225" s="123">
        <f>SIN(AL225+RADIANS($AB$9))</f>
        <v>0.78730313078514291</v>
      </c>
      <c r="AK225" s="123">
        <f>$AB$7*SIN(AL225)</f>
        <v>-7.1969430531597114E-2</v>
      </c>
      <c r="AL225" s="123">
        <f>2*ATAN(AM225)</f>
        <v>-2.7690869674995553</v>
      </c>
      <c r="AM225" s="123">
        <f>SQRT((1+$AB$7)/(1-$AB$7))*TAN(AN225/2)</f>
        <v>-5.3068172222784789</v>
      </c>
      <c r="AN225" s="140">
        <f>$AU225+$AB$7*SIN(AO225)</f>
        <v>35.010123032434024</v>
      </c>
      <c r="AO225" s="140">
        <f>$AU225+$AB$7*SIN(AP225)</f>
        <v>35.010126191986267</v>
      </c>
      <c r="AP225" s="140">
        <f>$AU225+$AB$7*SIN(AQ225)</f>
        <v>35.010108425221546</v>
      </c>
      <c r="AQ225" s="140">
        <f>$AU225+$AB$7*SIN(AR225)</f>
        <v>35.010208333122748</v>
      </c>
      <c r="AR225" s="140">
        <f>$AU225+$AB$7*SIN(AS225)</f>
        <v>35.009646583785418</v>
      </c>
      <c r="AS225" s="140">
        <f>$AU225+$AB$7*SIN(AT225)</f>
        <v>35.012807115883462</v>
      </c>
      <c r="AT225" s="140">
        <f>$AU225+$AB$7*SIN(AU225)</f>
        <v>34.995087434789376</v>
      </c>
      <c r="AU225" s="140">
        <f>RADIANS($AB$9)+$AB$18*(F225-AB$15)</f>
        <v>35.096599266379599</v>
      </c>
    </row>
    <row r="226" spans="1:48" ht="12.95" customHeight="1">
      <c r="A226" s="224" t="s">
        <v>202</v>
      </c>
      <c r="B226" s="223" t="s">
        <v>108</v>
      </c>
      <c r="C226" s="227">
        <v>59165.727500000001</v>
      </c>
      <c r="D226" s="222">
        <v>1E-4</v>
      </c>
      <c r="E226" s="46">
        <f>+(C226-C$7)/C$8</f>
        <v>11533.052968583646</v>
      </c>
      <c r="F226" s="123">
        <f>ROUND(2*E226,0)/2</f>
        <v>11533</v>
      </c>
      <c r="G226" s="123">
        <f>+C226-(C$7+F226*C$8)</f>
        <v>7.536439999967115E-2</v>
      </c>
      <c r="K226" s="123">
        <f>G226</f>
        <v>7.536439999967115E-2</v>
      </c>
      <c r="L226" s="123">
        <f ca="1">+C$11+C$12*$F226</f>
        <v>7.4327321592125434E-2</v>
      </c>
      <c r="M226" s="187">
        <f>+C226-15018.5</f>
        <v>44147.227500000001</v>
      </c>
      <c r="S226" s="191">
        <f>S$17</f>
        <v>1</v>
      </c>
      <c r="T226" s="187"/>
      <c r="U226" s="163"/>
      <c r="Z226" s="123">
        <f>F226</f>
        <v>11533</v>
      </c>
      <c r="AA226" s="140">
        <f>AB$3+AB$4*Z226+AB$5*Z226^2+AH226</f>
        <v>1.0240046370653122E-2</v>
      </c>
      <c r="AB226" s="140">
        <f>IF(S226&lt;&gt;0,G226-AH226, -9999)</f>
        <v>7.3865851818659387E-2</v>
      </c>
      <c r="AC226" s="140">
        <f>+G226-P226</f>
        <v>7.536439999967115E-2</v>
      </c>
      <c r="AD226" s="140">
        <f>IF(S226&lt;&gt;0,G226-AA226, -9999)</f>
        <v>6.5124353629018028E-2</v>
      </c>
      <c r="AE226" s="140">
        <f>+(G226-AA226)^2*S226</f>
        <v>4.2411814355973933E-3</v>
      </c>
      <c r="AF226" s="123">
        <f>IF(S226&lt;&gt;0,G226-P226, -9999)</f>
        <v>7.536439999967115E-2</v>
      </c>
      <c r="AG226" s="188"/>
      <c r="AH226" s="123">
        <f>$AB$6*($AB$11/AI226*AJ226+$AB$12)</f>
        <v>1.4985481810117697E-3</v>
      </c>
      <c r="AI226" s="123">
        <f>1+$AB$7*COS(AL226)</f>
        <v>0.81898043830051626</v>
      </c>
      <c r="AJ226" s="123">
        <f>SIN(AL226+RADIANS($AB$9))</f>
        <v>0.76088659114133572</v>
      </c>
      <c r="AK226" s="123">
        <f>$AB$7*SIN(AL226)</f>
        <v>-7.9593115722804364E-2</v>
      </c>
      <c r="AL226" s="123">
        <f>2*ATAN(AM226)</f>
        <v>-2.7273426355451935</v>
      </c>
      <c r="AM226" s="123">
        <f>SQRT((1+$AB$7)/(1-$AB$7))*TAN(AN226/2)</f>
        <v>-4.7587622610374085</v>
      </c>
      <c r="AN226" s="140">
        <f>$AU226+$AB$7*SIN(AO226)</f>
        <v>35.060186013201061</v>
      </c>
      <c r="AO226" s="140">
        <f>$AU226+$AB$7*SIN(AP226)</f>
        <v>35.060188966558279</v>
      </c>
      <c r="AP226" s="140">
        <f>$AU226+$AB$7*SIN(AQ226)</f>
        <v>35.06017192318545</v>
      </c>
      <c r="AQ226" s="140">
        <f>$AU226+$AB$7*SIN(AR226)</f>
        <v>35.060270280081966</v>
      </c>
      <c r="AR226" s="140">
        <f>$AU226+$AB$7*SIN(AS226)</f>
        <v>35.059702737967477</v>
      </c>
      <c r="AS226" s="140">
        <f>$AU226+$AB$7*SIN(AT226)</f>
        <v>35.062980032089364</v>
      </c>
      <c r="AT226" s="140">
        <f>$AU226+$AB$7*SIN(AU226)</f>
        <v>35.044135189181766</v>
      </c>
      <c r="AU226" s="140">
        <f>RADIANS($AB$9)+$AB$18*(F226-AB$15)</f>
        <v>35.155453058541838</v>
      </c>
    </row>
    <row r="227" spans="1:48" ht="12.95" customHeight="1">
      <c r="A227" s="225" t="s">
        <v>205</v>
      </c>
      <c r="B227" s="239" t="s">
        <v>108</v>
      </c>
      <c r="C227" s="228">
        <v>59216.751199999999</v>
      </c>
      <c r="D227" s="234">
        <v>2.0000000000000001E-4</v>
      </c>
      <c r="E227" s="46">
        <f>+(C227-C$7)/C$8</f>
        <v>11568.914106222795</v>
      </c>
      <c r="F227" s="123">
        <f>ROUND(2*E227,0)/2</f>
        <v>11569</v>
      </c>
      <c r="L227" s="123">
        <f ca="1">+C$11+C$12*$F227</f>
        <v>7.4559393675473207E-2</v>
      </c>
      <c r="M227" s="187">
        <f>+C227-15018.5</f>
        <v>44198.251199999999</v>
      </c>
      <c r="S227" s="191">
        <f>S$17</f>
        <v>1</v>
      </c>
      <c r="T227" s="187"/>
      <c r="U227" s="123">
        <f>+C227-(C$7+F227*C$8)</f>
        <v>-0.12221080000745133</v>
      </c>
      <c r="Z227" s="123">
        <f>F227</f>
        <v>11569</v>
      </c>
      <c r="AA227" s="140">
        <f>AB$3+AB$4*Z227+AB$5*Z227^2+AH227</f>
        <v>1.0020100136595621E-2</v>
      </c>
      <c r="AB227" s="140">
        <f>IF(S227&lt;&gt;0,U227-AH227, -9999)</f>
        <v>-0.12342654133719282</v>
      </c>
      <c r="AC227" s="140">
        <f>+U227-P227</f>
        <v>-0.12221080000745133</v>
      </c>
      <c r="AD227" s="140">
        <f>IF(S227&lt;&gt;0,U227-AA227, -9999)</f>
        <v>-0.13223090014404695</v>
      </c>
      <c r="AE227" s="140">
        <f>+(U227-AA227)^2*S227</f>
        <v>1.7485010952904917E-2</v>
      </c>
      <c r="AF227" s="123">
        <f>IF(S227&lt;&gt;0,U227-P227, -9999)</f>
        <v>-0.12221080000745133</v>
      </c>
      <c r="AG227" s="188"/>
      <c r="AH227" s="123">
        <f>$AB$6*($AB$11/AI227*AJ227+$AB$12)</f>
        <v>1.2157413297414843E-3</v>
      </c>
      <c r="AI227" s="123">
        <f>1+$AB$7*COS(AL227)</f>
        <v>0.83248006983447165</v>
      </c>
      <c r="AJ227" s="123">
        <f>SIN(AL227+RADIANS($AB$9))</f>
        <v>0.65843062336492453</v>
      </c>
      <c r="AK227" s="123">
        <f>$AB$7*SIN(AL227)</f>
        <v>-0.10507244541588173</v>
      </c>
      <c r="AL227" s="123">
        <f>2*ATAN(AM227)</f>
        <v>-2.5813959781000539</v>
      </c>
      <c r="AM227" s="123">
        <f>SQRT((1+$AB$7)/(1-$AB$7))*TAN(AN227/2)</f>
        <v>-3.4763165771994031</v>
      </c>
      <c r="AN227" s="140">
        <f>$AU227+$AB$7*SIN(AO227)</f>
        <v>35.23351336852722</v>
      </c>
      <c r="AO227" s="140">
        <f>$AU227+$AB$7*SIN(AP227)</f>
        <v>35.233515203779454</v>
      </c>
      <c r="AP227" s="140">
        <f>$AU227+$AB$7*SIN(AQ227)</f>
        <v>35.233503306535056</v>
      </c>
      <c r="AQ227" s="140">
        <f>$AU227+$AB$7*SIN(AR227)</f>
        <v>35.233580433877201</v>
      </c>
      <c r="AR227" s="140">
        <f>$AU227+$AB$7*SIN(AS227)</f>
        <v>35.233080518230906</v>
      </c>
      <c r="AS227" s="140">
        <f>$AU227+$AB$7*SIN(AT227)</f>
        <v>35.236324389954596</v>
      </c>
      <c r="AT227" s="140">
        <f>$AU227+$AB$7*SIN(AU227)</f>
        <v>35.215422614038076</v>
      </c>
      <c r="AU227" s="140">
        <f>RADIANS($AB$9)+$AB$18*(F227-AB$15)</f>
        <v>35.357237488812338</v>
      </c>
    </row>
    <row r="228" spans="1:48" ht="12.95" customHeight="1">
      <c r="A228" s="225" t="s">
        <v>207</v>
      </c>
      <c r="B228" s="240" t="s">
        <v>108</v>
      </c>
      <c r="C228" s="234">
        <v>59269.591500000002</v>
      </c>
      <c r="D228" s="234">
        <v>2.0000000000000001E-4</v>
      </c>
      <c r="E228" s="46">
        <f>+(C228-C$7)/C$8</f>
        <v>11606.052010200636</v>
      </c>
      <c r="F228" s="123">
        <f>ROUND(2*E228,0)/2</f>
        <v>11606</v>
      </c>
      <c r="G228" s="123">
        <f>+C228-(C$7+F228*C$8)</f>
        <v>7.4000799999339506E-2</v>
      </c>
      <c r="K228" s="123">
        <f>G228</f>
        <v>7.4000799999339506E-2</v>
      </c>
      <c r="L228" s="123">
        <f ca="1">+C$11+C$12*$F228</f>
        <v>7.4797912205580602E-2</v>
      </c>
      <c r="M228" s="187">
        <f>+C228-15018.5</f>
        <v>44251.091500000002</v>
      </c>
      <c r="S228" s="191">
        <f>S$17</f>
        <v>1</v>
      </c>
      <c r="T228" s="187"/>
      <c r="U228" s="163"/>
      <c r="Z228" s="123">
        <f>F228</f>
        <v>11606</v>
      </c>
      <c r="AA228" s="140">
        <f>AB$3+AB$4*Z228+AB$5*Z228^2+AH228</f>
        <v>9.7498265199189131E-3</v>
      </c>
      <c r="AB228" s="140">
        <f>IF(S228&lt;&gt;0,G228-AH228, -9999)</f>
        <v>7.3120225618657289E-2</v>
      </c>
      <c r="AC228" s="140">
        <f>+G228-P228</f>
        <v>7.4000799999339506E-2</v>
      </c>
      <c r="AD228" s="140">
        <f>IF(S228&lt;&gt;0,G228-AA228, -9999)</f>
        <v>6.4250973479420589E-2</v>
      </c>
      <c r="AE228" s="140">
        <f>+(G228-AA228)^2*S228</f>
        <v>4.1281875930532083E-3</v>
      </c>
      <c r="AF228" s="123">
        <f>IF(S228&lt;&gt;0,G228-P228, -9999)</f>
        <v>7.4000799999339506E-2</v>
      </c>
      <c r="AG228" s="188"/>
      <c r="AH228" s="123">
        <f>$AB$6*($AB$11/AI228*AJ228+$AB$12)</f>
        <v>8.805743806822126E-4</v>
      </c>
      <c r="AI228" s="123">
        <f>1+$AB$7*COS(AL228)</f>
        <v>0.85081712823478939</v>
      </c>
      <c r="AJ228" s="123">
        <f>SIN(AL228+RADIANS($AB$9))</f>
        <v>0.53364259723717367</v>
      </c>
      <c r="AK228" s="123">
        <f>$AB$7*SIN(AL228)</f>
        <v>-0.12979836886579751</v>
      </c>
      <c r="AL228" s="123">
        <f>2*ATAN(AM228)</f>
        <v>-2.4255661703582776</v>
      </c>
      <c r="AM228" s="123">
        <f>SQRT((1+$AB$7)/(1-$AB$7))*TAN(AN228/2)</f>
        <v>-2.6728226898173957</v>
      </c>
      <c r="AN228" s="140">
        <f>$AU228+$AB$7*SIN(AO228)</f>
        <v>35.415082120467531</v>
      </c>
      <c r="AO228" s="140">
        <f>$AU228+$AB$7*SIN(AP228)</f>
        <v>35.41508284782536</v>
      </c>
      <c r="AP228" s="140">
        <f>$AU228+$AB$7*SIN(AQ228)</f>
        <v>35.415077226018042</v>
      </c>
      <c r="AQ228" s="140">
        <f>$AU228+$AB$7*SIN(AR228)</f>
        <v>35.415120678370194</v>
      </c>
      <c r="AR228" s="140">
        <f>$AU228+$AB$7*SIN(AS228)</f>
        <v>35.414784881024119</v>
      </c>
      <c r="AS228" s="140">
        <f>$AU228+$AB$7*SIN(AT228)</f>
        <v>35.417383303376191</v>
      </c>
      <c r="AT228" s="140">
        <f>$AU228+$AB$7*SIN(AU228)</f>
        <v>35.39747502431311</v>
      </c>
      <c r="AU228" s="140">
        <f>RADIANS($AB$9)+$AB$18*(F228-AB$15)</f>
        <v>35.564627042145915</v>
      </c>
    </row>
    <row r="229" spans="1:48" ht="12.95" customHeight="1">
      <c r="A229" s="222" t="s">
        <v>203</v>
      </c>
      <c r="B229" s="223" t="s">
        <v>108</v>
      </c>
      <c r="C229" s="227">
        <v>59522.851600000002</v>
      </c>
      <c r="D229" s="222">
        <v>1E-4</v>
      </c>
      <c r="E229" s="46">
        <f>+(C229-C$7)/C$8</f>
        <v>11784.051553640351</v>
      </c>
      <c r="F229" s="123">
        <f>ROUND(2*E229,0)/2</f>
        <v>11784</v>
      </c>
      <c r="G229" s="123">
        <f>+C229-(C$7+F229*C$8)</f>
        <v>7.3351199993339833E-2</v>
      </c>
      <c r="K229" s="123">
        <f>G229</f>
        <v>7.3351199993339833E-2</v>
      </c>
      <c r="L229" s="123">
        <f ca="1">+C$11+C$12*$F229</f>
        <v>7.5945379728800055E-2</v>
      </c>
      <c r="M229" s="187">
        <f>+C229-15018.5</f>
        <v>44504.351600000002</v>
      </c>
      <c r="S229" s="191">
        <f>S$17</f>
        <v>1</v>
      </c>
      <c r="T229" s="187"/>
      <c r="U229" s="163"/>
      <c r="Z229" s="123">
        <f>F229</f>
        <v>11784</v>
      </c>
      <c r="AA229" s="140">
        <f>AB$3+AB$4*Z229+AB$5*Z229^2+AH229</f>
        <v>8.1129986518750901E-3</v>
      </c>
      <c r="AB229" s="140">
        <f>IF(S229&lt;&gt;0,G229-AH229, -9999)</f>
        <v>7.4423703625896856E-2</v>
      </c>
      <c r="AC229" s="140">
        <f>+G229-P229</f>
        <v>7.3351199993339833E-2</v>
      </c>
      <c r="AD229" s="140">
        <f>IF(S229&lt;&gt;0,G229-AA229, -9999)</f>
        <v>6.5238201341464741E-2</v>
      </c>
      <c r="AE229" s="140">
        <f>+(G229-AA229)^2*S229</f>
        <v>4.2560229142694916E-3</v>
      </c>
      <c r="AF229" s="123">
        <f>IF(S229&lt;&gt;0,G229-P229, -9999)</f>
        <v>7.3351199993339833E-2</v>
      </c>
      <c r="AG229" s="188"/>
      <c r="AH229" s="123">
        <f>$AB$6*($AB$11/AI229*AJ229+$AB$12)</f>
        <v>-1.0725036325570285E-3</v>
      </c>
      <c r="AI229" s="123">
        <f>1+$AB$7*COS(AL229)</f>
        <v>1.0087062568822045</v>
      </c>
      <c r="AJ229" s="123">
        <f>SIN(AL229+RADIANS($AB$9))</f>
        <v>-0.32962830987455771</v>
      </c>
      <c r="AK229" s="123">
        <f>$AB$7*SIN(AL229)</f>
        <v>-0.19755340260151935</v>
      </c>
      <c r="AL229" s="123">
        <f>2*ATAN(AM229)</f>
        <v>-1.5267544277621161</v>
      </c>
      <c r="AM229" s="123">
        <f>SQRT((1+$AB$7)/(1-$AB$7))*TAN(AN229/2)</f>
        <v>-0.95690023188151641</v>
      </c>
      <c r="AN229" s="140">
        <f>$AU229+$AB$7*SIN(AO229)</f>
        <v>36.370357975888837</v>
      </c>
      <c r="AO229" s="140">
        <f>$AU229+$AB$7*SIN(AP229)</f>
        <v>36.37035797882973</v>
      </c>
      <c r="AP229" s="140">
        <f>$AU229+$AB$7*SIN(AQ229)</f>
        <v>36.370358040878088</v>
      </c>
      <c r="AQ229" s="140">
        <f>$AU229+$AB$7*SIN(AR229)</f>
        <v>36.370359350000996</v>
      </c>
      <c r="AR229" s="140">
        <f>$AU229+$AB$7*SIN(AS229)</f>
        <v>36.370386968820476</v>
      </c>
      <c r="AS229" s="140">
        <f>$AU229+$AB$7*SIN(AT229)</f>
        <v>36.370968930021441</v>
      </c>
      <c r="AT229" s="140">
        <f>$AU229+$AB$7*SIN(AU229)</f>
        <v>36.382928497742462</v>
      </c>
      <c r="AU229" s="140">
        <f>RADIANS($AB$9)+$AB$18*(F229-AB$15)</f>
        <v>36.562338947372304</v>
      </c>
    </row>
    <row r="230" spans="1:48" ht="12.95" customHeight="1">
      <c r="A230" s="216" t="s">
        <v>198</v>
      </c>
      <c r="B230" s="125"/>
      <c r="C230" s="118">
        <v>59532.811199999996</v>
      </c>
      <c r="D230" s="235">
        <v>1E-4</v>
      </c>
      <c r="E230" s="46">
        <f>+(C230-C$7)/C$8</f>
        <v>11791.051488698582</v>
      </c>
      <c r="F230" s="123">
        <f>ROUND(2*E230,0)/2</f>
        <v>11791</v>
      </c>
      <c r="G230" s="123">
        <f>+C230-(C$7+F230*C$8)</f>
        <v>7.3258799995528534E-2</v>
      </c>
      <c r="K230" s="123">
        <f>G230</f>
        <v>7.3258799995528534E-2</v>
      </c>
      <c r="L230" s="123">
        <f ca="1">+C$11+C$12*$F230</f>
        <v>7.5990504856117663E-2</v>
      </c>
      <c r="M230" s="187">
        <f>+C230-15018.5</f>
        <v>44514.311199999996</v>
      </c>
      <c r="S230" s="191">
        <f>S$17</f>
        <v>1</v>
      </c>
      <c r="T230" s="187"/>
      <c r="U230" s="163"/>
      <c r="Z230" s="123">
        <f>F230</f>
        <v>11791</v>
      </c>
      <c r="AA230" s="140">
        <f>AB$3+AB$4*Z230+AB$5*Z230^2+AH230</f>
        <v>8.050535817177025E-3</v>
      </c>
      <c r="AB230" s="140">
        <f>IF(S230&lt;&gt;0,G230-AH230, -9999)</f>
        <v>7.4406340670931104E-2</v>
      </c>
      <c r="AC230" s="140">
        <f>+G230-P230</f>
        <v>7.3258799995528534E-2</v>
      </c>
      <c r="AD230" s="140">
        <f>IF(S230&lt;&gt;0,G230-AA230, -9999)</f>
        <v>6.5208264178351516E-2</v>
      </c>
      <c r="AE230" s="140">
        <f>+(G230-AA230)^2*S230</f>
        <v>4.2521177171536816E-3</v>
      </c>
      <c r="AF230" s="123">
        <f>IF(S230&lt;&gt;0,G230-P230, -9999)</f>
        <v>7.3258799995528534E-2</v>
      </c>
      <c r="AG230" s="188"/>
      <c r="AH230" s="123">
        <f>$AB$6*($AB$11/AI230*AJ230+$AB$12)</f>
        <v>-1.1475406754025653E-3</v>
      </c>
      <c r="AI230" s="123">
        <f>1+$AB$7*COS(AL230)</f>
        <v>1.0171387831276899</v>
      </c>
      <c r="AJ230" s="123">
        <f>SIN(AL230+RADIANS($AB$9))</f>
        <v>-0.36966448313075156</v>
      </c>
      <c r="AK230" s="123">
        <f>$AB$7*SIN(AL230)</f>
        <v>-0.19700103527961202</v>
      </c>
      <c r="AL230" s="123">
        <f>2*ATAN(AM230)</f>
        <v>-1.4840163826778205</v>
      </c>
      <c r="AM230" s="123">
        <f>SQRT((1+$AB$7)/(1-$AB$7))*TAN(AN230/2)</f>
        <v>-0.91677878878427554</v>
      </c>
      <c r="AN230" s="140">
        <f>$AU230+$AB$7*SIN(AO230)</f>
        <v>36.411717780342443</v>
      </c>
      <c r="AO230" s="140">
        <f>$AU230+$AB$7*SIN(AP230)</f>
        <v>36.411717787274235</v>
      </c>
      <c r="AP230" s="140">
        <f>$AU230+$AB$7*SIN(AQ230)</f>
        <v>36.411717912636099</v>
      </c>
      <c r="AQ230" s="140">
        <f>$AU230+$AB$7*SIN(AR230)</f>
        <v>36.411720179803361</v>
      </c>
      <c r="AR230" s="140">
        <f>$AU230+$AB$7*SIN(AS230)</f>
        <v>36.411761178440841</v>
      </c>
      <c r="AS230" s="140">
        <f>$AU230+$AB$7*SIN(AT230)</f>
        <v>36.412501589942117</v>
      </c>
      <c r="AT230" s="140">
        <f>$AU230+$AB$7*SIN(AU230)</f>
        <v>36.425564326023697</v>
      </c>
      <c r="AU230" s="140">
        <f>RADIANS($AB$9)+$AB$18*(F230-AB$15)</f>
        <v>36.601574808813794</v>
      </c>
    </row>
    <row r="231" spans="1:48" ht="12.95" customHeight="1">
      <c r="A231" s="225" t="s">
        <v>204</v>
      </c>
      <c r="B231" s="226" t="s">
        <v>108</v>
      </c>
      <c r="C231" s="227">
        <v>59818.797299999998</v>
      </c>
      <c r="D231" s="222">
        <v>5.9999999999999995E-4</v>
      </c>
      <c r="E231" s="46">
        <f>+(C231-C$7)/C$8</f>
        <v>11992.051943290935</v>
      </c>
      <c r="F231" s="123">
        <f>ROUND(2*E231,0)/2</f>
        <v>11992</v>
      </c>
      <c r="G231" s="123">
        <f>+C231-(C$7+F231*C$8)</f>
        <v>7.3905599994759541E-2</v>
      </c>
      <c r="K231" s="123">
        <f>G231</f>
        <v>7.3905599994759541E-2</v>
      </c>
      <c r="L231" s="123">
        <f ca="1">+C$11+C$12*$F231</f>
        <v>7.7286240654809296E-2</v>
      </c>
      <c r="M231" s="187">
        <f>+C231-15018.5</f>
        <v>44800.297299999998</v>
      </c>
      <c r="S231" s="191">
        <f>S$17</f>
        <v>1</v>
      </c>
      <c r="T231" s="187"/>
      <c r="U231" s="163"/>
      <c r="Z231" s="123">
        <f>F231</f>
        <v>11992</v>
      </c>
      <c r="AA231" s="140">
        <f>AB$3+AB$4*Z231+AB$5*Z231^2+AH231</f>
        <v>7.5462317780725149E-3</v>
      </c>
      <c r="AB231" s="140">
        <f>IF(S231&lt;&gt;0,G231-AH231, -9999)</f>
        <v>7.5922940110828827E-2</v>
      </c>
      <c r="AC231" s="140">
        <f>+G231-P231</f>
        <v>7.3905599994759541E-2</v>
      </c>
      <c r="AD231" s="140">
        <f>IF(S231&lt;&gt;0,G231-AA231, -9999)</f>
        <v>6.6359368216687031E-2</v>
      </c>
      <c r="AE231" s="140">
        <f>+(G231-AA231)^2*S231</f>
        <v>4.4035657501178532E-3</v>
      </c>
      <c r="AF231" s="123">
        <f>IF(S231&lt;&gt;0,G231-P231, -9999)</f>
        <v>7.3905599994759541E-2</v>
      </c>
      <c r="AG231" s="188"/>
      <c r="AH231" s="123">
        <f>$AB$6*($AB$11/AI231*AJ231+$AB$12)</f>
        <v>-2.0173401160692877E-3</v>
      </c>
      <c r="AI231" s="123">
        <f>1+$AB$7*COS(AL231)</f>
        <v>1.1975511077561101</v>
      </c>
      <c r="AJ231" s="123">
        <f>SIN(AL231+RADIANS($AB$9))</f>
        <v>-0.94402412693100546</v>
      </c>
      <c r="AK231" s="123">
        <f>$AB$7*SIN(AL231)</f>
        <v>8.7581740488914643E-3</v>
      </c>
      <c r="AL231" s="123">
        <f>2*ATAN(AM231)</f>
        <v>4.4304701228287037E-2</v>
      </c>
      <c r="AM231" s="123">
        <f>SQRT((1+$AB$7)/(1-$AB$7))*TAN(AN231/2)</f>
        <v>2.215597490840519E-2</v>
      </c>
      <c r="AN231" s="140">
        <f>$AU231+$AB$7*SIN(AO231)</f>
        <v>37.735373465558823</v>
      </c>
      <c r="AO231" s="140">
        <f>$AU231+$AB$7*SIN(AP231)</f>
        <v>37.735373122925445</v>
      </c>
      <c r="AP231" s="140">
        <f>$AU231+$AB$7*SIN(AQ231)</f>
        <v>37.735371389083944</v>
      </c>
      <c r="AQ231" s="140">
        <f>$AU231+$AB$7*SIN(AR231)</f>
        <v>37.735362615257614</v>
      </c>
      <c r="AR231" s="140">
        <f>$AU231+$AB$7*SIN(AS231)</f>
        <v>37.735318216761939</v>
      </c>
      <c r="AS231" s="140">
        <f>$AU231+$AB$7*SIN(AT231)</f>
        <v>37.735093546617648</v>
      </c>
      <c r="AT231" s="140">
        <f>$AU231+$AB$7*SIN(AU231)</f>
        <v>37.733956673701854</v>
      </c>
      <c r="AU231" s="140">
        <f>RADIANS($AB$9)+$AB$18*(F231-AB$15)</f>
        <v>37.728204544490779</v>
      </c>
    </row>
    <row r="232" spans="1:48" ht="12.95" customHeight="1">
      <c r="A232" s="225" t="s">
        <v>204</v>
      </c>
      <c r="B232" s="226" t="s">
        <v>108</v>
      </c>
      <c r="C232" s="227">
        <v>59952.5452</v>
      </c>
      <c r="D232" s="222">
        <v>4.0000000000000002E-4</v>
      </c>
      <c r="E232" s="46">
        <f>+(C232-C$7)/C$8</f>
        <v>12086.05437453068</v>
      </c>
      <c r="F232" s="123">
        <f>ROUND(2*E232,0)/2</f>
        <v>12086</v>
      </c>
      <c r="G232" s="123">
        <f>+C232-(C$7+F232*C$8)</f>
        <v>7.7364799995848443E-2</v>
      </c>
      <c r="K232" s="123">
        <f>G232</f>
        <v>7.7364799995848443E-2</v>
      </c>
      <c r="L232" s="123">
        <f ca="1">+C$11+C$12*$F232</f>
        <v>7.7892206650217316E-2</v>
      </c>
      <c r="M232" s="187">
        <f>+C232-15018.5</f>
        <v>44934.0452</v>
      </c>
      <c r="S232" s="191">
        <f>S$17</f>
        <v>1</v>
      </c>
      <c r="T232" s="187"/>
      <c r="U232" s="163"/>
      <c r="Z232" s="123">
        <f>F232</f>
        <v>12086</v>
      </c>
      <c r="AA232" s="140">
        <f>AB$3+AB$4*Z232+AB$5*Z232^2+AH232</f>
        <v>8.529353968839453E-3</v>
      </c>
      <c r="AB232" s="140">
        <f>IF(S232&lt;&gt;0,G232-AH232, -9999)</f>
        <v>7.8572888382917622E-2</v>
      </c>
      <c r="AC232" s="140">
        <f>+G232-P232</f>
        <v>7.7364799995848443E-2</v>
      </c>
      <c r="AD232" s="140">
        <f>IF(S232&lt;&gt;0,G232-AA232, -9999)</f>
        <v>6.8835446027008987E-2</v>
      </c>
      <c r="AE232" s="140">
        <f>+(G232-AA232)^2*S232</f>
        <v>4.7383186297372676E-3</v>
      </c>
      <c r="AF232" s="123">
        <f>IF(S232&lt;&gt;0,G232-P232, -9999)</f>
        <v>7.7364799995848443E-2</v>
      </c>
      <c r="AG232" s="188"/>
      <c r="AH232" s="123">
        <f>$AB$6*($AB$11/AI232*AJ232+$AB$12)</f>
        <v>-1.2080883870691844E-3</v>
      </c>
      <c r="AI232" s="123">
        <f>1+$AB$7*COS(AL232)</f>
        <v>1.1354293417059445</v>
      </c>
      <c r="AJ232" s="123">
        <f>SIN(AL232+RADIANS($AB$9))</f>
        <v>-0.44623577509981954</v>
      </c>
      <c r="AK232" s="123">
        <f>$AB$7*SIN(AL232)</f>
        <v>0.14409038549962813</v>
      </c>
      <c r="AL232" s="123">
        <f>2*ATAN(AM232)</f>
        <v>0.81637370011210519</v>
      </c>
      <c r="AM232" s="123">
        <f>SQRT((1+$AB$7)/(1-$AB$7))*TAN(AN232/2)</f>
        <v>0.43247723794032866</v>
      </c>
      <c r="AN232" s="140">
        <f>$AU232+$AB$7*SIN(AO232)</f>
        <v>38.379483851671786</v>
      </c>
      <c r="AO232" s="140">
        <f>$AU232+$AB$7*SIN(AP232)</f>
        <v>38.379482382807119</v>
      </c>
      <c r="AP232" s="140">
        <f>$AU232+$AB$7*SIN(AQ232)</f>
        <v>38.379472827086957</v>
      </c>
      <c r="AQ232" s="140">
        <f>$AU232+$AB$7*SIN(AR232)</f>
        <v>38.37941066401627</v>
      </c>
      <c r="AR232" s="140">
        <f>$AU232+$AB$7*SIN(AS232)</f>
        <v>38.379006349299011</v>
      </c>
      <c r="AS232" s="140">
        <f>$AU232+$AB$7*SIN(AT232)</f>
        <v>38.376379862167468</v>
      </c>
      <c r="AT232" s="140">
        <f>$AU232+$AB$7*SIN(AU232)</f>
        <v>38.359450286102103</v>
      </c>
      <c r="AU232" s="140">
        <f>RADIANS($AB$9)+$AB$18*(F232-AB$15)</f>
        <v>38.25508611241932</v>
      </c>
    </row>
    <row r="233" spans="1:48" ht="12.95" customHeight="1">
      <c r="A233" s="229" t="s">
        <v>206</v>
      </c>
      <c r="B233" s="230" t="s">
        <v>108</v>
      </c>
      <c r="C233" s="222">
        <v>59992.381800000003</v>
      </c>
      <c r="D233" s="222">
        <v>1E-4</v>
      </c>
      <c r="E233" s="46">
        <f>+(C233-C$7)/C$8</f>
        <v>12114.052849664313</v>
      </c>
      <c r="F233" s="123">
        <f>ROUND(2*E233,0)/2</f>
        <v>12114</v>
      </c>
      <c r="G233" s="123">
        <f>+C233-(C$7+F233*C$8)</f>
        <v>7.5195199999143369E-2</v>
      </c>
      <c r="K233" s="123">
        <f>G233</f>
        <v>7.5195199999143369E-2</v>
      </c>
      <c r="L233" s="123">
        <f ca="1">+C$11+C$12*$F233</f>
        <v>7.8072707159487775E-2</v>
      </c>
      <c r="M233" s="187">
        <f>+C233-15018.5</f>
        <v>44973.881800000003</v>
      </c>
      <c r="S233" s="191">
        <f>S$17</f>
        <v>1</v>
      </c>
      <c r="T233" s="187"/>
      <c r="U233" s="163"/>
      <c r="Z233" s="123">
        <f>F233</f>
        <v>12114</v>
      </c>
      <c r="AA233" s="140">
        <f>AB$3+AB$4*Z233+AB$5*Z233^2+AH233</f>
        <v>8.9199270005857097E-3</v>
      </c>
      <c r="AB233" s="140">
        <f>IF(S233&lt;&gt;0,G233-AH233, -9999)</f>
        <v>7.6064869007120131E-2</v>
      </c>
      <c r="AC233" s="140">
        <f>+G233-P233</f>
        <v>7.5195199999143369E-2</v>
      </c>
      <c r="AD233" s="140">
        <f>IF(S233&lt;&gt;0,G233-AA233, -9999)</f>
        <v>6.6275272998557663E-2</v>
      </c>
      <c r="AE233" s="140">
        <f>+(G233-AA233)^2*S233</f>
        <v>4.3924118110333461E-3</v>
      </c>
      <c r="AF233" s="123">
        <f>IF(S233&lt;&gt;0,G233-P233, -9999)</f>
        <v>7.5195199999143369E-2</v>
      </c>
      <c r="AG233" s="188"/>
      <c r="AH233" s="123">
        <f>$AB$6*($AB$11/AI233*AJ233+$AB$12)</f>
        <v>-8.6966900797676649E-4</v>
      </c>
      <c r="AI233" s="123">
        <f>1+$AB$7*COS(AL233)</f>
        <v>1.1026261765706544</v>
      </c>
      <c r="AJ233" s="123">
        <f>SIN(AL233+RADIANS($AB$9))</f>
        <v>-0.25107592816399749</v>
      </c>
      <c r="AK233" s="123">
        <f>$AB$7*SIN(AL233)</f>
        <v>0.16902962364871374</v>
      </c>
      <c r="AL233" s="123">
        <f>2*ATAN(AM233)</f>
        <v>1.0251367424236961</v>
      </c>
      <c r="AM233" s="123">
        <f>SQRT((1+$AB$7)/(1-$AB$7))*TAN(AN233/2)</f>
        <v>0.56273554313537244</v>
      </c>
      <c r="AN233" s="140">
        <f>$AU233+$AB$7*SIN(AO233)</f>
        <v>38.562299691129958</v>
      </c>
      <c r="AO233" s="140">
        <f>$AU233+$AB$7*SIN(AP233)</f>
        <v>38.562299041975848</v>
      </c>
      <c r="AP233" s="140">
        <f>$AU233+$AB$7*SIN(AQ233)</f>
        <v>38.562293991703605</v>
      </c>
      <c r="AQ233" s="140">
        <f>$AU233+$AB$7*SIN(AR233)</f>
        <v>38.562254702745626</v>
      </c>
      <c r="AR233" s="140">
        <f>$AU233+$AB$7*SIN(AS233)</f>
        <v>38.561949113053196</v>
      </c>
      <c r="AS233" s="140">
        <f>$AU233+$AB$7*SIN(AT233)</f>
        <v>38.559575946855773</v>
      </c>
      <c r="AT233" s="140">
        <f>$AU233+$AB$7*SIN(AU233)</f>
        <v>38.541363525628029</v>
      </c>
      <c r="AU233" s="140">
        <f>RADIANS($AB$9)+$AB$18*(F233-AB$15)</f>
        <v>38.412029558185282</v>
      </c>
    </row>
    <row r="234" spans="1:48" ht="12.95" customHeight="1">
      <c r="A234" s="225" t="s">
        <v>207</v>
      </c>
      <c r="B234" s="240" t="s">
        <v>124</v>
      </c>
      <c r="C234" s="234">
        <v>60267.702499999999</v>
      </c>
      <c r="D234" s="234">
        <v>1E-4</v>
      </c>
      <c r="E234" s="46">
        <f>+(C234-C$7)/C$8</f>
        <v>12307.55730970165</v>
      </c>
      <c r="F234" s="123">
        <f>ROUND(2*E234,0)/2</f>
        <v>12307.5</v>
      </c>
      <c r="G234" s="123">
        <f>+C234-(C$7+F234*C$8)</f>
        <v>8.1540999992284924E-2</v>
      </c>
      <c r="K234" s="123">
        <f>G234</f>
        <v>8.1540999992284924E-2</v>
      </c>
      <c r="L234" s="123">
        <f ca="1">+C$11+C$12*$F234</f>
        <v>7.9320094607481961E-2</v>
      </c>
      <c r="M234" s="187">
        <f>+C234-15018.5</f>
        <v>45249.202499999999</v>
      </c>
      <c r="S234" s="191">
        <f>S$17</f>
        <v>1</v>
      </c>
      <c r="T234" s="187"/>
      <c r="U234" s="163"/>
      <c r="Z234" s="123">
        <f>F234</f>
        <v>12307.5</v>
      </c>
      <c r="AA234" s="140">
        <f>AB$3+AB$4*Z234+AB$5*Z234^2+AH234</f>
        <v>1.1516131803782149E-2</v>
      </c>
      <c r="AB234" s="140">
        <f>IF(S234&lt;&gt;0,G234-AH234, -9999)</f>
        <v>8.0179430833634921E-2</v>
      </c>
      <c r="AC234" s="140">
        <f>+G234-P234</f>
        <v>8.1540999992284924E-2</v>
      </c>
      <c r="AD234" s="140">
        <f>IF(S234&lt;&gt;0,G234-AA234, -9999)</f>
        <v>7.0024868188502773E-2</v>
      </c>
      <c r="AE234" s="140">
        <f>+(G234-AA234)^2*S234</f>
        <v>4.9034821648171875E-3</v>
      </c>
      <c r="AF234" s="123">
        <f>IF(S234&lt;&gt;0,G234-P234, -9999)</f>
        <v>8.1540999992284924E-2</v>
      </c>
      <c r="AG234" s="188"/>
      <c r="AH234" s="123">
        <f>$AB$6*($AB$11/AI234*AJ234+$AB$12)</f>
        <v>1.3615691586499996E-3</v>
      </c>
      <c r="AI234" s="123">
        <f>1+$AB$7*COS(AL234)</f>
        <v>0.89095818732153487</v>
      </c>
      <c r="AJ234" s="123">
        <f>SIN(AL234+RADIANS($AB$9))</f>
        <v>0.76814606141511488</v>
      </c>
      <c r="AK234" s="123">
        <f>$AB$7*SIN(AL234)</f>
        <v>0.16496371987843708</v>
      </c>
      <c r="AL234" s="123">
        <f>2*ATAN(AM234)</f>
        <v>2.1548689354044437</v>
      </c>
      <c r="AM234" s="123">
        <f>SQRT((1+$AB$7)/(1-$AB$7))*TAN(AN234/2)</f>
        <v>1.8597238625869945</v>
      </c>
      <c r="AN234" s="140">
        <f>$AU234+$AB$7*SIN(AO234)</f>
        <v>39.678117895930377</v>
      </c>
      <c r="AO234" s="140">
        <f>$AU234+$AB$7*SIN(AP234)</f>
        <v>39.678117859536563</v>
      </c>
      <c r="AP234" s="140">
        <f>$AU234+$AB$7*SIN(AQ234)</f>
        <v>39.67811832316206</v>
      </c>
      <c r="AQ234" s="140">
        <f>$AU234+$AB$7*SIN(AR234)</f>
        <v>39.678112416939314</v>
      </c>
      <c r="AR234" s="140">
        <f>$AU234+$AB$7*SIN(AS234)</f>
        <v>39.678187651523615</v>
      </c>
      <c r="AS234" s="140">
        <f>$AU234+$AB$7*SIN(AT234)</f>
        <v>39.677228318588377</v>
      </c>
      <c r="AT234" s="140">
        <f>$AU234+$AB$7*SIN(AU234)</f>
        <v>39.689305837390393</v>
      </c>
      <c r="AU234" s="140">
        <f>RADIANS($AB$9)+$AB$18*(F234-AB$15)</f>
        <v>39.496620870889245</v>
      </c>
    </row>
    <row r="235" spans="1:48" ht="12.95" customHeight="1">
      <c r="A235" s="225" t="s">
        <v>207</v>
      </c>
      <c r="B235" s="240" t="s">
        <v>108</v>
      </c>
      <c r="C235" s="234">
        <v>60286.910400000001</v>
      </c>
      <c r="D235" s="234">
        <v>1E-4</v>
      </c>
      <c r="E235" s="46">
        <f>+(C235-C$7)/C$8</f>
        <v>12321.057254740113</v>
      </c>
      <c r="F235" s="123">
        <f>ROUND(2*E235,0)/2</f>
        <v>12321</v>
      </c>
      <c r="G235" s="123">
        <f>+C235-(C$7+F235*C$8)</f>
        <v>8.1462800000736024E-2</v>
      </c>
      <c r="K235" s="123">
        <f>G235</f>
        <v>8.1462800000736024E-2</v>
      </c>
      <c r="L235" s="123">
        <f ca="1">+C$11+C$12*$F235</f>
        <v>7.9407121638737366E-2</v>
      </c>
      <c r="M235" s="187">
        <f>+C235-15018.5</f>
        <v>45268.410400000001</v>
      </c>
      <c r="S235" s="191">
        <f>S$17</f>
        <v>1</v>
      </c>
      <c r="T235" s="187"/>
      <c r="U235" s="163"/>
      <c r="Z235" s="123">
        <f>F235</f>
        <v>12321</v>
      </c>
      <c r="AA235" s="140">
        <f>AB$3+AB$4*Z235+AB$5*Z235^2+AH235</f>
        <v>1.1652486952975983E-2</v>
      </c>
      <c r="AB235" s="140">
        <f>IF(S235&lt;&gt;0,G235-AH235, -9999)</f>
        <v>7.9990634989128284E-2</v>
      </c>
      <c r="AC235" s="140">
        <f>+G235-P235</f>
        <v>8.1462800000736024E-2</v>
      </c>
      <c r="AD235" s="140">
        <f>IF(S235&lt;&gt;0,G235-AA235, -9999)</f>
        <v>6.9810313047760045E-2</v>
      </c>
      <c r="AE235" s="140">
        <f>+(G235-AA235)^2*S235</f>
        <v>4.8734798078262564E-3</v>
      </c>
      <c r="AF235" s="123">
        <f>IF(S235&lt;&gt;0,G235-P235, -9999)</f>
        <v>8.1462800000736024E-2</v>
      </c>
      <c r="AG235" s="188"/>
      <c r="AH235" s="123">
        <f>$AB$6*($AB$11/AI235*AJ235+$AB$12)</f>
        <v>1.4721650116077351E-3</v>
      </c>
      <c r="AI235" s="123">
        <f>1+$AB$7*COS(AL235)</f>
        <v>0.88078289089140471</v>
      </c>
      <c r="AJ235" s="123">
        <f>SIN(AL235+RADIANS($AB$9))</f>
        <v>0.80695443328824967</v>
      </c>
      <c r="AK235" s="123">
        <f>$AB$7*SIN(AL235)</f>
        <v>0.15776700125224608</v>
      </c>
      <c r="AL235" s="123">
        <f>2*ATAN(AM235)</f>
        <v>2.217905554778389</v>
      </c>
      <c r="AM235" s="123">
        <f>SQRT((1+$AB$7)/(1-$AB$7))*TAN(AN235/2)</f>
        <v>2.0090529719988814</v>
      </c>
      <c r="AN235" s="140">
        <f>$AU235+$AB$7*SIN(AO235)</f>
        <v>39.747874342953693</v>
      </c>
      <c r="AO235" s="140">
        <f>$AU235+$AB$7*SIN(AP235)</f>
        <v>39.747874252331457</v>
      </c>
      <c r="AP235" s="140">
        <f>$AU235+$AB$7*SIN(AQ235)</f>
        <v>39.747875248642849</v>
      </c>
      <c r="AQ235" s="140">
        <f>$AU235+$AB$7*SIN(AR235)</f>
        <v>39.747864294974612</v>
      </c>
      <c r="AR235" s="140">
        <f>$AU235+$AB$7*SIN(AS235)</f>
        <v>39.747984709308369</v>
      </c>
      <c r="AS235" s="140">
        <f>$AU235+$AB$7*SIN(AT235)</f>
        <v>39.746659445975823</v>
      </c>
      <c r="AT235" s="140">
        <f>$AU235+$AB$7*SIN(AU235)</f>
        <v>39.761063466784087</v>
      </c>
      <c r="AU235" s="140">
        <f>RADIANS($AB$9)+$AB$18*(F235-AB$15)</f>
        <v>39.572290032240687</v>
      </c>
    </row>
    <row r="236" spans="1:48" ht="12.95" customHeight="1">
      <c r="B236" s="125"/>
      <c r="C236" s="215"/>
      <c r="D236" s="215"/>
      <c r="U236" s="163"/>
      <c r="AA236" s="140"/>
      <c r="AB236" s="140"/>
      <c r="AC236" s="140"/>
      <c r="AD236" s="140"/>
      <c r="AE236" s="140"/>
      <c r="AG236" s="188"/>
      <c r="AN236" s="140"/>
      <c r="AO236" s="140"/>
      <c r="AP236" s="140"/>
      <c r="AQ236" s="140"/>
      <c r="AR236" s="140"/>
      <c r="AS236" s="140"/>
      <c r="AT236" s="140"/>
      <c r="AU236" s="140"/>
      <c r="AV236" s="140"/>
    </row>
    <row r="237" spans="1:48" ht="12.95" customHeight="1">
      <c r="B237" s="125"/>
      <c r="C237" s="215"/>
      <c r="D237" s="215"/>
      <c r="U237" s="163"/>
      <c r="AA237" s="140"/>
      <c r="AB237" s="140"/>
      <c r="AC237" s="140"/>
      <c r="AD237" s="140"/>
      <c r="AE237" s="140"/>
      <c r="AG237" s="188"/>
      <c r="AN237" s="140"/>
      <c r="AO237" s="140"/>
      <c r="AP237" s="140"/>
      <c r="AQ237" s="140"/>
      <c r="AR237" s="140"/>
      <c r="AS237" s="140"/>
      <c r="AT237" s="140"/>
      <c r="AU237" s="140"/>
    </row>
    <row r="238" spans="1:48" ht="12" customHeight="1">
      <c r="C238" s="215"/>
      <c r="D238" s="215"/>
      <c r="U238" s="163"/>
      <c r="AA238" s="140"/>
      <c r="AB238" s="140"/>
      <c r="AC238" s="140"/>
      <c r="AD238" s="140"/>
      <c r="AE238" s="140"/>
      <c r="AG238" s="188"/>
      <c r="AN238" s="140"/>
      <c r="AO238" s="140"/>
      <c r="AP238" s="140"/>
      <c r="AQ238" s="140"/>
      <c r="AR238" s="140"/>
      <c r="AS238" s="140"/>
      <c r="AT238" s="140"/>
      <c r="AU238" s="140"/>
      <c r="AV238" s="140"/>
    </row>
    <row r="239" spans="1:48" ht="12" customHeight="1">
      <c r="C239" s="215"/>
      <c r="D239" s="215"/>
      <c r="U239" s="163"/>
      <c r="AA239" s="140"/>
      <c r="AB239" s="140"/>
      <c r="AC239" s="140"/>
      <c r="AD239" s="140"/>
      <c r="AE239" s="140"/>
      <c r="AG239" s="188"/>
      <c r="AN239" s="140"/>
      <c r="AO239" s="140"/>
      <c r="AP239" s="140"/>
      <c r="AQ239" s="140"/>
      <c r="AR239" s="140"/>
      <c r="AS239" s="140"/>
      <c r="AT239" s="140"/>
      <c r="AU239" s="140"/>
    </row>
    <row r="240" spans="1:48" ht="12" customHeight="1">
      <c r="C240" s="215"/>
      <c r="D240" s="215"/>
      <c r="U240" s="163"/>
      <c r="AA240" s="140"/>
      <c r="AB240" s="140"/>
      <c r="AC240" s="140"/>
      <c r="AD240" s="140"/>
      <c r="AE240" s="140"/>
      <c r="AG240" s="188"/>
      <c r="AN240" s="140"/>
      <c r="AO240" s="140"/>
      <c r="AP240" s="140"/>
      <c r="AQ240" s="140"/>
      <c r="AR240" s="140"/>
      <c r="AS240" s="140"/>
      <c r="AT240" s="140"/>
      <c r="AU240" s="140"/>
      <c r="AV240" s="140"/>
    </row>
    <row r="241" spans="3:48" ht="12" customHeight="1">
      <c r="C241" s="215"/>
      <c r="D241" s="215"/>
      <c r="U241" s="163"/>
      <c r="AA241" s="140"/>
      <c r="AB241" s="140"/>
      <c r="AC241" s="140"/>
      <c r="AD241" s="140"/>
      <c r="AE241" s="140"/>
      <c r="AG241" s="188"/>
      <c r="AN241" s="140"/>
      <c r="AO241" s="140"/>
      <c r="AP241" s="140"/>
      <c r="AQ241" s="140"/>
      <c r="AR241" s="140"/>
      <c r="AS241" s="140"/>
      <c r="AT241" s="140"/>
      <c r="AU241" s="140"/>
      <c r="AV241" s="140"/>
    </row>
    <row r="242" spans="3:48" ht="12" customHeight="1">
      <c r="C242" s="215"/>
      <c r="D242" s="215"/>
      <c r="U242" s="163"/>
      <c r="AA242" s="140"/>
      <c r="AB242" s="140"/>
      <c r="AC242" s="140"/>
      <c r="AD242" s="140"/>
      <c r="AE242" s="140"/>
      <c r="AG242" s="188"/>
      <c r="AN242" s="140"/>
      <c r="AO242" s="140"/>
      <c r="AP242" s="140"/>
      <c r="AQ242" s="140"/>
      <c r="AR242" s="140"/>
      <c r="AS242" s="140"/>
      <c r="AT242" s="140"/>
      <c r="AU242" s="140"/>
    </row>
    <row r="243" spans="3:48" ht="12" customHeight="1">
      <c r="C243" s="215"/>
      <c r="D243" s="215"/>
      <c r="U243" s="163"/>
      <c r="AA243" s="140"/>
      <c r="AB243" s="140"/>
      <c r="AC243" s="140"/>
      <c r="AD243" s="140"/>
      <c r="AE243" s="140"/>
      <c r="AG243" s="188"/>
      <c r="AN243" s="140"/>
      <c r="AO243" s="140"/>
      <c r="AP243" s="140"/>
      <c r="AQ243" s="140"/>
      <c r="AR243" s="140"/>
      <c r="AS243" s="140"/>
      <c r="AT243" s="140"/>
      <c r="AU243" s="140"/>
      <c r="AV243" s="140"/>
    </row>
    <row r="244" spans="3:48" ht="12" customHeight="1">
      <c r="C244" s="215"/>
      <c r="D244" s="215"/>
      <c r="U244" s="163"/>
      <c r="AA244" s="140"/>
      <c r="AB244" s="140"/>
      <c r="AC244" s="140"/>
      <c r="AD244" s="140"/>
      <c r="AE244" s="140"/>
      <c r="AG244" s="188"/>
      <c r="AN244" s="140"/>
      <c r="AO244" s="140"/>
      <c r="AP244" s="140"/>
      <c r="AQ244" s="140"/>
      <c r="AR244" s="140"/>
      <c r="AS244" s="140"/>
      <c r="AT244" s="140"/>
      <c r="AU244" s="140"/>
      <c r="AV244" s="140"/>
    </row>
    <row r="245" spans="3:48" ht="12" customHeight="1">
      <c r="C245" s="215"/>
      <c r="D245" s="215"/>
      <c r="U245" s="163"/>
      <c r="AA245" s="140"/>
      <c r="AB245" s="140"/>
      <c r="AC245" s="140"/>
      <c r="AD245" s="140"/>
      <c r="AE245" s="140"/>
      <c r="AG245" s="188"/>
      <c r="AN245" s="140"/>
      <c r="AO245" s="140"/>
      <c r="AP245" s="140"/>
      <c r="AQ245" s="140"/>
      <c r="AR245" s="140"/>
      <c r="AS245" s="140"/>
      <c r="AT245" s="140"/>
      <c r="AU245" s="140"/>
    </row>
    <row r="246" spans="3:48" ht="12" customHeight="1">
      <c r="C246" s="215"/>
      <c r="D246" s="215"/>
      <c r="U246" s="163"/>
      <c r="AA246" s="140"/>
      <c r="AB246" s="140"/>
      <c r="AC246" s="140"/>
      <c r="AD246" s="140"/>
      <c r="AE246" s="140"/>
      <c r="AG246" s="188"/>
      <c r="AN246" s="140"/>
      <c r="AO246" s="140"/>
      <c r="AP246" s="140"/>
      <c r="AQ246" s="140"/>
      <c r="AR246" s="140"/>
      <c r="AS246" s="140"/>
      <c r="AT246" s="140"/>
      <c r="AU246" s="140"/>
      <c r="AV246" s="140"/>
    </row>
    <row r="247" spans="3:48" ht="12" customHeight="1">
      <c r="C247" s="215"/>
      <c r="D247" s="215"/>
      <c r="AA247" s="140"/>
      <c r="AB247" s="140"/>
      <c r="AC247" s="140"/>
      <c r="AD247" s="140"/>
      <c r="AE247" s="140"/>
      <c r="AG247" s="188"/>
      <c r="AN247" s="140"/>
      <c r="AO247" s="140"/>
      <c r="AP247" s="140"/>
      <c r="AQ247" s="140"/>
      <c r="AR247" s="140"/>
      <c r="AS247" s="140"/>
      <c r="AT247" s="140"/>
      <c r="AU247" s="140"/>
      <c r="AV247" s="140"/>
    </row>
    <row r="248" spans="3:48" ht="12" customHeight="1">
      <c r="C248" s="215"/>
      <c r="D248" s="215"/>
      <c r="AA248" s="140"/>
      <c r="AB248" s="140"/>
      <c r="AC248" s="140"/>
      <c r="AD248" s="140"/>
      <c r="AE248" s="140"/>
      <c r="AG248" s="188"/>
      <c r="AN248" s="140"/>
      <c r="AO248" s="140"/>
      <c r="AP248" s="140"/>
      <c r="AQ248" s="140"/>
      <c r="AR248" s="140"/>
      <c r="AS248" s="140"/>
      <c r="AT248" s="140"/>
      <c r="AU248" s="140"/>
      <c r="AV248" s="140"/>
    </row>
    <row r="249" spans="3:48" ht="12" customHeight="1">
      <c r="C249" s="215"/>
      <c r="D249" s="215"/>
      <c r="AA249" s="140"/>
      <c r="AB249" s="140"/>
      <c r="AC249" s="140"/>
      <c r="AD249" s="140"/>
      <c r="AE249" s="140"/>
      <c r="AG249" s="188"/>
      <c r="AN249" s="140"/>
      <c r="AO249" s="140"/>
      <c r="AP249" s="140"/>
      <c r="AQ249" s="140"/>
      <c r="AR249" s="140"/>
      <c r="AS249" s="140"/>
      <c r="AT249" s="140"/>
      <c r="AU249" s="140"/>
      <c r="AV249" s="140"/>
    </row>
    <row r="250" spans="3:48" ht="12" customHeight="1">
      <c r="C250" s="215"/>
      <c r="D250" s="215"/>
      <c r="AA250" s="140"/>
      <c r="AB250" s="140"/>
      <c r="AC250" s="140"/>
      <c r="AD250" s="140"/>
      <c r="AE250" s="140"/>
      <c r="AG250" s="188"/>
      <c r="AN250" s="140"/>
      <c r="AO250" s="140"/>
      <c r="AP250" s="140"/>
      <c r="AQ250" s="140"/>
      <c r="AR250" s="140"/>
      <c r="AS250" s="140"/>
      <c r="AT250" s="140"/>
      <c r="AU250" s="140"/>
    </row>
    <row r="251" spans="3:48" ht="12" customHeight="1">
      <c r="C251" s="215"/>
      <c r="D251" s="215"/>
      <c r="AA251" s="140"/>
      <c r="AB251" s="140"/>
      <c r="AC251" s="140"/>
      <c r="AD251" s="140"/>
      <c r="AE251" s="140"/>
      <c r="AG251" s="188"/>
      <c r="AN251" s="140"/>
      <c r="AO251" s="140"/>
      <c r="AP251" s="140"/>
      <c r="AQ251" s="140"/>
      <c r="AR251" s="140"/>
      <c r="AS251" s="140"/>
      <c r="AT251" s="140"/>
      <c r="AU251" s="140"/>
      <c r="AV251" s="140"/>
    </row>
    <row r="252" spans="3:48" ht="12" customHeight="1">
      <c r="C252" s="215"/>
      <c r="D252" s="215"/>
      <c r="AA252" s="140"/>
      <c r="AB252" s="140"/>
      <c r="AC252" s="140"/>
      <c r="AD252" s="140"/>
      <c r="AE252" s="140"/>
      <c r="AG252" s="188"/>
      <c r="AN252" s="140"/>
      <c r="AO252" s="140"/>
      <c r="AP252" s="140"/>
      <c r="AQ252" s="140"/>
      <c r="AR252" s="140"/>
      <c r="AS252" s="140"/>
      <c r="AT252" s="140"/>
      <c r="AU252" s="140"/>
    </row>
    <row r="253" spans="3:48" ht="12" customHeight="1">
      <c r="C253" s="215"/>
      <c r="D253" s="215"/>
      <c r="AA253" s="140"/>
      <c r="AB253" s="140"/>
      <c r="AC253" s="140"/>
      <c r="AD253" s="140"/>
      <c r="AE253" s="140"/>
      <c r="AG253" s="188"/>
      <c r="AN253" s="140"/>
      <c r="AO253" s="140"/>
      <c r="AP253" s="140"/>
      <c r="AQ253" s="140"/>
      <c r="AR253" s="140"/>
      <c r="AS253" s="140"/>
      <c r="AT253" s="140"/>
      <c r="AU253" s="140"/>
    </row>
    <row r="254" spans="3:48" ht="12" customHeight="1">
      <c r="C254" s="215"/>
      <c r="D254" s="215"/>
      <c r="AA254" s="140"/>
      <c r="AB254" s="140"/>
      <c r="AC254" s="140"/>
      <c r="AD254" s="140"/>
      <c r="AE254" s="140"/>
      <c r="AG254" s="188"/>
      <c r="AN254" s="140"/>
      <c r="AO254" s="140"/>
      <c r="AP254" s="140"/>
      <c r="AQ254" s="140"/>
      <c r="AR254" s="140"/>
      <c r="AS254" s="140"/>
      <c r="AT254" s="140"/>
      <c r="AU254" s="140"/>
    </row>
    <row r="255" spans="3:48" ht="12" customHeight="1">
      <c r="C255" s="215"/>
      <c r="D255" s="215"/>
      <c r="AA255" s="140"/>
      <c r="AB255" s="140"/>
      <c r="AC255" s="140"/>
      <c r="AD255" s="140"/>
      <c r="AE255" s="140"/>
      <c r="AG255" s="188"/>
      <c r="AN255" s="140"/>
      <c r="AO255" s="140"/>
      <c r="AP255" s="140"/>
      <c r="AQ255" s="140"/>
      <c r="AR255" s="140"/>
      <c r="AS255" s="140"/>
      <c r="AT255" s="140"/>
      <c r="AU255" s="140"/>
    </row>
    <row r="256" spans="3:48" ht="12" customHeight="1">
      <c r="C256" s="215"/>
      <c r="D256" s="215"/>
      <c r="AA256" s="140"/>
      <c r="AB256" s="140"/>
      <c r="AC256" s="140"/>
      <c r="AD256" s="140"/>
      <c r="AE256" s="140"/>
      <c r="AG256" s="188"/>
      <c r="AN256" s="140"/>
      <c r="AO256" s="140"/>
      <c r="AP256" s="140"/>
      <c r="AQ256" s="140"/>
      <c r="AR256" s="140"/>
      <c r="AS256" s="140"/>
      <c r="AT256" s="140"/>
      <c r="AU256" s="140"/>
    </row>
    <row r="257" spans="3:48" ht="12" customHeight="1">
      <c r="C257" s="215"/>
      <c r="D257" s="215"/>
      <c r="AA257" s="140"/>
      <c r="AB257" s="140"/>
      <c r="AC257" s="140"/>
      <c r="AD257" s="140"/>
      <c r="AE257" s="140"/>
      <c r="AG257" s="188"/>
      <c r="AN257" s="140"/>
      <c r="AO257" s="140"/>
      <c r="AP257" s="140"/>
      <c r="AQ257" s="140"/>
      <c r="AR257" s="140"/>
      <c r="AS257" s="140"/>
      <c r="AT257" s="140"/>
      <c r="AU257" s="140"/>
    </row>
    <row r="258" spans="3:48" ht="12" customHeight="1">
      <c r="C258" s="215"/>
      <c r="D258" s="215"/>
      <c r="AA258" s="140"/>
      <c r="AB258" s="140"/>
      <c r="AC258" s="140"/>
      <c r="AD258" s="140"/>
      <c r="AE258" s="140"/>
      <c r="AG258" s="188"/>
      <c r="AN258" s="140"/>
      <c r="AO258" s="140"/>
      <c r="AP258" s="140"/>
      <c r="AQ258" s="140"/>
      <c r="AR258" s="140"/>
      <c r="AS258" s="140"/>
      <c r="AT258" s="140"/>
      <c r="AU258" s="140"/>
    </row>
    <row r="259" spans="3:48" ht="12" customHeight="1">
      <c r="C259" s="215"/>
      <c r="D259" s="215"/>
      <c r="AA259" s="140"/>
      <c r="AB259" s="140"/>
      <c r="AC259" s="140"/>
      <c r="AD259" s="140"/>
      <c r="AE259" s="140"/>
      <c r="AG259" s="188"/>
      <c r="AN259" s="140"/>
      <c r="AO259" s="140"/>
      <c r="AP259" s="140"/>
      <c r="AQ259" s="140"/>
      <c r="AR259" s="140"/>
      <c r="AS259" s="140"/>
      <c r="AT259" s="140"/>
      <c r="AU259" s="140"/>
      <c r="AV259" s="140"/>
    </row>
    <row r="260" spans="3:48" ht="12" customHeight="1">
      <c r="C260" s="215"/>
      <c r="D260" s="215"/>
      <c r="AA260" s="140"/>
      <c r="AB260" s="140"/>
      <c r="AC260" s="140"/>
      <c r="AD260" s="140"/>
      <c r="AE260" s="140"/>
      <c r="AG260" s="188"/>
      <c r="AN260" s="140"/>
      <c r="AO260" s="140"/>
      <c r="AP260" s="140"/>
      <c r="AQ260" s="140"/>
      <c r="AR260" s="140"/>
      <c r="AS260" s="140"/>
      <c r="AT260" s="140"/>
      <c r="AU260" s="140"/>
    </row>
    <row r="261" spans="3:48" ht="12" customHeight="1">
      <c r="C261" s="215"/>
      <c r="D261" s="215"/>
      <c r="AA261" s="140"/>
      <c r="AB261" s="140"/>
      <c r="AC261" s="140"/>
      <c r="AD261" s="140"/>
      <c r="AE261" s="140"/>
      <c r="AG261" s="188"/>
      <c r="AN261" s="140"/>
      <c r="AO261" s="140"/>
      <c r="AP261" s="140"/>
      <c r="AQ261" s="140"/>
      <c r="AR261" s="140"/>
      <c r="AS261" s="140"/>
      <c r="AT261" s="140"/>
      <c r="AU261" s="140"/>
    </row>
    <row r="262" spans="3:48" ht="12" customHeight="1">
      <c r="C262" s="215"/>
      <c r="D262" s="215"/>
      <c r="AA262" s="140"/>
      <c r="AB262" s="140"/>
      <c r="AC262" s="140"/>
      <c r="AD262" s="140"/>
      <c r="AE262" s="140"/>
      <c r="AG262" s="188"/>
      <c r="AN262" s="140"/>
      <c r="AO262" s="140"/>
      <c r="AP262" s="140"/>
      <c r="AQ262" s="140"/>
      <c r="AR262" s="140"/>
      <c r="AS262" s="140"/>
      <c r="AT262" s="140"/>
      <c r="AU262" s="140"/>
    </row>
    <row r="263" spans="3:48" ht="12" customHeight="1">
      <c r="C263" s="215"/>
      <c r="D263" s="215"/>
      <c r="AA263" s="140"/>
      <c r="AB263" s="140"/>
      <c r="AC263" s="140"/>
      <c r="AD263" s="140"/>
      <c r="AE263" s="140"/>
      <c r="AG263" s="188"/>
      <c r="AN263" s="140"/>
      <c r="AO263" s="140"/>
      <c r="AP263" s="140"/>
      <c r="AQ263" s="140"/>
      <c r="AR263" s="140"/>
      <c r="AS263" s="140"/>
      <c r="AT263" s="140"/>
      <c r="AU263" s="140"/>
    </row>
    <row r="264" spans="3:48" ht="12" customHeight="1">
      <c r="C264" s="215"/>
      <c r="D264" s="215"/>
      <c r="AA264" s="140"/>
      <c r="AB264" s="140"/>
      <c r="AC264" s="140"/>
      <c r="AD264" s="140"/>
      <c r="AE264" s="140"/>
      <c r="AG264" s="188"/>
      <c r="AN264" s="140"/>
      <c r="AO264" s="140"/>
      <c r="AP264" s="140"/>
      <c r="AQ264" s="140"/>
      <c r="AR264" s="140"/>
      <c r="AS264" s="140"/>
      <c r="AT264" s="140"/>
      <c r="AU264" s="140"/>
      <c r="AV264" s="140"/>
    </row>
    <row r="265" spans="3:48" ht="12" customHeight="1">
      <c r="C265" s="215"/>
      <c r="D265" s="215"/>
      <c r="AA265" s="140"/>
      <c r="AB265" s="140"/>
      <c r="AC265" s="140"/>
      <c r="AD265" s="140"/>
      <c r="AE265" s="140"/>
      <c r="AG265" s="188"/>
      <c r="AN265" s="140"/>
      <c r="AO265" s="140"/>
      <c r="AP265" s="140"/>
      <c r="AQ265" s="140"/>
      <c r="AR265" s="140"/>
      <c r="AS265" s="140"/>
      <c r="AT265" s="140"/>
      <c r="AU265" s="140"/>
      <c r="AV265" s="140"/>
    </row>
    <row r="266" spans="3:48" ht="12" customHeight="1">
      <c r="C266" s="215"/>
      <c r="D266" s="215"/>
      <c r="AA266" s="140"/>
      <c r="AB266" s="140"/>
      <c r="AC266" s="140"/>
      <c r="AD266" s="140"/>
      <c r="AE266" s="140"/>
      <c r="AG266" s="188"/>
      <c r="AN266" s="140"/>
      <c r="AO266" s="140"/>
      <c r="AP266" s="140"/>
      <c r="AQ266" s="140"/>
      <c r="AR266" s="140"/>
      <c r="AS266" s="140"/>
      <c r="AT266" s="140"/>
      <c r="AU266" s="140"/>
    </row>
    <row r="267" spans="3:48" ht="12" customHeight="1">
      <c r="C267" s="215"/>
      <c r="D267" s="215"/>
      <c r="AA267" s="140"/>
      <c r="AB267" s="140"/>
      <c r="AC267" s="140"/>
      <c r="AD267" s="140"/>
      <c r="AE267" s="140"/>
      <c r="AG267" s="188"/>
      <c r="AN267" s="140"/>
      <c r="AO267" s="140"/>
      <c r="AP267" s="140"/>
      <c r="AQ267" s="140"/>
      <c r="AR267" s="140"/>
      <c r="AS267" s="140"/>
      <c r="AT267" s="140"/>
      <c r="AU267" s="140"/>
    </row>
    <row r="268" spans="3:48" ht="12" customHeight="1">
      <c r="C268" s="215"/>
      <c r="D268" s="215"/>
      <c r="AA268" s="140"/>
      <c r="AB268" s="140"/>
      <c r="AC268" s="140"/>
      <c r="AD268" s="140"/>
      <c r="AE268" s="140"/>
      <c r="AG268" s="188"/>
      <c r="AN268" s="140"/>
      <c r="AO268" s="140"/>
      <c r="AP268" s="140"/>
      <c r="AQ268" s="140"/>
      <c r="AR268" s="140"/>
      <c r="AS268" s="140"/>
      <c r="AT268" s="140"/>
      <c r="AU268" s="140"/>
    </row>
    <row r="269" spans="3:48" ht="12" customHeight="1">
      <c r="C269" s="215"/>
      <c r="D269" s="215"/>
      <c r="AA269" s="140"/>
      <c r="AB269" s="140"/>
      <c r="AC269" s="140"/>
      <c r="AD269" s="140"/>
      <c r="AE269" s="140"/>
      <c r="AG269" s="188"/>
      <c r="AN269" s="140"/>
      <c r="AO269" s="140"/>
      <c r="AP269" s="140"/>
      <c r="AQ269" s="140"/>
      <c r="AR269" s="140"/>
      <c r="AS269" s="140"/>
      <c r="AT269" s="140"/>
      <c r="AU269" s="140"/>
    </row>
    <row r="270" spans="3:48" ht="12" customHeight="1">
      <c r="C270" s="215"/>
      <c r="D270" s="215"/>
      <c r="AA270" s="140"/>
      <c r="AB270" s="140"/>
      <c r="AC270" s="140"/>
      <c r="AD270" s="140"/>
      <c r="AE270" s="140"/>
      <c r="AG270" s="188"/>
      <c r="AN270" s="140"/>
      <c r="AO270" s="140"/>
      <c r="AP270" s="140"/>
      <c r="AQ270" s="140"/>
      <c r="AR270" s="140"/>
      <c r="AS270" s="140"/>
      <c r="AT270" s="140"/>
      <c r="AU270" s="140"/>
      <c r="AV270" s="140"/>
    </row>
    <row r="271" spans="3:48" ht="12" customHeight="1">
      <c r="C271" s="215"/>
      <c r="D271" s="215"/>
      <c r="AA271" s="140"/>
      <c r="AB271" s="140"/>
      <c r="AC271" s="140"/>
      <c r="AD271" s="140"/>
      <c r="AE271" s="140"/>
      <c r="AG271" s="188"/>
      <c r="AN271" s="140"/>
      <c r="AO271" s="140"/>
      <c r="AP271" s="140"/>
      <c r="AQ271" s="140"/>
      <c r="AR271" s="140"/>
      <c r="AS271" s="140"/>
      <c r="AT271" s="140"/>
      <c r="AU271" s="140"/>
      <c r="AV271" s="140"/>
    </row>
    <row r="272" spans="3:48" ht="12" customHeight="1">
      <c r="C272" s="215"/>
      <c r="D272" s="215"/>
      <c r="AA272" s="140"/>
      <c r="AB272" s="140"/>
      <c r="AC272" s="140"/>
      <c r="AD272" s="140"/>
      <c r="AE272" s="140"/>
      <c r="AG272" s="188"/>
      <c r="AN272" s="140"/>
      <c r="AO272" s="140"/>
      <c r="AP272" s="140"/>
      <c r="AQ272" s="140"/>
      <c r="AR272" s="140"/>
      <c r="AS272" s="140"/>
      <c r="AT272" s="140"/>
      <c r="AU272" s="140"/>
    </row>
    <row r="273" spans="3:48" ht="12" customHeight="1">
      <c r="C273" s="215"/>
      <c r="D273" s="215"/>
      <c r="AA273" s="140"/>
      <c r="AB273" s="140"/>
      <c r="AC273" s="140"/>
      <c r="AD273" s="140"/>
      <c r="AE273" s="140"/>
      <c r="AG273" s="188"/>
      <c r="AN273" s="140"/>
      <c r="AO273" s="140"/>
      <c r="AP273" s="140"/>
      <c r="AQ273" s="140"/>
      <c r="AR273" s="140"/>
      <c r="AS273" s="140"/>
      <c r="AT273" s="140"/>
      <c r="AU273" s="140"/>
    </row>
    <row r="274" spans="3:48" ht="12" customHeight="1">
      <c r="C274" s="215"/>
      <c r="D274" s="215"/>
      <c r="AA274" s="140"/>
      <c r="AB274" s="140"/>
      <c r="AC274" s="140"/>
      <c r="AD274" s="140"/>
      <c r="AE274" s="140"/>
      <c r="AG274" s="188"/>
      <c r="AN274" s="140"/>
      <c r="AO274" s="140"/>
      <c r="AP274" s="140"/>
      <c r="AQ274" s="140"/>
      <c r="AR274" s="140"/>
      <c r="AS274" s="140"/>
      <c r="AT274" s="140"/>
      <c r="AU274" s="140"/>
    </row>
    <row r="275" spans="3:48" ht="12" customHeight="1">
      <c r="C275" s="215"/>
      <c r="D275" s="215"/>
      <c r="AA275" s="140"/>
      <c r="AB275" s="140"/>
      <c r="AC275" s="140"/>
      <c r="AD275" s="140"/>
      <c r="AE275" s="140"/>
      <c r="AG275" s="188"/>
      <c r="AN275" s="140"/>
      <c r="AO275" s="140"/>
      <c r="AP275" s="140"/>
      <c r="AQ275" s="140"/>
      <c r="AR275" s="140"/>
      <c r="AS275" s="140"/>
      <c r="AT275" s="140"/>
      <c r="AU275" s="140"/>
    </row>
    <row r="276" spans="3:48" ht="12" customHeight="1">
      <c r="C276" s="215"/>
      <c r="D276" s="215"/>
      <c r="AA276" s="140"/>
      <c r="AB276" s="140"/>
      <c r="AC276" s="140"/>
      <c r="AD276" s="140"/>
      <c r="AE276" s="140"/>
      <c r="AG276" s="188"/>
      <c r="AN276" s="140"/>
      <c r="AO276" s="140"/>
      <c r="AP276" s="140"/>
      <c r="AQ276" s="140"/>
      <c r="AR276" s="140"/>
      <c r="AS276" s="140"/>
      <c r="AT276" s="140"/>
      <c r="AU276" s="140"/>
      <c r="AV276" s="140"/>
    </row>
    <row r="277" spans="3:48" ht="12" customHeight="1">
      <c r="C277" s="215"/>
      <c r="D277" s="215"/>
      <c r="AA277" s="140"/>
      <c r="AB277" s="140"/>
      <c r="AC277" s="140"/>
      <c r="AD277" s="140"/>
      <c r="AE277" s="140"/>
      <c r="AG277" s="188"/>
      <c r="AN277" s="140"/>
      <c r="AO277" s="140"/>
      <c r="AP277" s="140"/>
      <c r="AQ277" s="140"/>
      <c r="AR277" s="140"/>
      <c r="AS277" s="140"/>
      <c r="AT277" s="140"/>
      <c r="AU277" s="140"/>
      <c r="AV277" s="140"/>
    </row>
    <row r="278" spans="3:48" ht="12" customHeight="1">
      <c r="C278" s="215"/>
      <c r="D278" s="215"/>
      <c r="AA278" s="140"/>
      <c r="AB278" s="140"/>
      <c r="AC278" s="140"/>
      <c r="AD278" s="140"/>
      <c r="AE278" s="140"/>
      <c r="AG278" s="188"/>
      <c r="AN278" s="140"/>
      <c r="AO278" s="140"/>
      <c r="AP278" s="140"/>
      <c r="AQ278" s="140"/>
      <c r="AR278" s="140"/>
      <c r="AS278" s="140"/>
      <c r="AT278" s="140"/>
      <c r="AU278" s="140"/>
      <c r="AV278" s="140"/>
    </row>
    <row r="279" spans="3:48" ht="12" customHeight="1">
      <c r="C279" s="215"/>
      <c r="D279" s="215"/>
      <c r="AA279" s="140"/>
      <c r="AB279" s="140"/>
      <c r="AC279" s="140"/>
      <c r="AD279" s="140"/>
      <c r="AE279" s="140"/>
      <c r="AG279" s="188"/>
      <c r="AN279" s="140"/>
      <c r="AO279" s="140"/>
      <c r="AP279" s="140"/>
      <c r="AQ279" s="140"/>
      <c r="AR279" s="140"/>
      <c r="AS279" s="140"/>
      <c r="AT279" s="140"/>
      <c r="AU279" s="140"/>
    </row>
    <row r="280" spans="3:48" ht="12" customHeight="1">
      <c r="C280" s="215"/>
      <c r="D280" s="215"/>
      <c r="AA280" s="140"/>
      <c r="AB280" s="140"/>
      <c r="AC280" s="140"/>
      <c r="AD280" s="140"/>
      <c r="AE280" s="140"/>
      <c r="AG280" s="188"/>
      <c r="AN280" s="140"/>
      <c r="AO280" s="140"/>
      <c r="AP280" s="140"/>
      <c r="AQ280" s="140"/>
      <c r="AR280" s="140"/>
      <c r="AS280" s="140"/>
      <c r="AT280" s="140"/>
      <c r="AU280" s="140"/>
    </row>
    <row r="281" spans="3:48" ht="12" customHeight="1">
      <c r="C281" s="215"/>
      <c r="D281" s="215"/>
      <c r="AA281" s="140"/>
      <c r="AB281" s="140"/>
      <c r="AC281" s="140"/>
      <c r="AD281" s="140"/>
      <c r="AE281" s="140"/>
      <c r="AG281" s="188"/>
      <c r="AN281" s="140"/>
      <c r="AO281" s="140"/>
      <c r="AP281" s="140"/>
      <c r="AQ281" s="140"/>
      <c r="AR281" s="140"/>
      <c r="AS281" s="140"/>
      <c r="AT281" s="140"/>
      <c r="AU281" s="140"/>
    </row>
    <row r="282" spans="3:48" ht="12" customHeight="1">
      <c r="C282" s="215"/>
      <c r="D282" s="215"/>
      <c r="AA282" s="140"/>
      <c r="AB282" s="140"/>
      <c r="AC282" s="140"/>
      <c r="AD282" s="140"/>
      <c r="AE282" s="140"/>
      <c r="AG282" s="188"/>
      <c r="AN282" s="140"/>
      <c r="AO282" s="140"/>
      <c r="AP282" s="140"/>
      <c r="AQ282" s="140"/>
      <c r="AR282" s="140"/>
      <c r="AS282" s="140"/>
      <c r="AT282" s="140"/>
      <c r="AU282" s="140"/>
    </row>
    <row r="283" spans="3:48" ht="12" customHeight="1">
      <c r="C283" s="215"/>
      <c r="D283" s="215"/>
      <c r="AA283" s="140"/>
      <c r="AB283" s="140"/>
      <c r="AC283" s="140"/>
      <c r="AD283" s="140"/>
      <c r="AE283" s="140"/>
      <c r="AG283" s="188"/>
      <c r="AN283" s="140"/>
      <c r="AO283" s="140"/>
      <c r="AP283" s="140"/>
      <c r="AQ283" s="140"/>
      <c r="AR283" s="140"/>
      <c r="AS283" s="140"/>
      <c r="AT283" s="140"/>
      <c r="AU283" s="140"/>
    </row>
    <row r="284" spans="3:48" ht="12" customHeight="1">
      <c r="C284" s="215"/>
      <c r="D284" s="215"/>
      <c r="AA284" s="140"/>
      <c r="AB284" s="140"/>
      <c r="AC284" s="140"/>
      <c r="AD284" s="140"/>
      <c r="AE284" s="140"/>
      <c r="AG284" s="188"/>
      <c r="AN284" s="140"/>
      <c r="AO284" s="140"/>
      <c r="AP284" s="140"/>
      <c r="AQ284" s="140"/>
      <c r="AR284" s="140"/>
      <c r="AS284" s="140"/>
      <c r="AT284" s="140"/>
      <c r="AU284" s="140"/>
    </row>
    <row r="285" spans="3:48" ht="12" customHeight="1">
      <c r="C285" s="215"/>
      <c r="D285" s="215"/>
      <c r="AA285" s="140"/>
      <c r="AB285" s="140"/>
      <c r="AC285" s="140"/>
      <c r="AD285" s="140"/>
      <c r="AE285" s="140"/>
      <c r="AG285" s="188"/>
      <c r="AN285" s="140"/>
      <c r="AO285" s="140"/>
      <c r="AP285" s="140"/>
      <c r="AQ285" s="140"/>
      <c r="AR285" s="140"/>
      <c r="AS285" s="140"/>
      <c r="AT285" s="140"/>
      <c r="AU285" s="140"/>
    </row>
    <row r="286" spans="3:48" ht="12" customHeight="1">
      <c r="C286" s="215"/>
      <c r="D286" s="215"/>
      <c r="AA286" s="140"/>
      <c r="AB286" s="140"/>
      <c r="AC286" s="140"/>
      <c r="AD286" s="140"/>
      <c r="AE286" s="140"/>
      <c r="AG286" s="188"/>
      <c r="AN286" s="140"/>
      <c r="AO286" s="140"/>
      <c r="AP286" s="140"/>
      <c r="AQ286" s="140"/>
      <c r="AR286" s="140"/>
      <c r="AS286" s="140"/>
      <c r="AT286" s="140"/>
      <c r="AU286" s="140"/>
      <c r="AV286" s="140"/>
    </row>
    <row r="287" spans="3:48" ht="12" customHeight="1">
      <c r="C287" s="215"/>
      <c r="D287" s="215"/>
      <c r="AA287" s="140"/>
      <c r="AB287" s="140"/>
      <c r="AC287" s="140"/>
      <c r="AD287" s="140"/>
      <c r="AE287" s="140"/>
      <c r="AG287" s="188"/>
      <c r="AN287" s="140"/>
      <c r="AO287" s="140"/>
      <c r="AP287" s="140"/>
      <c r="AQ287" s="140"/>
      <c r="AR287" s="140"/>
      <c r="AS287" s="140"/>
      <c r="AT287" s="140"/>
      <c r="AU287" s="140"/>
      <c r="AV287" s="140"/>
    </row>
    <row r="288" spans="3:48" ht="12" customHeight="1">
      <c r="C288" s="215"/>
      <c r="D288" s="215"/>
      <c r="AA288" s="140"/>
      <c r="AB288" s="140"/>
      <c r="AC288" s="140"/>
      <c r="AD288" s="140"/>
      <c r="AE288" s="140"/>
      <c r="AG288" s="188"/>
      <c r="AN288" s="140"/>
      <c r="AO288" s="140"/>
      <c r="AP288" s="140"/>
      <c r="AQ288" s="140"/>
      <c r="AR288" s="140"/>
      <c r="AS288" s="140"/>
      <c r="AT288" s="140"/>
      <c r="AU288" s="140"/>
      <c r="AV288" s="140"/>
    </row>
    <row r="289" spans="3:48" ht="12" customHeight="1">
      <c r="C289" s="215"/>
      <c r="D289" s="215"/>
      <c r="AA289" s="140"/>
      <c r="AB289" s="140"/>
      <c r="AC289" s="140"/>
      <c r="AD289" s="140"/>
      <c r="AE289" s="140"/>
      <c r="AG289" s="188"/>
      <c r="AN289" s="140"/>
      <c r="AO289" s="140"/>
      <c r="AP289" s="140"/>
      <c r="AQ289" s="140"/>
      <c r="AR289" s="140"/>
      <c r="AS289" s="140"/>
      <c r="AT289" s="140"/>
      <c r="AU289" s="140"/>
    </row>
    <row r="290" spans="3:48" ht="12" customHeight="1">
      <c r="C290" s="215"/>
      <c r="D290" s="215"/>
      <c r="AA290" s="140"/>
      <c r="AB290" s="140"/>
      <c r="AC290" s="140"/>
      <c r="AD290" s="140"/>
      <c r="AE290" s="140"/>
      <c r="AG290" s="188"/>
      <c r="AN290" s="140"/>
      <c r="AO290" s="140"/>
      <c r="AP290" s="140"/>
      <c r="AQ290" s="140"/>
      <c r="AR290" s="140"/>
      <c r="AS290" s="140"/>
      <c r="AT290" s="140"/>
      <c r="AU290" s="140"/>
    </row>
    <row r="291" spans="3:48" ht="12" customHeight="1">
      <c r="C291" s="215"/>
      <c r="D291" s="215"/>
      <c r="AA291" s="140"/>
      <c r="AB291" s="140"/>
      <c r="AC291" s="140"/>
      <c r="AD291" s="140"/>
      <c r="AE291" s="140"/>
      <c r="AG291" s="188"/>
      <c r="AN291" s="140"/>
      <c r="AO291" s="140"/>
      <c r="AP291" s="140"/>
      <c r="AQ291" s="140"/>
      <c r="AR291" s="140"/>
      <c r="AS291" s="140"/>
      <c r="AT291" s="140"/>
      <c r="AU291" s="140"/>
    </row>
    <row r="292" spans="3:48" ht="12" customHeight="1">
      <c r="C292" s="215"/>
      <c r="D292" s="215"/>
      <c r="AA292" s="140"/>
      <c r="AB292" s="140"/>
      <c r="AC292" s="140"/>
      <c r="AD292" s="140"/>
      <c r="AE292" s="140"/>
      <c r="AG292" s="188"/>
      <c r="AN292" s="140"/>
      <c r="AO292" s="140"/>
      <c r="AP292" s="140"/>
      <c r="AQ292" s="140"/>
      <c r="AR292" s="140"/>
      <c r="AS292" s="140"/>
      <c r="AT292" s="140"/>
      <c r="AU292" s="140"/>
    </row>
    <row r="293" spans="3:48" ht="12" customHeight="1">
      <c r="C293" s="215"/>
      <c r="D293" s="215"/>
      <c r="AA293" s="140"/>
      <c r="AB293" s="140"/>
      <c r="AC293" s="140"/>
      <c r="AD293" s="140"/>
      <c r="AE293" s="140"/>
      <c r="AG293" s="188"/>
      <c r="AN293" s="140"/>
      <c r="AO293" s="140"/>
      <c r="AP293" s="140"/>
      <c r="AQ293" s="140"/>
      <c r="AR293" s="140"/>
      <c r="AS293" s="140"/>
      <c r="AT293" s="140"/>
      <c r="AU293" s="140"/>
    </row>
    <row r="294" spans="3:48" ht="12" customHeight="1">
      <c r="C294" s="215"/>
      <c r="D294" s="215"/>
      <c r="AA294" s="140"/>
      <c r="AB294" s="140"/>
      <c r="AC294" s="140"/>
      <c r="AD294" s="140"/>
      <c r="AE294" s="140"/>
      <c r="AG294" s="188"/>
      <c r="AN294" s="140"/>
      <c r="AO294" s="140"/>
      <c r="AP294" s="140"/>
      <c r="AQ294" s="140"/>
      <c r="AR294" s="140"/>
      <c r="AS294" s="140"/>
      <c r="AT294" s="140"/>
      <c r="AU294" s="140"/>
    </row>
    <row r="295" spans="3:48" ht="12" customHeight="1">
      <c r="C295" s="215"/>
      <c r="D295" s="215"/>
      <c r="AA295" s="140"/>
      <c r="AB295" s="140"/>
      <c r="AC295" s="140"/>
      <c r="AD295" s="140"/>
      <c r="AE295" s="140"/>
      <c r="AG295" s="188"/>
      <c r="AN295" s="140"/>
      <c r="AO295" s="140"/>
      <c r="AP295" s="140"/>
      <c r="AQ295" s="140"/>
      <c r="AR295" s="140"/>
      <c r="AS295" s="140"/>
      <c r="AT295" s="140"/>
      <c r="AU295" s="140"/>
    </row>
    <row r="296" spans="3:48" ht="12" customHeight="1">
      <c r="C296" s="215"/>
      <c r="D296" s="215"/>
      <c r="AA296" s="140"/>
      <c r="AB296" s="140"/>
      <c r="AC296" s="140"/>
      <c r="AD296" s="140"/>
      <c r="AE296" s="140"/>
      <c r="AG296" s="188"/>
      <c r="AN296" s="140"/>
      <c r="AO296" s="140"/>
      <c r="AP296" s="140"/>
      <c r="AQ296" s="140"/>
      <c r="AR296" s="140"/>
      <c r="AS296" s="140"/>
      <c r="AT296" s="140"/>
      <c r="AU296" s="140"/>
    </row>
    <row r="297" spans="3:48" ht="12" customHeight="1">
      <c r="C297" s="215"/>
      <c r="D297" s="215"/>
      <c r="AA297" s="140"/>
      <c r="AB297" s="140"/>
      <c r="AC297" s="140"/>
      <c r="AD297" s="140"/>
      <c r="AE297" s="140"/>
      <c r="AG297" s="188"/>
      <c r="AN297" s="140"/>
      <c r="AO297" s="140"/>
      <c r="AP297" s="140"/>
      <c r="AQ297" s="140"/>
      <c r="AR297" s="140"/>
      <c r="AS297" s="140"/>
      <c r="AT297" s="140"/>
      <c r="AU297" s="140"/>
    </row>
    <row r="298" spans="3:48" ht="12" customHeight="1">
      <c r="C298" s="215"/>
      <c r="D298" s="215"/>
      <c r="AA298" s="140"/>
      <c r="AB298" s="140"/>
      <c r="AC298" s="140"/>
      <c r="AD298" s="140"/>
      <c r="AE298" s="140"/>
      <c r="AG298" s="188"/>
      <c r="AN298" s="140"/>
      <c r="AO298" s="140"/>
      <c r="AP298" s="140"/>
      <c r="AQ298" s="140"/>
      <c r="AR298" s="140"/>
      <c r="AS298" s="140"/>
      <c r="AT298" s="140"/>
      <c r="AU298" s="140"/>
    </row>
    <row r="299" spans="3:48" ht="12" customHeight="1">
      <c r="C299" s="215"/>
      <c r="D299" s="215"/>
      <c r="AA299" s="140"/>
      <c r="AB299" s="140"/>
      <c r="AC299" s="140"/>
      <c r="AD299" s="140"/>
      <c r="AE299" s="140"/>
      <c r="AG299" s="188"/>
      <c r="AN299" s="140"/>
      <c r="AO299" s="140"/>
      <c r="AP299" s="140"/>
      <c r="AQ299" s="140"/>
      <c r="AR299" s="140"/>
      <c r="AS299" s="140"/>
      <c r="AT299" s="140"/>
      <c r="AU299" s="140"/>
    </row>
    <row r="300" spans="3:48" ht="12" customHeight="1">
      <c r="C300" s="215"/>
      <c r="D300" s="215"/>
      <c r="AA300" s="140"/>
      <c r="AB300" s="140"/>
      <c r="AC300" s="140"/>
      <c r="AD300" s="140"/>
      <c r="AE300" s="140"/>
      <c r="AG300" s="188"/>
      <c r="AN300" s="140"/>
      <c r="AO300" s="140"/>
      <c r="AP300" s="140"/>
      <c r="AQ300" s="140"/>
      <c r="AR300" s="140"/>
      <c r="AS300" s="140"/>
      <c r="AT300" s="140"/>
      <c r="AU300" s="140"/>
    </row>
    <row r="301" spans="3:48" ht="12" customHeight="1">
      <c r="C301" s="215"/>
      <c r="D301" s="215"/>
      <c r="AA301" s="140"/>
      <c r="AB301" s="140"/>
      <c r="AC301" s="140"/>
      <c r="AD301" s="140"/>
      <c r="AE301" s="140"/>
      <c r="AG301" s="188"/>
      <c r="AN301" s="140"/>
      <c r="AO301" s="140"/>
      <c r="AP301" s="140"/>
      <c r="AQ301" s="140"/>
      <c r="AR301" s="140"/>
      <c r="AS301" s="140"/>
      <c r="AT301" s="140"/>
      <c r="AU301" s="140"/>
    </row>
    <row r="302" spans="3:48" ht="12" customHeight="1">
      <c r="C302" s="215"/>
      <c r="D302" s="215"/>
      <c r="AA302" s="140"/>
      <c r="AB302" s="140"/>
      <c r="AC302" s="140"/>
      <c r="AD302" s="140"/>
      <c r="AE302" s="140"/>
      <c r="AG302" s="188"/>
      <c r="AN302" s="140"/>
      <c r="AO302" s="140"/>
      <c r="AP302" s="140"/>
      <c r="AQ302" s="140"/>
      <c r="AR302" s="140"/>
      <c r="AS302" s="140"/>
      <c r="AT302" s="140"/>
      <c r="AU302" s="140"/>
    </row>
    <row r="303" spans="3:48" ht="12" customHeight="1">
      <c r="C303" s="215"/>
      <c r="D303" s="215"/>
      <c r="AA303" s="140"/>
      <c r="AB303" s="140"/>
      <c r="AC303" s="140"/>
      <c r="AD303" s="140"/>
      <c r="AE303" s="140"/>
      <c r="AG303" s="188"/>
      <c r="AN303" s="140"/>
      <c r="AO303" s="140"/>
      <c r="AP303" s="140"/>
      <c r="AQ303" s="140"/>
      <c r="AR303" s="140"/>
      <c r="AS303" s="140"/>
      <c r="AT303" s="140"/>
      <c r="AU303" s="140"/>
    </row>
    <row r="304" spans="3:48" ht="12" customHeight="1">
      <c r="C304" s="215"/>
      <c r="D304" s="215"/>
      <c r="AA304" s="140"/>
      <c r="AB304" s="140"/>
      <c r="AC304" s="140"/>
      <c r="AD304" s="140"/>
      <c r="AE304" s="140"/>
      <c r="AG304" s="188"/>
      <c r="AN304" s="140"/>
      <c r="AO304" s="140"/>
      <c r="AP304" s="140"/>
      <c r="AQ304" s="140"/>
      <c r="AR304" s="140"/>
      <c r="AS304" s="140"/>
      <c r="AT304" s="140"/>
      <c r="AU304" s="140"/>
      <c r="AV304" s="140"/>
    </row>
    <row r="305" spans="3:48" ht="12" customHeight="1">
      <c r="C305" s="215"/>
      <c r="D305" s="215"/>
      <c r="AA305" s="140"/>
      <c r="AB305" s="140"/>
      <c r="AC305" s="140"/>
      <c r="AD305" s="140"/>
      <c r="AE305" s="140"/>
      <c r="AG305" s="188"/>
      <c r="AN305" s="140"/>
      <c r="AO305" s="140"/>
      <c r="AP305" s="140"/>
      <c r="AQ305" s="140"/>
      <c r="AR305" s="140"/>
      <c r="AS305" s="140"/>
      <c r="AT305" s="140"/>
      <c r="AU305" s="140"/>
    </row>
    <row r="306" spans="3:48" ht="12" customHeight="1">
      <c r="C306" s="215"/>
      <c r="D306" s="215"/>
      <c r="AA306" s="140"/>
      <c r="AB306" s="140"/>
      <c r="AC306" s="140"/>
      <c r="AD306" s="140"/>
      <c r="AE306" s="140"/>
      <c r="AG306" s="188"/>
      <c r="AN306" s="140"/>
      <c r="AO306" s="140"/>
      <c r="AP306" s="140"/>
      <c r="AQ306" s="140"/>
      <c r="AR306" s="140"/>
      <c r="AS306" s="140"/>
      <c r="AT306" s="140"/>
      <c r="AU306" s="140"/>
    </row>
    <row r="307" spans="3:48" ht="12" customHeight="1">
      <c r="C307" s="215"/>
      <c r="D307" s="215"/>
      <c r="AA307" s="140"/>
      <c r="AB307" s="140"/>
      <c r="AC307" s="140"/>
      <c r="AD307" s="140"/>
      <c r="AE307" s="140"/>
      <c r="AG307" s="188"/>
      <c r="AN307" s="140"/>
      <c r="AO307" s="140"/>
      <c r="AP307" s="140"/>
      <c r="AQ307" s="140"/>
      <c r="AR307" s="140"/>
      <c r="AS307" s="140"/>
      <c r="AT307" s="140"/>
      <c r="AU307" s="140"/>
    </row>
    <row r="308" spans="3:48" ht="12" customHeight="1">
      <c r="C308" s="215"/>
      <c r="D308" s="215"/>
      <c r="AA308" s="140"/>
      <c r="AB308" s="140"/>
      <c r="AC308" s="140"/>
      <c r="AD308" s="140"/>
      <c r="AE308" s="140"/>
      <c r="AG308" s="188"/>
      <c r="AN308" s="140"/>
      <c r="AO308" s="140"/>
      <c r="AP308" s="140"/>
      <c r="AQ308" s="140"/>
      <c r="AR308" s="140"/>
      <c r="AS308" s="140"/>
      <c r="AT308" s="140"/>
      <c r="AU308" s="140"/>
    </row>
    <row r="309" spans="3:48" ht="12" customHeight="1">
      <c r="C309" s="215"/>
      <c r="D309" s="215"/>
      <c r="AA309" s="140"/>
      <c r="AB309" s="140"/>
      <c r="AC309" s="140"/>
      <c r="AD309" s="140"/>
      <c r="AE309" s="140"/>
      <c r="AG309" s="188"/>
      <c r="AN309" s="140"/>
      <c r="AO309" s="140"/>
      <c r="AP309" s="140"/>
      <c r="AQ309" s="140"/>
      <c r="AR309" s="140"/>
      <c r="AS309" s="140"/>
      <c r="AT309" s="140"/>
      <c r="AU309" s="140"/>
    </row>
    <row r="310" spans="3:48" ht="12" customHeight="1">
      <c r="C310" s="215"/>
      <c r="D310" s="215"/>
      <c r="AA310" s="140"/>
      <c r="AB310" s="140"/>
      <c r="AC310" s="140"/>
      <c r="AD310" s="140"/>
      <c r="AE310" s="140"/>
      <c r="AG310" s="188"/>
      <c r="AN310" s="140"/>
      <c r="AO310" s="140"/>
      <c r="AP310" s="140"/>
      <c r="AQ310" s="140"/>
      <c r="AR310" s="140"/>
      <c r="AS310" s="140"/>
      <c r="AT310" s="140"/>
      <c r="AU310" s="140"/>
    </row>
    <row r="311" spans="3:48" ht="12" customHeight="1">
      <c r="C311" s="215"/>
      <c r="D311" s="215"/>
      <c r="AA311" s="140"/>
      <c r="AB311" s="140"/>
      <c r="AC311" s="140"/>
      <c r="AD311" s="140"/>
      <c r="AE311" s="140"/>
      <c r="AG311" s="188"/>
      <c r="AN311" s="140"/>
      <c r="AO311" s="140"/>
      <c r="AP311" s="140"/>
      <c r="AQ311" s="140"/>
      <c r="AR311" s="140"/>
      <c r="AS311" s="140"/>
      <c r="AT311" s="140"/>
      <c r="AU311" s="140"/>
    </row>
    <row r="312" spans="3:48" ht="12" customHeight="1">
      <c r="C312" s="215"/>
      <c r="D312" s="215"/>
      <c r="AA312" s="140"/>
      <c r="AB312" s="140"/>
      <c r="AC312" s="140"/>
      <c r="AD312" s="140"/>
      <c r="AE312" s="140"/>
      <c r="AG312" s="188"/>
      <c r="AN312" s="140"/>
      <c r="AO312" s="140"/>
      <c r="AP312" s="140"/>
      <c r="AQ312" s="140"/>
      <c r="AR312" s="140"/>
      <c r="AS312" s="140"/>
      <c r="AT312" s="140"/>
      <c r="AU312" s="140"/>
    </row>
    <row r="313" spans="3:48" ht="12" customHeight="1">
      <c r="C313" s="215"/>
      <c r="D313" s="215"/>
      <c r="AA313" s="140"/>
      <c r="AB313" s="140"/>
      <c r="AC313" s="140"/>
      <c r="AD313" s="140"/>
      <c r="AE313" s="140"/>
      <c r="AG313" s="188"/>
      <c r="AN313" s="140"/>
      <c r="AO313" s="140"/>
      <c r="AP313" s="140"/>
      <c r="AQ313" s="140"/>
      <c r="AR313" s="140"/>
      <c r="AS313" s="140"/>
      <c r="AT313" s="140"/>
      <c r="AU313" s="140"/>
    </row>
    <row r="314" spans="3:48" ht="12" customHeight="1">
      <c r="C314" s="215"/>
      <c r="D314" s="215"/>
      <c r="AA314" s="140"/>
      <c r="AB314" s="140"/>
      <c r="AC314" s="140"/>
      <c r="AD314" s="140"/>
      <c r="AE314" s="140"/>
      <c r="AG314" s="188"/>
      <c r="AN314" s="140"/>
      <c r="AO314" s="140"/>
      <c r="AP314" s="140"/>
      <c r="AQ314" s="140"/>
      <c r="AR314" s="140"/>
      <c r="AS314" s="140"/>
      <c r="AT314" s="140"/>
      <c r="AU314" s="140"/>
    </row>
    <row r="315" spans="3:48" ht="12" customHeight="1">
      <c r="C315" s="215"/>
      <c r="D315" s="215"/>
      <c r="AA315" s="140"/>
      <c r="AB315" s="140"/>
      <c r="AC315" s="140"/>
      <c r="AD315" s="140"/>
      <c r="AE315" s="140"/>
      <c r="AG315" s="188"/>
      <c r="AN315" s="140"/>
      <c r="AO315" s="140"/>
      <c r="AP315" s="140"/>
      <c r="AQ315" s="140"/>
      <c r="AR315" s="140"/>
      <c r="AS315" s="140"/>
      <c r="AT315" s="140"/>
      <c r="AU315" s="140"/>
    </row>
    <row r="316" spans="3:48" ht="12" customHeight="1">
      <c r="C316" s="215"/>
      <c r="D316" s="215"/>
      <c r="AA316" s="140"/>
      <c r="AB316" s="140"/>
      <c r="AC316" s="140"/>
      <c r="AD316" s="140"/>
      <c r="AE316" s="140"/>
      <c r="AG316" s="188"/>
      <c r="AN316" s="140"/>
      <c r="AO316" s="140"/>
      <c r="AP316" s="140"/>
      <c r="AQ316" s="140"/>
      <c r="AR316" s="140"/>
      <c r="AS316" s="140"/>
      <c r="AT316" s="140"/>
      <c r="AU316" s="140"/>
    </row>
    <row r="317" spans="3:48" ht="12" customHeight="1">
      <c r="C317" s="215"/>
      <c r="D317" s="215"/>
      <c r="AA317" s="140"/>
      <c r="AB317" s="140"/>
      <c r="AC317" s="140"/>
      <c r="AD317" s="140"/>
      <c r="AE317" s="140"/>
      <c r="AG317" s="188"/>
      <c r="AN317" s="140"/>
      <c r="AO317" s="140"/>
      <c r="AP317" s="140"/>
      <c r="AQ317" s="140"/>
      <c r="AR317" s="140"/>
      <c r="AS317" s="140"/>
      <c r="AT317" s="140"/>
      <c r="AU317" s="140"/>
    </row>
    <row r="318" spans="3:48" ht="12" customHeight="1">
      <c r="C318" s="215"/>
      <c r="D318" s="215"/>
      <c r="AA318" s="140"/>
      <c r="AB318" s="140"/>
      <c r="AC318" s="140"/>
      <c r="AD318" s="140"/>
      <c r="AE318" s="140"/>
      <c r="AG318" s="188"/>
      <c r="AN318" s="140"/>
      <c r="AO318" s="140"/>
      <c r="AP318" s="140"/>
      <c r="AQ318" s="140"/>
      <c r="AR318" s="140"/>
      <c r="AS318" s="140"/>
      <c r="AT318" s="140"/>
      <c r="AU318" s="140"/>
      <c r="AV318" s="140"/>
    </row>
    <row r="319" spans="3:48" ht="12" customHeight="1">
      <c r="C319" s="215"/>
      <c r="D319" s="215"/>
      <c r="AA319" s="140"/>
      <c r="AB319" s="140"/>
      <c r="AC319" s="140"/>
      <c r="AD319" s="140"/>
      <c r="AE319" s="140"/>
      <c r="AG319" s="188"/>
      <c r="AN319" s="140"/>
      <c r="AO319" s="140"/>
      <c r="AP319" s="140"/>
      <c r="AQ319" s="140"/>
      <c r="AR319" s="140"/>
      <c r="AS319" s="140"/>
      <c r="AT319" s="140"/>
      <c r="AU319" s="140"/>
    </row>
    <row r="320" spans="3:48" ht="12" customHeight="1">
      <c r="C320" s="215"/>
      <c r="D320" s="215"/>
      <c r="AA320" s="140"/>
      <c r="AB320" s="140"/>
      <c r="AC320" s="140"/>
      <c r="AD320" s="140"/>
      <c r="AE320" s="140"/>
      <c r="AG320" s="188"/>
      <c r="AN320" s="140"/>
      <c r="AO320" s="140"/>
      <c r="AP320" s="140"/>
      <c r="AQ320" s="140"/>
      <c r="AR320" s="140"/>
      <c r="AS320" s="140"/>
      <c r="AT320" s="140"/>
      <c r="AU320" s="140"/>
    </row>
    <row r="321" spans="3:48" ht="12" customHeight="1">
      <c r="C321" s="215"/>
      <c r="D321" s="215"/>
      <c r="AA321" s="140"/>
      <c r="AB321" s="140"/>
      <c r="AC321" s="140"/>
      <c r="AD321" s="140"/>
      <c r="AE321" s="140"/>
      <c r="AG321" s="188"/>
      <c r="AN321" s="140"/>
      <c r="AO321" s="140"/>
      <c r="AP321" s="140"/>
      <c r="AQ321" s="140"/>
      <c r="AR321" s="140"/>
      <c r="AS321" s="140"/>
      <c r="AT321" s="140"/>
      <c r="AU321" s="140"/>
    </row>
    <row r="322" spans="3:48" ht="12" customHeight="1">
      <c r="C322" s="215"/>
      <c r="D322" s="215"/>
      <c r="AA322" s="140"/>
      <c r="AB322" s="140"/>
      <c r="AC322" s="140"/>
      <c r="AD322" s="140"/>
      <c r="AE322" s="140"/>
      <c r="AG322" s="188"/>
      <c r="AN322" s="140"/>
      <c r="AO322" s="140"/>
      <c r="AP322" s="140"/>
      <c r="AQ322" s="140"/>
      <c r="AR322" s="140"/>
      <c r="AS322" s="140"/>
      <c r="AT322" s="140"/>
      <c r="AU322" s="140"/>
    </row>
    <row r="323" spans="3:48" ht="12" customHeight="1">
      <c r="C323" s="215"/>
      <c r="D323" s="215"/>
      <c r="AA323" s="140"/>
      <c r="AB323" s="140"/>
      <c r="AC323" s="140"/>
      <c r="AD323" s="140"/>
      <c r="AE323" s="140"/>
      <c r="AG323" s="188"/>
      <c r="AN323" s="140"/>
      <c r="AO323" s="140"/>
      <c r="AP323" s="140"/>
      <c r="AQ323" s="140"/>
      <c r="AR323" s="140"/>
      <c r="AS323" s="140"/>
      <c r="AT323" s="140"/>
      <c r="AU323" s="140"/>
    </row>
    <row r="324" spans="3:48" ht="12" customHeight="1">
      <c r="C324" s="215"/>
      <c r="D324" s="215"/>
      <c r="AA324" s="140"/>
      <c r="AB324" s="140"/>
      <c r="AC324" s="140"/>
      <c r="AD324" s="140"/>
      <c r="AE324" s="140"/>
      <c r="AG324" s="188"/>
      <c r="AN324" s="140"/>
      <c r="AO324" s="140"/>
      <c r="AP324" s="140"/>
      <c r="AQ324" s="140"/>
      <c r="AR324" s="140"/>
      <c r="AS324" s="140"/>
      <c r="AT324" s="140"/>
      <c r="AU324" s="140"/>
    </row>
    <row r="325" spans="3:48" ht="12" customHeight="1">
      <c r="C325" s="215"/>
      <c r="D325" s="215"/>
      <c r="AA325" s="140"/>
      <c r="AB325" s="140"/>
      <c r="AC325" s="140"/>
      <c r="AD325" s="140"/>
      <c r="AE325" s="140"/>
      <c r="AG325" s="188"/>
      <c r="AN325" s="140"/>
      <c r="AO325" s="140"/>
      <c r="AP325" s="140"/>
      <c r="AQ325" s="140"/>
      <c r="AR325" s="140"/>
      <c r="AS325" s="140"/>
      <c r="AT325" s="140"/>
      <c r="AU325" s="140"/>
    </row>
    <row r="326" spans="3:48" ht="12" customHeight="1">
      <c r="C326" s="215"/>
      <c r="D326" s="215"/>
      <c r="AA326" s="140"/>
      <c r="AB326" s="140"/>
      <c r="AC326" s="140"/>
      <c r="AD326" s="140"/>
      <c r="AE326" s="140"/>
      <c r="AG326" s="188"/>
      <c r="AN326" s="140"/>
      <c r="AO326" s="140"/>
      <c r="AP326" s="140"/>
      <c r="AQ326" s="140"/>
      <c r="AR326" s="140"/>
      <c r="AS326" s="140"/>
      <c r="AT326" s="140"/>
      <c r="AU326" s="140"/>
    </row>
    <row r="327" spans="3:48" ht="12" customHeight="1">
      <c r="C327" s="215"/>
      <c r="D327" s="215"/>
      <c r="AA327" s="140"/>
      <c r="AB327" s="140"/>
      <c r="AC327" s="140"/>
      <c r="AD327" s="140"/>
      <c r="AE327" s="140"/>
      <c r="AG327" s="188"/>
      <c r="AN327" s="140"/>
      <c r="AO327" s="140"/>
      <c r="AP327" s="140"/>
      <c r="AQ327" s="140"/>
      <c r="AR327" s="140"/>
      <c r="AS327" s="140"/>
      <c r="AT327" s="140"/>
      <c r="AU327" s="140"/>
    </row>
    <row r="328" spans="3:48" ht="12" customHeight="1">
      <c r="C328" s="215"/>
      <c r="D328" s="215"/>
      <c r="AA328" s="140"/>
      <c r="AB328" s="140"/>
      <c r="AC328" s="140"/>
      <c r="AD328" s="140"/>
      <c r="AE328" s="140"/>
      <c r="AG328" s="188"/>
      <c r="AN328" s="140"/>
      <c r="AO328" s="140"/>
      <c r="AP328" s="140"/>
      <c r="AQ328" s="140"/>
      <c r="AR328" s="140"/>
      <c r="AS328" s="140"/>
      <c r="AT328" s="140"/>
      <c r="AU328" s="140"/>
    </row>
    <row r="329" spans="3:48" ht="12" customHeight="1">
      <c r="C329" s="215"/>
      <c r="D329" s="215"/>
      <c r="AA329" s="140"/>
      <c r="AB329" s="140"/>
      <c r="AC329" s="140"/>
      <c r="AD329" s="140"/>
      <c r="AE329" s="140"/>
      <c r="AG329" s="188"/>
      <c r="AN329" s="140"/>
      <c r="AO329" s="140"/>
      <c r="AP329" s="140"/>
      <c r="AQ329" s="140"/>
      <c r="AR329" s="140"/>
      <c r="AS329" s="140"/>
      <c r="AT329" s="140"/>
      <c r="AU329" s="140"/>
    </row>
    <row r="330" spans="3:48" ht="12" customHeight="1">
      <c r="C330" s="215"/>
      <c r="D330" s="215"/>
      <c r="AA330" s="140"/>
      <c r="AB330" s="140"/>
      <c r="AC330" s="140"/>
      <c r="AD330" s="140"/>
      <c r="AE330" s="140"/>
      <c r="AG330" s="188"/>
      <c r="AN330" s="140"/>
      <c r="AO330" s="140"/>
      <c r="AP330" s="140"/>
      <c r="AQ330" s="140"/>
      <c r="AR330" s="140"/>
      <c r="AS330" s="140"/>
      <c r="AT330" s="140"/>
      <c r="AU330" s="140"/>
    </row>
    <row r="331" spans="3:48" ht="12" customHeight="1">
      <c r="C331" s="215"/>
      <c r="D331" s="215"/>
      <c r="AA331" s="140"/>
      <c r="AB331" s="140"/>
      <c r="AC331" s="140"/>
      <c r="AD331" s="140"/>
      <c r="AE331" s="140"/>
      <c r="AG331" s="188"/>
      <c r="AN331" s="140"/>
      <c r="AO331" s="140"/>
      <c r="AP331" s="140"/>
      <c r="AQ331" s="140"/>
      <c r="AR331" s="140"/>
      <c r="AS331" s="140"/>
      <c r="AT331" s="140"/>
      <c r="AU331" s="140"/>
    </row>
    <row r="332" spans="3:48" ht="12" customHeight="1">
      <c r="C332" s="215"/>
      <c r="D332" s="215"/>
      <c r="AA332" s="140"/>
      <c r="AB332" s="140"/>
      <c r="AC332" s="140"/>
      <c r="AD332" s="140"/>
      <c r="AE332" s="140"/>
      <c r="AG332" s="188"/>
      <c r="AN332" s="140"/>
      <c r="AO332" s="140"/>
      <c r="AP332" s="140"/>
      <c r="AQ332" s="140"/>
      <c r="AR332" s="140"/>
      <c r="AS332" s="140"/>
      <c r="AT332" s="140"/>
      <c r="AU332" s="140"/>
    </row>
    <row r="333" spans="3:48" ht="12" customHeight="1">
      <c r="C333" s="215"/>
      <c r="D333" s="215"/>
      <c r="AA333" s="140"/>
      <c r="AB333" s="140"/>
      <c r="AC333" s="140"/>
      <c r="AD333" s="140"/>
      <c r="AE333" s="140"/>
      <c r="AG333" s="188"/>
      <c r="AN333" s="140"/>
      <c r="AO333" s="140"/>
      <c r="AP333" s="140"/>
      <c r="AQ333" s="140"/>
      <c r="AR333" s="140"/>
      <c r="AS333" s="140"/>
      <c r="AT333" s="140"/>
      <c r="AU333" s="140"/>
    </row>
    <row r="334" spans="3:48" ht="12" customHeight="1">
      <c r="C334" s="215"/>
      <c r="D334" s="215"/>
      <c r="AA334" s="140"/>
      <c r="AB334" s="140"/>
      <c r="AC334" s="140"/>
      <c r="AD334" s="140"/>
      <c r="AE334" s="140"/>
      <c r="AG334" s="188"/>
      <c r="AN334" s="140"/>
      <c r="AO334" s="140"/>
      <c r="AP334" s="140"/>
      <c r="AQ334" s="140"/>
      <c r="AR334" s="140"/>
      <c r="AS334" s="140"/>
      <c r="AT334" s="140"/>
      <c r="AU334" s="140"/>
    </row>
    <row r="335" spans="3:48" ht="12" customHeight="1">
      <c r="C335" s="215"/>
      <c r="D335" s="215"/>
      <c r="AA335" s="140"/>
      <c r="AB335" s="140"/>
      <c r="AC335" s="140"/>
      <c r="AD335" s="140"/>
      <c r="AE335" s="140"/>
      <c r="AG335" s="188"/>
      <c r="AN335" s="140"/>
      <c r="AO335" s="140"/>
      <c r="AP335" s="140"/>
      <c r="AQ335" s="140"/>
      <c r="AR335" s="140"/>
      <c r="AS335" s="140"/>
      <c r="AT335" s="140"/>
      <c r="AU335" s="140"/>
    </row>
    <row r="336" spans="3:48" ht="12" customHeight="1">
      <c r="C336" s="215"/>
      <c r="D336" s="215"/>
      <c r="AA336" s="140"/>
      <c r="AB336" s="140"/>
      <c r="AC336" s="140"/>
      <c r="AD336" s="140"/>
      <c r="AE336" s="140"/>
      <c r="AG336" s="188"/>
      <c r="AN336" s="140"/>
      <c r="AO336" s="140"/>
      <c r="AP336" s="140"/>
      <c r="AQ336" s="140"/>
      <c r="AR336" s="140"/>
      <c r="AS336" s="140"/>
      <c r="AT336" s="140"/>
      <c r="AU336" s="140"/>
      <c r="AV336" s="140"/>
    </row>
    <row r="337" spans="3:64" ht="12" customHeight="1">
      <c r="C337" s="215"/>
      <c r="D337" s="215"/>
      <c r="AA337" s="140"/>
      <c r="AB337" s="140"/>
      <c r="AC337" s="140"/>
      <c r="AD337" s="140"/>
      <c r="AE337" s="140"/>
      <c r="AG337" s="188"/>
      <c r="AN337" s="140"/>
      <c r="AO337" s="140"/>
      <c r="AP337" s="140"/>
      <c r="AQ337" s="140"/>
      <c r="AR337" s="140"/>
      <c r="AS337" s="140"/>
      <c r="AT337" s="140"/>
      <c r="AU337" s="140"/>
    </row>
    <row r="338" spans="3:64" ht="12" customHeight="1">
      <c r="C338" s="215"/>
      <c r="D338" s="215"/>
      <c r="AA338" s="140"/>
      <c r="AB338" s="140"/>
      <c r="AC338" s="140"/>
      <c r="AD338" s="140"/>
      <c r="AE338" s="140"/>
      <c r="AG338" s="188"/>
      <c r="AN338" s="140"/>
      <c r="AO338" s="140"/>
      <c r="AP338" s="140"/>
      <c r="AQ338" s="140"/>
      <c r="AR338" s="140"/>
      <c r="AS338" s="140"/>
      <c r="AT338" s="140"/>
      <c r="AU338" s="140"/>
    </row>
    <row r="339" spans="3:64" ht="12" customHeight="1">
      <c r="C339" s="215"/>
      <c r="D339" s="215"/>
      <c r="AA339" s="140"/>
      <c r="AB339" s="140"/>
      <c r="AC339" s="140"/>
      <c r="AD339" s="140"/>
      <c r="AE339" s="140"/>
      <c r="AG339" s="188"/>
      <c r="AN339" s="140"/>
      <c r="AO339" s="140"/>
      <c r="AP339" s="140"/>
      <c r="AQ339" s="140"/>
      <c r="AR339" s="140"/>
      <c r="AS339" s="140"/>
      <c r="AT339" s="140"/>
      <c r="AU339" s="140"/>
    </row>
    <row r="340" spans="3:64" ht="12" customHeight="1">
      <c r="C340" s="215"/>
      <c r="D340" s="215"/>
      <c r="AA340" s="140"/>
      <c r="AB340" s="140"/>
      <c r="AC340" s="140"/>
      <c r="AD340" s="140"/>
      <c r="AE340" s="140"/>
      <c r="AG340" s="188"/>
      <c r="AN340" s="140"/>
      <c r="AO340" s="140"/>
      <c r="AP340" s="140"/>
      <c r="AQ340" s="140"/>
      <c r="AR340" s="140"/>
      <c r="AS340" s="140"/>
      <c r="AT340" s="140"/>
      <c r="AU340" s="140"/>
    </row>
    <row r="341" spans="3:64" ht="12" customHeight="1">
      <c r="C341" s="215"/>
      <c r="D341" s="215"/>
      <c r="AA341" s="140"/>
      <c r="AB341" s="140"/>
      <c r="AC341" s="140"/>
      <c r="AD341" s="140"/>
      <c r="AE341" s="140"/>
      <c r="AG341" s="188"/>
      <c r="AN341" s="140"/>
      <c r="AO341" s="140"/>
      <c r="AP341" s="140"/>
      <c r="AQ341" s="140"/>
      <c r="AR341" s="140"/>
      <c r="AS341" s="140"/>
      <c r="AT341" s="140"/>
      <c r="AU341" s="140"/>
    </row>
    <row r="342" spans="3:64" ht="12" customHeight="1">
      <c r="C342" s="215"/>
      <c r="D342" s="215"/>
      <c r="AA342" s="140"/>
      <c r="AB342" s="140"/>
      <c r="AC342" s="140"/>
      <c r="AD342" s="140"/>
      <c r="AE342" s="140"/>
      <c r="AG342" s="188"/>
      <c r="AN342" s="140"/>
      <c r="AO342" s="140"/>
      <c r="AP342" s="140"/>
      <c r="AQ342" s="140"/>
      <c r="AR342" s="140"/>
      <c r="AS342" s="140"/>
      <c r="AT342" s="140"/>
      <c r="AU342" s="140"/>
    </row>
    <row r="343" spans="3:64" ht="12" customHeight="1">
      <c r="C343" s="215"/>
      <c r="D343" s="215"/>
      <c r="AA343" s="140"/>
      <c r="AB343" s="140"/>
      <c r="AC343" s="140"/>
      <c r="AD343" s="140"/>
      <c r="AE343" s="140"/>
      <c r="AG343" s="188"/>
      <c r="AN343" s="140"/>
      <c r="AO343" s="140"/>
      <c r="AP343" s="140"/>
      <c r="AQ343" s="140"/>
      <c r="AR343" s="140"/>
      <c r="AS343" s="140"/>
      <c r="AT343" s="140"/>
      <c r="AU343" s="140"/>
    </row>
    <row r="344" spans="3:64" ht="12" customHeight="1">
      <c r="C344" s="215"/>
      <c r="D344" s="215"/>
      <c r="AA344" s="140"/>
      <c r="AB344" s="140"/>
      <c r="AC344" s="140"/>
      <c r="AD344" s="140"/>
      <c r="AE344" s="140"/>
      <c r="AG344" s="188"/>
      <c r="AN344" s="140"/>
      <c r="AO344" s="140"/>
      <c r="AP344" s="140"/>
      <c r="AQ344" s="140"/>
      <c r="AR344" s="140"/>
      <c r="AS344" s="140"/>
      <c r="AT344" s="140"/>
      <c r="AU344" s="140"/>
    </row>
    <row r="345" spans="3:64" ht="12" customHeight="1">
      <c r="C345" s="215"/>
      <c r="D345" s="215"/>
      <c r="AA345" s="140"/>
      <c r="AB345" s="140"/>
      <c r="AC345" s="140"/>
      <c r="AD345" s="140"/>
      <c r="AE345" s="140"/>
      <c r="AG345" s="188"/>
      <c r="AN345" s="140"/>
      <c r="AO345" s="140"/>
      <c r="AP345" s="140"/>
      <c r="AQ345" s="140"/>
      <c r="AR345" s="140"/>
      <c r="AS345" s="140"/>
      <c r="AT345" s="140"/>
      <c r="AU345" s="140"/>
    </row>
    <row r="346" spans="3:64" ht="12" customHeight="1">
      <c r="C346" s="215"/>
      <c r="D346" s="215"/>
      <c r="AA346" s="140"/>
      <c r="AB346" s="140"/>
      <c r="AC346" s="140"/>
      <c r="AD346" s="140"/>
      <c r="AE346" s="140"/>
      <c r="AG346" s="188"/>
      <c r="AN346" s="140"/>
      <c r="AO346" s="140"/>
      <c r="AP346" s="140"/>
      <c r="AQ346" s="140"/>
      <c r="AR346" s="140"/>
      <c r="AS346" s="140"/>
      <c r="AT346" s="140"/>
      <c r="AU346" s="140"/>
    </row>
    <row r="347" spans="3:64" ht="12" customHeight="1">
      <c r="C347" s="215"/>
      <c r="D347" s="215"/>
      <c r="AA347" s="140"/>
      <c r="AB347" s="140"/>
      <c r="AC347" s="140"/>
      <c r="AD347" s="140"/>
      <c r="AE347" s="140"/>
      <c r="AG347" s="188"/>
      <c r="AN347" s="140"/>
      <c r="AO347" s="140"/>
      <c r="AP347" s="140"/>
      <c r="AQ347" s="140"/>
      <c r="AR347" s="140"/>
      <c r="AS347" s="140"/>
      <c r="AT347" s="140"/>
      <c r="AU347" s="140"/>
    </row>
    <row r="348" spans="3:64" ht="12" customHeight="1">
      <c r="C348" s="215"/>
      <c r="D348" s="215"/>
      <c r="AA348" s="140"/>
      <c r="AB348" s="140"/>
      <c r="AC348" s="140"/>
      <c r="AD348" s="140"/>
      <c r="AE348" s="140"/>
      <c r="AG348" s="188"/>
      <c r="AN348" s="140"/>
      <c r="AO348" s="140"/>
      <c r="AP348" s="140"/>
      <c r="AQ348" s="140"/>
      <c r="AR348" s="140"/>
      <c r="AS348" s="140"/>
      <c r="AT348" s="140"/>
      <c r="AU348" s="140"/>
    </row>
    <row r="349" spans="3:64" ht="12" customHeight="1">
      <c r="C349" s="215"/>
      <c r="D349" s="215"/>
      <c r="AA349" s="140"/>
      <c r="AB349" s="140"/>
      <c r="AC349" s="140"/>
      <c r="AD349" s="140"/>
      <c r="AE349" s="140"/>
      <c r="AG349" s="188"/>
      <c r="AN349" s="140"/>
      <c r="AO349" s="140"/>
      <c r="AP349" s="140"/>
      <c r="AQ349" s="140"/>
      <c r="AR349" s="140"/>
      <c r="AS349" s="140"/>
      <c r="AT349" s="140"/>
      <c r="AU349" s="140"/>
      <c r="AV349" s="140"/>
      <c r="AW349" s="140"/>
      <c r="AX349" s="140"/>
      <c r="AY349" s="140"/>
      <c r="AZ349" s="140"/>
      <c r="BA349" s="140"/>
      <c r="BB349" s="140"/>
      <c r="BC349" s="140"/>
      <c r="BD349" s="140"/>
      <c r="BE349" s="140"/>
      <c r="BF349" s="140"/>
      <c r="BG349" s="140"/>
      <c r="BH349" s="140"/>
      <c r="BI349" s="140"/>
      <c r="BJ349" s="140"/>
      <c r="BK349" s="140"/>
      <c r="BL349" s="140"/>
    </row>
    <row r="350" spans="3:64" ht="12" customHeight="1">
      <c r="C350" s="215"/>
      <c r="D350" s="215"/>
      <c r="AA350" s="140"/>
      <c r="AB350" s="140"/>
      <c r="AC350" s="140"/>
      <c r="AD350" s="140"/>
      <c r="AE350" s="140"/>
      <c r="AG350" s="188"/>
      <c r="AN350" s="140"/>
      <c r="AO350" s="140"/>
      <c r="AP350" s="140"/>
      <c r="AQ350" s="140"/>
      <c r="AR350" s="140"/>
      <c r="AS350" s="140"/>
      <c r="AT350" s="140"/>
      <c r="AU350" s="140"/>
    </row>
    <row r="351" spans="3:64" ht="12" customHeight="1">
      <c r="C351" s="215"/>
      <c r="D351" s="215"/>
      <c r="AA351" s="140"/>
      <c r="AB351" s="140"/>
      <c r="AC351" s="140"/>
      <c r="AD351" s="140"/>
      <c r="AE351" s="140"/>
      <c r="AG351" s="188"/>
      <c r="AN351" s="140"/>
      <c r="AO351" s="140"/>
      <c r="AP351" s="140"/>
      <c r="AQ351" s="140"/>
      <c r="AR351" s="140"/>
      <c r="AS351" s="140"/>
      <c r="AT351" s="140"/>
      <c r="AU351" s="140"/>
    </row>
    <row r="352" spans="3:64" ht="12" customHeight="1">
      <c r="C352" s="215"/>
      <c r="D352" s="215"/>
      <c r="AA352" s="140"/>
      <c r="AB352" s="140"/>
      <c r="AC352" s="140"/>
      <c r="AD352" s="140"/>
      <c r="AE352" s="140"/>
      <c r="AG352" s="188"/>
      <c r="AN352" s="140"/>
      <c r="AO352" s="140"/>
      <c r="AP352" s="140"/>
      <c r="AQ352" s="140"/>
      <c r="AR352" s="140"/>
      <c r="AS352" s="140"/>
      <c r="AT352" s="140"/>
      <c r="AU352" s="140"/>
    </row>
    <row r="353" spans="3:47" ht="12" customHeight="1">
      <c r="C353" s="215"/>
      <c r="D353" s="215"/>
      <c r="AA353" s="140"/>
      <c r="AB353" s="140"/>
      <c r="AC353" s="140"/>
      <c r="AD353" s="140"/>
      <c r="AE353" s="140"/>
      <c r="AG353" s="188"/>
      <c r="AN353" s="140"/>
      <c r="AO353" s="140"/>
      <c r="AP353" s="140"/>
      <c r="AQ353" s="140"/>
      <c r="AR353" s="140"/>
      <c r="AS353" s="140"/>
      <c r="AT353" s="140"/>
      <c r="AU353" s="140"/>
    </row>
    <row r="354" spans="3:47" ht="12" customHeight="1">
      <c r="C354" s="215"/>
      <c r="D354" s="215"/>
      <c r="AA354" s="140"/>
      <c r="AB354" s="140"/>
      <c r="AC354" s="140"/>
      <c r="AD354" s="140"/>
      <c r="AE354" s="140"/>
      <c r="AG354" s="188"/>
      <c r="AN354" s="140"/>
      <c r="AO354" s="140"/>
      <c r="AP354" s="140"/>
      <c r="AQ354" s="140"/>
      <c r="AR354" s="140"/>
      <c r="AS354" s="140"/>
      <c r="AT354" s="140"/>
      <c r="AU354" s="140"/>
    </row>
    <row r="355" spans="3:47" ht="12" customHeight="1">
      <c r="C355" s="215"/>
      <c r="D355" s="215"/>
      <c r="AA355" s="140"/>
      <c r="AB355" s="140"/>
      <c r="AC355" s="140"/>
      <c r="AD355" s="140"/>
      <c r="AE355" s="140"/>
      <c r="AG355" s="188"/>
      <c r="AN355" s="140"/>
      <c r="AO355" s="140"/>
      <c r="AP355" s="140"/>
      <c r="AQ355" s="140"/>
      <c r="AR355" s="140"/>
      <c r="AS355" s="140"/>
      <c r="AT355" s="140"/>
      <c r="AU355" s="140"/>
    </row>
    <row r="356" spans="3:47" ht="12" customHeight="1">
      <c r="C356" s="215"/>
      <c r="D356" s="215"/>
      <c r="AA356" s="140"/>
      <c r="AB356" s="140"/>
      <c r="AC356" s="140"/>
      <c r="AD356" s="140"/>
      <c r="AE356" s="140"/>
      <c r="AG356" s="188"/>
      <c r="AN356" s="140"/>
      <c r="AO356" s="140"/>
      <c r="AP356" s="140"/>
      <c r="AQ356" s="140"/>
      <c r="AR356" s="140"/>
      <c r="AS356" s="140"/>
      <c r="AT356" s="140"/>
      <c r="AU356" s="140"/>
    </row>
    <row r="357" spans="3:47" ht="12" customHeight="1">
      <c r="C357" s="215"/>
      <c r="D357" s="215"/>
      <c r="AA357" s="140"/>
      <c r="AB357" s="140"/>
      <c r="AC357" s="140"/>
      <c r="AD357" s="140"/>
      <c r="AE357" s="140"/>
      <c r="AG357" s="188"/>
      <c r="AN357" s="140"/>
      <c r="AO357" s="140"/>
      <c r="AP357" s="140"/>
      <c r="AQ357" s="140"/>
      <c r="AR357" s="140"/>
      <c r="AS357" s="140"/>
      <c r="AT357" s="140"/>
      <c r="AU357" s="140"/>
    </row>
    <row r="358" spans="3:47" ht="12" customHeight="1">
      <c r="C358" s="215"/>
      <c r="D358" s="215"/>
      <c r="AA358" s="140"/>
      <c r="AB358" s="140"/>
      <c r="AC358" s="140"/>
      <c r="AD358" s="140"/>
      <c r="AE358" s="140"/>
      <c r="AG358" s="188"/>
      <c r="AN358" s="140"/>
      <c r="AO358" s="140"/>
      <c r="AP358" s="140"/>
      <c r="AQ358" s="140"/>
      <c r="AR358" s="140"/>
      <c r="AS358" s="140"/>
      <c r="AT358" s="140"/>
      <c r="AU358" s="140"/>
    </row>
    <row r="359" spans="3:47" ht="12" customHeight="1">
      <c r="C359" s="215"/>
      <c r="D359" s="215"/>
      <c r="AA359" s="140"/>
      <c r="AB359" s="140"/>
      <c r="AC359" s="140"/>
      <c r="AD359" s="140"/>
      <c r="AE359" s="140"/>
      <c r="AG359" s="188"/>
      <c r="AN359" s="140"/>
      <c r="AO359" s="140"/>
      <c r="AP359" s="140"/>
      <c r="AQ359" s="140"/>
      <c r="AR359" s="140"/>
      <c r="AS359" s="140"/>
      <c r="AT359" s="140"/>
      <c r="AU359" s="140"/>
    </row>
    <row r="360" spans="3:47" ht="12" customHeight="1">
      <c r="C360" s="215"/>
      <c r="D360" s="215"/>
      <c r="AA360" s="140"/>
      <c r="AB360" s="140"/>
      <c r="AC360" s="140"/>
      <c r="AD360" s="140"/>
      <c r="AE360" s="140"/>
      <c r="AG360" s="188"/>
      <c r="AN360" s="140"/>
      <c r="AO360" s="140"/>
      <c r="AP360" s="140"/>
      <c r="AQ360" s="140"/>
      <c r="AR360" s="140"/>
      <c r="AS360" s="140"/>
      <c r="AT360" s="140"/>
      <c r="AU360" s="140"/>
    </row>
    <row r="361" spans="3:47" ht="12" customHeight="1">
      <c r="C361" s="215"/>
      <c r="D361" s="215"/>
      <c r="AA361" s="140"/>
      <c r="AB361" s="140"/>
      <c r="AC361" s="140"/>
      <c r="AD361" s="140"/>
      <c r="AE361" s="140"/>
      <c r="AG361" s="188"/>
      <c r="AN361" s="140"/>
      <c r="AO361" s="140"/>
      <c r="AP361" s="140"/>
      <c r="AQ361" s="140"/>
      <c r="AR361" s="140"/>
      <c r="AS361" s="140"/>
      <c r="AT361" s="140"/>
      <c r="AU361" s="140"/>
    </row>
    <row r="362" spans="3:47" ht="12" customHeight="1">
      <c r="C362" s="215"/>
      <c r="D362" s="215"/>
      <c r="AA362" s="140"/>
      <c r="AB362" s="140"/>
      <c r="AC362" s="140"/>
      <c r="AD362" s="140"/>
      <c r="AE362" s="140"/>
      <c r="AG362" s="188"/>
      <c r="AN362" s="140"/>
      <c r="AO362" s="140"/>
      <c r="AP362" s="140"/>
      <c r="AQ362" s="140"/>
      <c r="AR362" s="140"/>
      <c r="AS362" s="140"/>
      <c r="AT362" s="140"/>
      <c r="AU362" s="140"/>
    </row>
    <row r="363" spans="3:47" ht="12" customHeight="1">
      <c r="C363" s="215"/>
      <c r="D363" s="215"/>
      <c r="AA363" s="140"/>
      <c r="AB363" s="140"/>
      <c r="AC363" s="140"/>
      <c r="AD363" s="140"/>
      <c r="AE363" s="140"/>
      <c r="AG363" s="188"/>
      <c r="AN363" s="140"/>
      <c r="AO363" s="140"/>
      <c r="AP363" s="140"/>
      <c r="AQ363" s="140"/>
      <c r="AR363" s="140"/>
      <c r="AS363" s="140"/>
      <c r="AT363" s="140"/>
      <c r="AU363" s="140"/>
    </row>
    <row r="364" spans="3:47" ht="12" customHeight="1">
      <c r="C364" s="215"/>
      <c r="D364" s="215"/>
      <c r="AA364" s="140"/>
      <c r="AB364" s="140"/>
      <c r="AC364" s="140"/>
      <c r="AD364" s="140"/>
      <c r="AE364" s="140"/>
      <c r="AG364" s="188"/>
      <c r="AN364" s="140"/>
      <c r="AO364" s="140"/>
      <c r="AP364" s="140"/>
      <c r="AQ364" s="140"/>
      <c r="AR364" s="140"/>
      <c r="AS364" s="140"/>
      <c r="AT364" s="140"/>
      <c r="AU364" s="140"/>
    </row>
    <row r="365" spans="3:47" ht="12" customHeight="1">
      <c r="C365" s="215"/>
      <c r="D365" s="215"/>
      <c r="AA365" s="140"/>
      <c r="AB365" s="140"/>
      <c r="AC365" s="140"/>
      <c r="AD365" s="140"/>
      <c r="AE365" s="140"/>
      <c r="AG365" s="188"/>
      <c r="AN365" s="140"/>
      <c r="AO365" s="140"/>
      <c r="AP365" s="140"/>
      <c r="AQ365" s="140"/>
      <c r="AR365" s="140"/>
      <c r="AS365" s="140"/>
      <c r="AT365" s="140"/>
      <c r="AU365" s="140"/>
    </row>
    <row r="366" spans="3:47" ht="12" customHeight="1">
      <c r="C366" s="215"/>
      <c r="D366" s="215"/>
      <c r="AA366" s="140"/>
      <c r="AB366" s="140"/>
      <c r="AC366" s="140"/>
      <c r="AD366" s="140"/>
      <c r="AE366" s="140"/>
      <c r="AG366" s="188"/>
      <c r="AN366" s="140"/>
      <c r="AO366" s="140"/>
      <c r="AP366" s="140"/>
      <c r="AQ366" s="140"/>
      <c r="AR366" s="140"/>
      <c r="AS366" s="140"/>
      <c r="AT366" s="140"/>
      <c r="AU366" s="140"/>
    </row>
    <row r="367" spans="3:47" ht="12" customHeight="1">
      <c r="C367" s="215"/>
      <c r="D367" s="215"/>
      <c r="AA367" s="140"/>
      <c r="AB367" s="140"/>
      <c r="AC367" s="140"/>
      <c r="AD367" s="140"/>
      <c r="AE367" s="140"/>
      <c r="AG367" s="188"/>
      <c r="AN367" s="140"/>
      <c r="AO367" s="140"/>
      <c r="AP367" s="140"/>
      <c r="AQ367" s="140"/>
      <c r="AR367" s="140"/>
      <c r="AS367" s="140"/>
      <c r="AT367" s="140"/>
      <c r="AU367" s="140"/>
    </row>
    <row r="368" spans="3:47" ht="12" customHeight="1">
      <c r="C368" s="215"/>
      <c r="D368" s="215"/>
      <c r="AA368" s="140"/>
      <c r="AB368" s="140"/>
      <c r="AC368" s="140"/>
      <c r="AD368" s="140"/>
      <c r="AE368" s="140"/>
      <c r="AG368" s="188"/>
      <c r="AN368" s="140"/>
      <c r="AO368" s="140"/>
      <c r="AP368" s="140"/>
      <c r="AQ368" s="140"/>
      <c r="AR368" s="140"/>
      <c r="AS368" s="140"/>
      <c r="AT368" s="140"/>
      <c r="AU368" s="140"/>
    </row>
    <row r="369" spans="3:64" ht="12" customHeight="1">
      <c r="C369" s="215"/>
      <c r="D369" s="215"/>
      <c r="AA369" s="140"/>
      <c r="AB369" s="140"/>
      <c r="AC369" s="140"/>
      <c r="AD369" s="140"/>
      <c r="AE369" s="140"/>
      <c r="AG369" s="188"/>
      <c r="AN369" s="140"/>
      <c r="AO369" s="140"/>
      <c r="AP369" s="140"/>
      <c r="AQ369" s="140"/>
      <c r="AR369" s="140"/>
      <c r="AS369" s="140"/>
      <c r="AT369" s="140"/>
      <c r="AU369" s="140"/>
    </row>
    <row r="370" spans="3:64" ht="12" customHeight="1">
      <c r="C370" s="215"/>
      <c r="D370" s="215"/>
      <c r="AA370" s="140"/>
      <c r="AB370" s="140"/>
      <c r="AC370" s="140"/>
      <c r="AD370" s="140"/>
      <c r="AE370" s="140"/>
      <c r="AG370" s="188"/>
      <c r="AN370" s="140"/>
      <c r="AO370" s="140"/>
      <c r="AP370" s="140"/>
      <c r="AQ370" s="140"/>
      <c r="AR370" s="140"/>
      <c r="AS370" s="140"/>
      <c r="AT370" s="140"/>
      <c r="AU370" s="140"/>
      <c r="AV370" s="140"/>
      <c r="AW370" s="140"/>
      <c r="AX370" s="140"/>
      <c r="AY370" s="140"/>
      <c r="AZ370" s="140"/>
      <c r="BA370" s="140"/>
      <c r="BB370" s="140"/>
      <c r="BC370" s="140"/>
      <c r="BD370" s="140"/>
      <c r="BE370" s="140"/>
      <c r="BF370" s="140"/>
      <c r="BG370" s="140"/>
      <c r="BH370" s="140"/>
      <c r="BI370" s="140"/>
      <c r="BJ370" s="140"/>
      <c r="BK370" s="140"/>
      <c r="BL370" s="140"/>
    </row>
    <row r="371" spans="3:64" ht="12" customHeight="1">
      <c r="C371" s="215"/>
      <c r="D371" s="215"/>
      <c r="AA371" s="140"/>
      <c r="AB371" s="140"/>
      <c r="AC371" s="140"/>
      <c r="AD371" s="140"/>
      <c r="AE371" s="140"/>
      <c r="AG371" s="188"/>
      <c r="AN371" s="140"/>
      <c r="AO371" s="140"/>
      <c r="AP371" s="140"/>
      <c r="AQ371" s="140"/>
      <c r="AR371" s="140"/>
      <c r="AS371" s="140"/>
      <c r="AT371" s="140"/>
      <c r="AU371" s="140"/>
    </row>
    <row r="372" spans="3:64" ht="12" customHeight="1">
      <c r="C372" s="215"/>
      <c r="D372" s="215"/>
      <c r="AA372" s="140"/>
      <c r="AB372" s="140"/>
      <c r="AC372" s="140"/>
      <c r="AD372" s="140"/>
      <c r="AE372" s="140"/>
      <c r="AG372" s="188"/>
      <c r="AN372" s="140"/>
      <c r="AO372" s="140"/>
      <c r="AP372" s="140"/>
      <c r="AQ372" s="140"/>
      <c r="AR372" s="140"/>
      <c r="AS372" s="140"/>
      <c r="AT372" s="140"/>
      <c r="AU372" s="140"/>
      <c r="AV372" s="140"/>
    </row>
    <row r="373" spans="3:64" ht="12" customHeight="1">
      <c r="C373" s="215"/>
      <c r="D373" s="215"/>
      <c r="AA373" s="140"/>
      <c r="AB373" s="140"/>
      <c r="AC373" s="140"/>
      <c r="AD373" s="140"/>
      <c r="AE373" s="140"/>
      <c r="AG373" s="188"/>
      <c r="AN373" s="140"/>
      <c r="AO373" s="140"/>
      <c r="AP373" s="140"/>
      <c r="AQ373" s="140"/>
      <c r="AR373" s="140"/>
      <c r="AS373" s="140"/>
      <c r="AT373" s="140"/>
      <c r="AU373" s="140"/>
    </row>
    <row r="374" spans="3:64" ht="12" customHeight="1">
      <c r="C374" s="215"/>
      <c r="D374" s="215"/>
      <c r="AA374" s="140"/>
      <c r="AB374" s="140"/>
      <c r="AC374" s="140"/>
      <c r="AD374" s="140"/>
      <c r="AE374" s="140"/>
      <c r="AG374" s="188"/>
      <c r="AN374" s="140"/>
      <c r="AO374" s="140"/>
      <c r="AP374" s="140"/>
      <c r="AQ374" s="140"/>
      <c r="AR374" s="140"/>
      <c r="AS374" s="140"/>
      <c r="AT374" s="140"/>
      <c r="AU374" s="140"/>
    </row>
    <row r="375" spans="3:64" ht="12" customHeight="1">
      <c r="C375" s="215"/>
      <c r="D375" s="215"/>
      <c r="AA375" s="140"/>
      <c r="AB375" s="140"/>
      <c r="AC375" s="140"/>
      <c r="AD375" s="140"/>
      <c r="AE375" s="140"/>
      <c r="AG375" s="188"/>
      <c r="AN375" s="140"/>
      <c r="AO375" s="140"/>
      <c r="AP375" s="140"/>
      <c r="AQ375" s="140"/>
      <c r="AR375" s="140"/>
      <c r="AS375" s="140"/>
      <c r="AT375" s="140"/>
      <c r="AU375" s="140"/>
    </row>
    <row r="376" spans="3:64" ht="12" customHeight="1">
      <c r="C376" s="215"/>
      <c r="D376" s="215"/>
      <c r="AA376" s="140"/>
      <c r="AB376" s="140"/>
      <c r="AC376" s="140"/>
      <c r="AD376" s="140"/>
      <c r="AE376" s="140"/>
      <c r="AG376" s="188"/>
      <c r="AN376" s="140"/>
      <c r="AO376" s="140"/>
      <c r="AP376" s="140"/>
      <c r="AQ376" s="140"/>
      <c r="AR376" s="140"/>
      <c r="AS376" s="140"/>
      <c r="AT376" s="140"/>
      <c r="AU376" s="140"/>
    </row>
    <row r="377" spans="3:64" ht="12" customHeight="1">
      <c r="C377" s="215"/>
      <c r="D377" s="215"/>
      <c r="AA377" s="140"/>
      <c r="AB377" s="140"/>
      <c r="AC377" s="140"/>
      <c r="AD377" s="140"/>
      <c r="AE377" s="140"/>
      <c r="AG377" s="188"/>
      <c r="AN377" s="140"/>
      <c r="AO377" s="140"/>
      <c r="AP377" s="140"/>
      <c r="AQ377" s="140"/>
      <c r="AR377" s="140"/>
      <c r="AS377" s="140"/>
      <c r="AT377" s="140"/>
      <c r="AU377" s="140"/>
    </row>
    <row r="378" spans="3:64" ht="12" customHeight="1">
      <c r="C378" s="215"/>
      <c r="D378" s="215"/>
      <c r="AA378" s="140"/>
      <c r="AB378" s="140"/>
      <c r="AC378" s="140"/>
      <c r="AD378" s="140"/>
      <c r="AE378" s="140"/>
      <c r="AG378" s="188"/>
      <c r="AN378" s="140"/>
      <c r="AO378" s="140"/>
      <c r="AP378" s="140"/>
      <c r="AQ378" s="140"/>
      <c r="AR378" s="140"/>
      <c r="AS378" s="140"/>
      <c r="AT378" s="140"/>
      <c r="AU378" s="140"/>
    </row>
    <row r="379" spans="3:64" ht="12" customHeight="1">
      <c r="C379" s="215"/>
      <c r="D379" s="215"/>
      <c r="AA379" s="140"/>
      <c r="AB379" s="140"/>
      <c r="AC379" s="140"/>
      <c r="AD379" s="140"/>
      <c r="AE379" s="140"/>
      <c r="AG379" s="188"/>
      <c r="AN379" s="140"/>
      <c r="AO379" s="140"/>
      <c r="AP379" s="140"/>
      <c r="AQ379" s="140"/>
      <c r="AR379" s="140"/>
      <c r="AS379" s="140"/>
      <c r="AT379" s="140"/>
      <c r="AU379" s="140"/>
    </row>
    <row r="380" spans="3:64" ht="12" customHeight="1">
      <c r="C380" s="215"/>
      <c r="D380" s="215"/>
      <c r="AA380" s="140"/>
      <c r="AB380" s="140"/>
      <c r="AC380" s="140"/>
      <c r="AD380" s="140"/>
      <c r="AE380" s="140"/>
      <c r="AG380" s="188"/>
      <c r="AN380" s="140"/>
      <c r="AO380" s="140"/>
      <c r="AP380" s="140"/>
      <c r="AQ380" s="140"/>
      <c r="AR380" s="140"/>
      <c r="AS380" s="140"/>
      <c r="AT380" s="140"/>
      <c r="AU380" s="140"/>
    </row>
    <row r="381" spans="3:64" ht="12" customHeight="1">
      <c r="C381" s="215"/>
      <c r="D381" s="215"/>
      <c r="AA381" s="140"/>
      <c r="AB381" s="140"/>
      <c r="AC381" s="140"/>
      <c r="AD381" s="140"/>
      <c r="AE381" s="140"/>
      <c r="AG381" s="188"/>
      <c r="AN381" s="140"/>
      <c r="AO381" s="140"/>
      <c r="AP381" s="140"/>
      <c r="AQ381" s="140"/>
      <c r="AR381" s="140"/>
      <c r="AS381" s="140"/>
      <c r="AT381" s="140"/>
      <c r="AU381" s="140"/>
    </row>
    <row r="382" spans="3:64" ht="12" customHeight="1">
      <c r="C382" s="215"/>
      <c r="D382" s="215"/>
      <c r="AA382" s="140"/>
      <c r="AB382" s="140"/>
      <c r="AC382" s="140"/>
      <c r="AD382" s="140"/>
      <c r="AE382" s="140"/>
      <c r="AG382" s="188"/>
      <c r="AN382" s="140"/>
      <c r="AO382" s="140"/>
      <c r="AP382" s="140"/>
      <c r="AQ382" s="140"/>
      <c r="AR382" s="140"/>
      <c r="AS382" s="140"/>
      <c r="AT382" s="140"/>
      <c r="AU382" s="140"/>
    </row>
    <row r="383" spans="3:64" ht="12" customHeight="1">
      <c r="C383" s="215"/>
      <c r="D383" s="215"/>
      <c r="AA383" s="140"/>
      <c r="AB383" s="140"/>
      <c r="AC383" s="140"/>
      <c r="AD383" s="140"/>
      <c r="AE383" s="140"/>
      <c r="AG383" s="188"/>
      <c r="AN383" s="140"/>
      <c r="AO383" s="140"/>
      <c r="AP383" s="140"/>
      <c r="AQ383" s="140"/>
      <c r="AR383" s="140"/>
      <c r="AS383" s="140"/>
      <c r="AT383" s="140"/>
      <c r="AU383" s="140"/>
    </row>
    <row r="384" spans="3:64" ht="12" customHeight="1">
      <c r="C384" s="215"/>
      <c r="D384" s="215"/>
      <c r="AA384" s="140"/>
      <c r="AB384" s="140"/>
      <c r="AC384" s="140"/>
      <c r="AD384" s="140"/>
      <c r="AE384" s="140"/>
      <c r="AG384" s="188"/>
      <c r="AN384" s="140"/>
      <c r="AO384" s="140"/>
      <c r="AP384" s="140"/>
      <c r="AQ384" s="140"/>
      <c r="AR384" s="140"/>
      <c r="AS384" s="140"/>
      <c r="AT384" s="140"/>
      <c r="AU384" s="140"/>
    </row>
    <row r="385" spans="3:64" ht="12" customHeight="1">
      <c r="C385" s="215"/>
      <c r="D385" s="215"/>
      <c r="AA385" s="140"/>
      <c r="AB385" s="140"/>
      <c r="AC385" s="140"/>
      <c r="AD385" s="140"/>
      <c r="AE385" s="140"/>
      <c r="AG385" s="188"/>
      <c r="AN385" s="140"/>
      <c r="AO385" s="140"/>
      <c r="AP385" s="140"/>
      <c r="AQ385" s="140"/>
      <c r="AR385" s="140"/>
      <c r="AS385" s="140"/>
      <c r="AT385" s="140"/>
      <c r="AU385" s="140"/>
    </row>
    <row r="386" spans="3:64" ht="12" customHeight="1">
      <c r="C386" s="215"/>
      <c r="D386" s="215"/>
      <c r="AA386" s="140"/>
      <c r="AB386" s="140"/>
      <c r="AC386" s="140"/>
      <c r="AD386" s="140"/>
      <c r="AE386" s="140"/>
      <c r="AG386" s="188"/>
      <c r="AN386" s="140"/>
      <c r="AO386" s="140"/>
      <c r="AP386" s="140"/>
      <c r="AQ386" s="140"/>
      <c r="AR386" s="140"/>
      <c r="AS386" s="140"/>
      <c r="AT386" s="140"/>
      <c r="AU386" s="140"/>
    </row>
    <row r="387" spans="3:64" ht="12" customHeight="1">
      <c r="C387" s="215"/>
      <c r="D387" s="215"/>
      <c r="AA387" s="140"/>
      <c r="AB387" s="140"/>
      <c r="AC387" s="140"/>
      <c r="AD387" s="140"/>
      <c r="AE387" s="140"/>
      <c r="AG387" s="188"/>
      <c r="AN387" s="140"/>
      <c r="AO387" s="140"/>
      <c r="AP387" s="140"/>
      <c r="AQ387" s="140"/>
      <c r="AR387" s="140"/>
      <c r="AS387" s="140"/>
      <c r="AT387" s="140"/>
      <c r="AU387" s="140"/>
    </row>
    <row r="388" spans="3:64" ht="12" customHeight="1">
      <c r="C388" s="215"/>
      <c r="D388" s="215"/>
      <c r="AA388" s="140"/>
      <c r="AB388" s="140"/>
      <c r="AC388" s="140"/>
      <c r="AD388" s="140"/>
      <c r="AE388" s="140"/>
      <c r="AG388" s="188"/>
      <c r="AN388" s="140"/>
      <c r="AO388" s="140"/>
      <c r="AP388" s="140"/>
      <c r="AQ388" s="140"/>
      <c r="AR388" s="140"/>
      <c r="AS388" s="140"/>
      <c r="AT388" s="140"/>
      <c r="AU388" s="140"/>
    </row>
    <row r="389" spans="3:64" ht="12" customHeight="1">
      <c r="C389" s="215"/>
      <c r="D389" s="215"/>
      <c r="AA389" s="140"/>
      <c r="AB389" s="140"/>
      <c r="AC389" s="140"/>
      <c r="AD389" s="140"/>
      <c r="AE389" s="140"/>
      <c r="AG389" s="188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  <c r="AZ389" s="140"/>
      <c r="BA389" s="140"/>
      <c r="BB389" s="140"/>
      <c r="BC389" s="140"/>
      <c r="BD389" s="140"/>
      <c r="BE389" s="140"/>
      <c r="BF389" s="140"/>
      <c r="BG389" s="140"/>
      <c r="BH389" s="140"/>
      <c r="BI389" s="140"/>
      <c r="BJ389" s="140"/>
      <c r="BK389" s="140"/>
      <c r="BL389" s="140"/>
    </row>
    <row r="390" spans="3:64" ht="12" customHeight="1">
      <c r="C390" s="215"/>
      <c r="D390" s="215"/>
      <c r="AA390" s="140"/>
      <c r="AB390" s="140"/>
      <c r="AC390" s="140"/>
      <c r="AD390" s="140"/>
      <c r="AE390" s="140"/>
      <c r="AG390" s="188"/>
      <c r="AN390" s="140"/>
      <c r="AO390" s="140"/>
      <c r="AP390" s="140"/>
      <c r="AQ390" s="140"/>
      <c r="AR390" s="140"/>
      <c r="AS390" s="140"/>
      <c r="AT390" s="140"/>
      <c r="AU390" s="140"/>
      <c r="AV390" s="140"/>
    </row>
    <row r="391" spans="3:64" ht="12" customHeight="1">
      <c r="C391" s="215"/>
      <c r="D391" s="215"/>
      <c r="AA391" s="140"/>
      <c r="AB391" s="140"/>
      <c r="AC391" s="140"/>
      <c r="AD391" s="140"/>
      <c r="AE391" s="140"/>
      <c r="AG391" s="188"/>
      <c r="AN391" s="140"/>
      <c r="AO391" s="140"/>
      <c r="AP391" s="140"/>
      <c r="AQ391" s="140"/>
      <c r="AR391" s="140"/>
      <c r="AS391" s="140"/>
      <c r="AT391" s="140"/>
      <c r="AU391" s="140"/>
      <c r="AV391" s="140"/>
      <c r="AX391" s="140"/>
    </row>
    <row r="392" spans="3:64" ht="12" customHeight="1">
      <c r="C392" s="215"/>
      <c r="D392" s="215"/>
      <c r="AA392" s="140"/>
      <c r="AB392" s="140"/>
      <c r="AC392" s="140"/>
      <c r="AD392" s="140"/>
      <c r="AE392" s="140"/>
      <c r="AG392" s="188"/>
      <c r="AN392" s="140"/>
      <c r="AO392" s="140"/>
      <c r="AP392" s="140"/>
      <c r="AQ392" s="140"/>
      <c r="AR392" s="140"/>
      <c r="AS392" s="140"/>
      <c r="AT392" s="140"/>
      <c r="AU392" s="140"/>
    </row>
    <row r="393" spans="3:64" ht="12" customHeight="1">
      <c r="C393" s="215"/>
      <c r="D393" s="215"/>
      <c r="AA393" s="140"/>
      <c r="AB393" s="140"/>
      <c r="AC393" s="140"/>
      <c r="AD393" s="140"/>
      <c r="AE393" s="140"/>
      <c r="AG393" s="188"/>
      <c r="AN393" s="140"/>
      <c r="AO393" s="140"/>
      <c r="AP393" s="140"/>
      <c r="AQ393" s="140"/>
      <c r="AR393" s="140"/>
      <c r="AS393" s="140"/>
      <c r="AT393" s="140"/>
      <c r="AU393" s="140"/>
    </row>
    <row r="394" spans="3:64" ht="12" customHeight="1">
      <c r="C394" s="215"/>
      <c r="D394" s="215"/>
      <c r="AA394" s="140"/>
      <c r="AB394" s="140"/>
      <c r="AC394" s="140"/>
      <c r="AD394" s="140"/>
      <c r="AE394" s="140"/>
      <c r="AG394" s="188"/>
      <c r="AN394" s="140"/>
      <c r="AO394" s="140"/>
      <c r="AP394" s="140"/>
      <c r="AQ394" s="140"/>
      <c r="AR394" s="140"/>
      <c r="AS394" s="140"/>
      <c r="AT394" s="140"/>
      <c r="AU394" s="140"/>
    </row>
    <row r="395" spans="3:64" ht="12" customHeight="1">
      <c r="C395" s="215"/>
      <c r="D395" s="215"/>
      <c r="AA395" s="140"/>
      <c r="AB395" s="140"/>
      <c r="AC395" s="140"/>
      <c r="AD395" s="140"/>
      <c r="AE395" s="140"/>
      <c r="AG395" s="188"/>
      <c r="AN395" s="140"/>
      <c r="AO395" s="140"/>
      <c r="AP395" s="140"/>
      <c r="AQ395" s="140"/>
      <c r="AR395" s="140"/>
      <c r="AS395" s="140"/>
      <c r="AT395" s="140"/>
      <c r="AU395" s="140"/>
      <c r="AV395" s="140"/>
    </row>
    <row r="396" spans="3:64" ht="12" customHeight="1">
      <c r="C396" s="215"/>
      <c r="D396" s="215"/>
      <c r="AA396" s="140"/>
      <c r="AB396" s="140"/>
      <c r="AC396" s="140"/>
      <c r="AD396" s="140"/>
      <c r="AE396" s="140"/>
      <c r="AG396" s="188"/>
      <c r="AN396" s="140"/>
      <c r="AO396" s="140"/>
      <c r="AP396" s="140"/>
      <c r="AQ396" s="140"/>
      <c r="AR396" s="140"/>
      <c r="AS396" s="140"/>
      <c r="AT396" s="140"/>
      <c r="AU396" s="140"/>
    </row>
    <row r="397" spans="3:64" ht="12" customHeight="1">
      <c r="C397" s="215"/>
      <c r="D397" s="215"/>
      <c r="AA397" s="140"/>
      <c r="AB397" s="140"/>
      <c r="AC397" s="140"/>
      <c r="AD397" s="140"/>
      <c r="AE397" s="140"/>
      <c r="AG397" s="188"/>
      <c r="AN397" s="140"/>
      <c r="AO397" s="140"/>
      <c r="AP397" s="140"/>
      <c r="AQ397" s="140"/>
      <c r="AR397" s="140"/>
      <c r="AS397" s="140"/>
      <c r="AT397" s="140"/>
      <c r="AU397" s="140"/>
    </row>
    <row r="398" spans="3:64" ht="12" customHeight="1">
      <c r="C398" s="215"/>
      <c r="D398" s="215"/>
      <c r="AA398" s="140"/>
      <c r="AB398" s="140"/>
      <c r="AC398" s="140"/>
      <c r="AD398" s="140"/>
      <c r="AE398" s="140"/>
      <c r="AG398" s="188"/>
      <c r="AN398" s="140"/>
      <c r="AO398" s="140"/>
      <c r="AP398" s="140"/>
      <c r="AQ398" s="140"/>
      <c r="AR398" s="140"/>
      <c r="AS398" s="140"/>
      <c r="AT398" s="140"/>
      <c r="AU398" s="140"/>
    </row>
    <row r="399" spans="3:64" ht="12" customHeight="1">
      <c r="C399" s="215"/>
      <c r="D399" s="215"/>
      <c r="AA399" s="140"/>
      <c r="AB399" s="140"/>
      <c r="AC399" s="140"/>
      <c r="AD399" s="140"/>
      <c r="AE399" s="140"/>
      <c r="AG399" s="188"/>
      <c r="AN399" s="140"/>
      <c r="AO399" s="140"/>
      <c r="AP399" s="140"/>
      <c r="AQ399" s="140"/>
      <c r="AR399" s="140"/>
      <c r="AS399" s="140"/>
      <c r="AT399" s="140"/>
      <c r="AU399" s="140"/>
    </row>
    <row r="400" spans="3:64" ht="12" customHeight="1">
      <c r="C400" s="215"/>
      <c r="D400" s="215"/>
      <c r="AA400" s="140"/>
      <c r="AB400" s="140"/>
      <c r="AC400" s="140"/>
      <c r="AD400" s="140"/>
      <c r="AE400" s="140"/>
      <c r="AG400" s="188"/>
      <c r="AN400" s="140"/>
      <c r="AO400" s="140"/>
      <c r="AP400" s="140"/>
      <c r="AQ400" s="140"/>
      <c r="AR400" s="140"/>
      <c r="AS400" s="140"/>
      <c r="AT400" s="140"/>
      <c r="AU400" s="140"/>
    </row>
    <row r="401" spans="3:47" ht="12" customHeight="1">
      <c r="C401" s="215"/>
      <c r="D401" s="215"/>
      <c r="AA401" s="140"/>
      <c r="AB401" s="140"/>
      <c r="AC401" s="140"/>
      <c r="AD401" s="140"/>
      <c r="AE401" s="140"/>
      <c r="AG401" s="188"/>
      <c r="AN401" s="140"/>
      <c r="AO401" s="140"/>
      <c r="AP401" s="140"/>
      <c r="AQ401" s="140"/>
      <c r="AR401" s="140"/>
      <c r="AS401" s="140"/>
      <c r="AT401" s="140"/>
      <c r="AU401" s="140"/>
    </row>
    <row r="402" spans="3:47" ht="12" customHeight="1">
      <c r="C402" s="215"/>
      <c r="D402" s="215"/>
      <c r="AA402" s="140"/>
      <c r="AB402" s="140"/>
      <c r="AC402" s="140"/>
      <c r="AD402" s="140"/>
      <c r="AE402" s="140"/>
      <c r="AG402" s="188"/>
      <c r="AN402" s="140"/>
      <c r="AO402" s="140"/>
      <c r="AP402" s="140"/>
      <c r="AQ402" s="140"/>
      <c r="AR402" s="140"/>
      <c r="AS402" s="140"/>
      <c r="AT402" s="140"/>
      <c r="AU402" s="140"/>
    </row>
    <row r="403" spans="3:47" ht="12" customHeight="1">
      <c r="C403" s="215"/>
      <c r="D403" s="215"/>
      <c r="AA403" s="140"/>
      <c r="AB403" s="140"/>
      <c r="AC403" s="140"/>
      <c r="AD403" s="140"/>
      <c r="AE403" s="140"/>
      <c r="AG403" s="188"/>
      <c r="AN403" s="140"/>
      <c r="AO403" s="140"/>
      <c r="AP403" s="140"/>
      <c r="AQ403" s="140"/>
      <c r="AR403" s="140"/>
      <c r="AS403" s="140"/>
      <c r="AT403" s="140"/>
      <c r="AU403" s="140"/>
    </row>
    <row r="404" spans="3:47" ht="12" customHeight="1">
      <c r="C404" s="215"/>
      <c r="D404" s="215"/>
      <c r="AA404" s="140"/>
      <c r="AB404" s="140"/>
      <c r="AC404" s="140"/>
      <c r="AD404" s="140"/>
      <c r="AE404" s="140"/>
      <c r="AG404" s="188"/>
      <c r="AN404" s="140"/>
      <c r="AO404" s="140"/>
      <c r="AP404" s="140"/>
      <c r="AQ404" s="140"/>
      <c r="AR404" s="140"/>
      <c r="AS404" s="140"/>
      <c r="AT404" s="140"/>
      <c r="AU404" s="140"/>
    </row>
    <row r="405" spans="3:47" ht="12" customHeight="1">
      <c r="C405" s="215"/>
      <c r="D405" s="215"/>
      <c r="AA405" s="140"/>
      <c r="AB405" s="140"/>
      <c r="AC405" s="140"/>
      <c r="AD405" s="140"/>
      <c r="AE405" s="140"/>
      <c r="AG405" s="188"/>
      <c r="AN405" s="140"/>
      <c r="AO405" s="140"/>
      <c r="AP405" s="140"/>
      <c r="AQ405" s="140"/>
      <c r="AR405" s="140"/>
      <c r="AS405" s="140"/>
      <c r="AT405" s="140"/>
      <c r="AU405" s="140"/>
    </row>
    <row r="406" spans="3:47" ht="12" customHeight="1">
      <c r="C406" s="215"/>
      <c r="D406" s="215"/>
      <c r="AA406" s="140"/>
      <c r="AB406" s="140"/>
      <c r="AC406" s="140"/>
      <c r="AD406" s="140"/>
      <c r="AE406" s="140"/>
      <c r="AG406" s="188"/>
      <c r="AN406" s="140"/>
      <c r="AO406" s="140"/>
      <c r="AP406" s="140"/>
      <c r="AQ406" s="140"/>
      <c r="AR406" s="140"/>
      <c r="AS406" s="140"/>
      <c r="AT406" s="140"/>
      <c r="AU406" s="140"/>
    </row>
    <row r="407" spans="3:47" ht="12" customHeight="1">
      <c r="C407" s="215"/>
      <c r="D407" s="215"/>
      <c r="AA407" s="140"/>
      <c r="AB407" s="140"/>
      <c r="AC407" s="140"/>
      <c r="AD407" s="140"/>
      <c r="AE407" s="140"/>
      <c r="AG407" s="188"/>
      <c r="AN407" s="140"/>
      <c r="AO407" s="140"/>
      <c r="AP407" s="140"/>
      <c r="AQ407" s="140"/>
      <c r="AR407" s="140"/>
      <c r="AS407" s="140"/>
      <c r="AT407" s="140"/>
      <c r="AU407" s="140"/>
    </row>
    <row r="408" spans="3:47" ht="12" customHeight="1">
      <c r="C408" s="215"/>
      <c r="D408" s="215"/>
      <c r="AA408" s="140"/>
      <c r="AB408" s="140"/>
      <c r="AC408" s="140"/>
      <c r="AD408" s="140"/>
      <c r="AE408" s="140"/>
      <c r="AG408" s="188"/>
      <c r="AN408" s="140"/>
      <c r="AO408" s="140"/>
      <c r="AP408" s="140"/>
      <c r="AQ408" s="140"/>
      <c r="AR408" s="140"/>
      <c r="AS408" s="140"/>
      <c r="AT408" s="140"/>
      <c r="AU408" s="140"/>
    </row>
    <row r="409" spans="3:47" ht="12" customHeight="1">
      <c r="C409" s="215"/>
      <c r="D409" s="215"/>
      <c r="AA409" s="140"/>
      <c r="AB409" s="140"/>
      <c r="AC409" s="140"/>
      <c r="AD409" s="140"/>
      <c r="AE409" s="140"/>
      <c r="AG409" s="188"/>
      <c r="AN409" s="140"/>
      <c r="AO409" s="140"/>
      <c r="AP409" s="140"/>
      <c r="AQ409" s="140"/>
      <c r="AR409" s="140"/>
      <c r="AS409" s="140"/>
      <c r="AT409" s="140"/>
      <c r="AU409" s="140"/>
    </row>
    <row r="410" spans="3:47" ht="12" customHeight="1">
      <c r="C410" s="215"/>
      <c r="D410" s="215"/>
      <c r="AA410" s="140"/>
      <c r="AB410" s="140"/>
      <c r="AC410" s="140"/>
      <c r="AD410" s="140"/>
      <c r="AE410" s="140"/>
      <c r="AG410" s="188"/>
      <c r="AN410" s="140"/>
      <c r="AO410" s="140"/>
      <c r="AP410" s="140"/>
      <c r="AQ410" s="140"/>
      <c r="AR410" s="140"/>
      <c r="AS410" s="140"/>
      <c r="AT410" s="140"/>
      <c r="AU410" s="140"/>
    </row>
    <row r="411" spans="3:47" ht="12" customHeight="1">
      <c r="C411" s="215"/>
      <c r="D411" s="215"/>
      <c r="AA411" s="140"/>
      <c r="AB411" s="140"/>
      <c r="AC411" s="140"/>
      <c r="AD411" s="140"/>
      <c r="AE411" s="140"/>
      <c r="AG411" s="188"/>
      <c r="AN411" s="140"/>
      <c r="AO411" s="140"/>
      <c r="AP411" s="140"/>
      <c r="AQ411" s="140"/>
      <c r="AR411" s="140"/>
      <c r="AS411" s="140"/>
      <c r="AT411" s="140"/>
      <c r="AU411" s="140"/>
    </row>
    <row r="412" spans="3:47" ht="12" customHeight="1">
      <c r="C412" s="215"/>
      <c r="D412" s="215"/>
      <c r="AA412" s="140"/>
      <c r="AB412" s="140"/>
      <c r="AC412" s="140"/>
      <c r="AD412" s="140"/>
      <c r="AE412" s="140"/>
      <c r="AG412" s="188"/>
      <c r="AN412" s="140"/>
      <c r="AO412" s="140"/>
      <c r="AP412" s="140"/>
      <c r="AQ412" s="140"/>
      <c r="AR412" s="140"/>
      <c r="AS412" s="140"/>
      <c r="AT412" s="140"/>
      <c r="AU412" s="140"/>
    </row>
    <row r="413" spans="3:47" ht="12" customHeight="1">
      <c r="C413" s="215"/>
      <c r="D413" s="215"/>
      <c r="AA413" s="140"/>
      <c r="AB413" s="140"/>
      <c r="AC413" s="140"/>
      <c r="AD413" s="140"/>
      <c r="AE413" s="140"/>
      <c r="AG413" s="188"/>
      <c r="AN413" s="140"/>
      <c r="AO413" s="140"/>
      <c r="AP413" s="140"/>
      <c r="AQ413" s="140"/>
      <c r="AR413" s="140"/>
      <c r="AS413" s="140"/>
      <c r="AT413" s="140"/>
      <c r="AU413" s="140"/>
    </row>
    <row r="414" spans="3:47" ht="12" customHeight="1">
      <c r="C414" s="215"/>
      <c r="D414" s="215"/>
      <c r="AA414" s="140"/>
      <c r="AB414" s="140"/>
      <c r="AC414" s="140"/>
      <c r="AD414" s="140"/>
      <c r="AE414" s="140"/>
      <c r="AG414" s="188"/>
      <c r="AN414" s="140"/>
      <c r="AO414" s="140"/>
      <c r="AP414" s="140"/>
      <c r="AQ414" s="140"/>
      <c r="AR414" s="140"/>
      <c r="AS414" s="140"/>
      <c r="AT414" s="140"/>
      <c r="AU414" s="140"/>
    </row>
    <row r="415" spans="3:47" ht="12" customHeight="1">
      <c r="C415" s="215"/>
      <c r="D415" s="215"/>
      <c r="AA415" s="140"/>
      <c r="AB415" s="140"/>
      <c r="AC415" s="140"/>
      <c r="AD415" s="140"/>
      <c r="AE415" s="140"/>
      <c r="AG415" s="188"/>
      <c r="AN415" s="140"/>
      <c r="AO415" s="140"/>
      <c r="AP415" s="140"/>
      <c r="AQ415" s="140"/>
      <c r="AR415" s="140"/>
      <c r="AS415" s="140"/>
      <c r="AT415" s="140"/>
      <c r="AU415" s="140"/>
    </row>
    <row r="416" spans="3:47" ht="12" customHeight="1">
      <c r="C416" s="215"/>
      <c r="D416" s="215"/>
      <c r="AA416" s="140"/>
      <c r="AB416" s="140"/>
      <c r="AC416" s="140"/>
      <c r="AD416" s="140"/>
      <c r="AE416" s="140"/>
      <c r="AG416" s="188"/>
      <c r="AN416" s="140"/>
      <c r="AO416" s="140"/>
      <c r="AP416" s="140"/>
      <c r="AQ416" s="140"/>
      <c r="AR416" s="140"/>
      <c r="AS416" s="140"/>
      <c r="AT416" s="140"/>
      <c r="AU416" s="140"/>
    </row>
    <row r="417" spans="3:47" ht="12" customHeight="1">
      <c r="C417" s="215"/>
      <c r="D417" s="215"/>
      <c r="AA417" s="140"/>
      <c r="AB417" s="140"/>
      <c r="AC417" s="140"/>
      <c r="AD417" s="140"/>
      <c r="AE417" s="140"/>
      <c r="AG417" s="188"/>
      <c r="AN417" s="140"/>
      <c r="AO417" s="140"/>
      <c r="AP417" s="140"/>
      <c r="AQ417" s="140"/>
      <c r="AR417" s="140"/>
      <c r="AS417" s="140"/>
      <c r="AT417" s="140"/>
      <c r="AU417" s="140"/>
    </row>
    <row r="418" spans="3:47" ht="12" customHeight="1">
      <c r="C418" s="215"/>
      <c r="D418" s="215"/>
      <c r="AA418" s="140"/>
      <c r="AB418" s="140"/>
      <c r="AC418" s="140"/>
      <c r="AD418" s="140"/>
      <c r="AE418" s="140"/>
      <c r="AG418" s="188"/>
      <c r="AN418" s="140"/>
      <c r="AO418" s="140"/>
      <c r="AP418" s="140"/>
      <c r="AQ418" s="140"/>
      <c r="AR418" s="140"/>
      <c r="AS418" s="140"/>
      <c r="AT418" s="140"/>
      <c r="AU418" s="140"/>
    </row>
    <row r="419" spans="3:47" ht="12" customHeight="1">
      <c r="C419" s="215"/>
      <c r="D419" s="215"/>
      <c r="AA419" s="140"/>
      <c r="AB419" s="140"/>
      <c r="AC419" s="140"/>
      <c r="AD419" s="140"/>
      <c r="AE419" s="140"/>
      <c r="AG419" s="188"/>
      <c r="AN419" s="140"/>
      <c r="AO419" s="140"/>
      <c r="AP419" s="140"/>
      <c r="AQ419" s="140"/>
      <c r="AR419" s="140"/>
      <c r="AS419" s="140"/>
      <c r="AT419" s="140"/>
      <c r="AU419" s="140"/>
    </row>
    <row r="420" spans="3:47" ht="12" customHeight="1">
      <c r="C420" s="215"/>
      <c r="D420" s="215"/>
      <c r="AA420" s="140"/>
      <c r="AB420" s="140"/>
      <c r="AC420" s="140"/>
      <c r="AD420" s="140"/>
      <c r="AE420" s="140"/>
      <c r="AG420" s="188"/>
      <c r="AN420" s="140"/>
      <c r="AO420" s="140"/>
      <c r="AP420" s="140"/>
      <c r="AQ420" s="140"/>
      <c r="AR420" s="140"/>
      <c r="AS420" s="140"/>
      <c r="AT420" s="140"/>
      <c r="AU420" s="140"/>
    </row>
    <row r="421" spans="3:47" ht="12" customHeight="1">
      <c r="C421" s="215"/>
      <c r="D421" s="215"/>
      <c r="AA421" s="140"/>
      <c r="AB421" s="140"/>
      <c r="AC421" s="140"/>
      <c r="AD421" s="140"/>
      <c r="AE421" s="140"/>
      <c r="AG421" s="188"/>
      <c r="AN421" s="140"/>
      <c r="AO421" s="140"/>
      <c r="AP421" s="140"/>
      <c r="AQ421" s="140"/>
      <c r="AR421" s="140"/>
      <c r="AS421" s="140"/>
      <c r="AT421" s="140"/>
      <c r="AU421" s="140"/>
    </row>
    <row r="422" spans="3:47" ht="12" customHeight="1">
      <c r="C422" s="215"/>
      <c r="D422" s="215"/>
      <c r="AA422" s="140"/>
      <c r="AB422" s="140"/>
      <c r="AC422" s="140"/>
      <c r="AD422" s="140"/>
      <c r="AE422" s="140"/>
      <c r="AG422" s="188"/>
      <c r="AN422" s="140"/>
      <c r="AO422" s="140"/>
      <c r="AP422" s="140"/>
      <c r="AQ422" s="140"/>
      <c r="AR422" s="140"/>
      <c r="AS422" s="140"/>
      <c r="AT422" s="140"/>
      <c r="AU422" s="140"/>
    </row>
    <row r="423" spans="3:47" ht="12" customHeight="1">
      <c r="C423" s="215"/>
      <c r="D423" s="215"/>
      <c r="AA423" s="140"/>
      <c r="AB423" s="140"/>
      <c r="AC423" s="140"/>
      <c r="AD423" s="140"/>
      <c r="AE423" s="140"/>
      <c r="AG423" s="188"/>
      <c r="AN423" s="140"/>
      <c r="AO423" s="140"/>
      <c r="AP423" s="140"/>
      <c r="AQ423" s="140"/>
      <c r="AR423" s="140"/>
      <c r="AS423" s="140"/>
      <c r="AT423" s="140"/>
      <c r="AU423" s="140"/>
    </row>
    <row r="424" spans="3:47" ht="12" customHeight="1">
      <c r="C424" s="215"/>
      <c r="D424" s="215"/>
      <c r="AA424" s="140"/>
      <c r="AB424" s="140"/>
      <c r="AC424" s="140"/>
      <c r="AD424" s="140"/>
      <c r="AE424" s="140"/>
      <c r="AG424" s="188"/>
      <c r="AN424" s="140"/>
      <c r="AO424" s="140"/>
      <c r="AP424" s="140"/>
      <c r="AQ424" s="140"/>
      <c r="AR424" s="140"/>
      <c r="AS424" s="140"/>
      <c r="AT424" s="140"/>
      <c r="AU424" s="140"/>
    </row>
    <row r="425" spans="3:47" ht="12" customHeight="1">
      <c r="C425" s="215"/>
      <c r="D425" s="215"/>
      <c r="AA425" s="140"/>
      <c r="AB425" s="140"/>
      <c r="AC425" s="140"/>
      <c r="AD425" s="140"/>
      <c r="AE425" s="140"/>
      <c r="AG425" s="188"/>
      <c r="AN425" s="140"/>
      <c r="AO425" s="140"/>
      <c r="AP425" s="140"/>
      <c r="AQ425" s="140"/>
      <c r="AR425" s="140"/>
      <c r="AS425" s="140"/>
      <c r="AT425" s="140"/>
      <c r="AU425" s="140"/>
    </row>
    <row r="426" spans="3:47" ht="12" customHeight="1">
      <c r="C426" s="215"/>
      <c r="D426" s="215"/>
      <c r="AA426" s="140"/>
      <c r="AB426" s="140"/>
      <c r="AC426" s="140"/>
      <c r="AD426" s="140"/>
      <c r="AE426" s="140"/>
      <c r="AG426" s="188"/>
      <c r="AN426" s="140"/>
      <c r="AO426" s="140"/>
      <c r="AP426" s="140"/>
      <c r="AQ426" s="140"/>
      <c r="AR426" s="140"/>
      <c r="AS426" s="140"/>
      <c r="AT426" s="140"/>
      <c r="AU426" s="140"/>
    </row>
    <row r="427" spans="3:47" ht="12" customHeight="1">
      <c r="C427" s="215"/>
      <c r="D427" s="215"/>
      <c r="AA427" s="140"/>
      <c r="AB427" s="140"/>
      <c r="AC427" s="140"/>
      <c r="AD427" s="140"/>
      <c r="AE427" s="140"/>
      <c r="AG427" s="188"/>
      <c r="AN427" s="140"/>
      <c r="AO427" s="140"/>
      <c r="AP427" s="140"/>
      <c r="AQ427" s="140"/>
      <c r="AR427" s="140"/>
      <c r="AS427" s="140"/>
      <c r="AT427" s="140"/>
      <c r="AU427" s="140"/>
    </row>
    <row r="428" spans="3:47" ht="12" customHeight="1">
      <c r="C428" s="215"/>
      <c r="D428" s="215"/>
      <c r="AA428" s="140"/>
      <c r="AB428" s="140"/>
      <c r="AC428" s="140"/>
      <c r="AD428" s="140"/>
      <c r="AE428" s="140"/>
      <c r="AG428" s="188"/>
      <c r="AN428" s="140"/>
      <c r="AO428" s="140"/>
      <c r="AP428" s="140"/>
      <c r="AQ428" s="140"/>
      <c r="AR428" s="140"/>
      <c r="AS428" s="140"/>
      <c r="AT428" s="140"/>
      <c r="AU428" s="140"/>
    </row>
    <row r="429" spans="3:47" ht="12" customHeight="1">
      <c r="C429" s="215"/>
      <c r="D429" s="215"/>
      <c r="AA429" s="140"/>
      <c r="AB429" s="140"/>
      <c r="AC429" s="140"/>
      <c r="AD429" s="140"/>
      <c r="AE429" s="140"/>
      <c r="AG429" s="188"/>
      <c r="AN429" s="140"/>
      <c r="AO429" s="140"/>
      <c r="AP429" s="140"/>
      <c r="AQ429" s="140"/>
      <c r="AR429" s="140"/>
      <c r="AS429" s="140"/>
      <c r="AT429" s="140"/>
      <c r="AU429" s="140"/>
    </row>
    <row r="430" spans="3:47" ht="12" customHeight="1">
      <c r="C430" s="215"/>
      <c r="D430" s="215"/>
      <c r="AA430" s="140"/>
      <c r="AB430" s="140"/>
      <c r="AC430" s="140"/>
      <c r="AD430" s="140"/>
      <c r="AE430" s="140"/>
      <c r="AG430" s="188"/>
      <c r="AN430" s="140"/>
      <c r="AO430" s="140"/>
      <c r="AP430" s="140"/>
      <c r="AQ430" s="140"/>
      <c r="AR430" s="140"/>
      <c r="AS430" s="140"/>
      <c r="AT430" s="140"/>
      <c r="AU430" s="140"/>
    </row>
    <row r="431" spans="3:47" ht="12" customHeight="1">
      <c r="C431" s="215"/>
      <c r="D431" s="215"/>
      <c r="AA431" s="140"/>
      <c r="AB431" s="140"/>
      <c r="AC431" s="140"/>
      <c r="AD431" s="140"/>
      <c r="AE431" s="140"/>
      <c r="AG431" s="188"/>
      <c r="AN431" s="140"/>
      <c r="AO431" s="140"/>
      <c r="AP431" s="140"/>
      <c r="AQ431" s="140"/>
      <c r="AR431" s="140"/>
      <c r="AS431" s="140"/>
      <c r="AT431" s="140"/>
      <c r="AU431" s="140"/>
    </row>
    <row r="432" spans="3:47" ht="12" customHeight="1">
      <c r="C432" s="215"/>
      <c r="D432" s="215"/>
      <c r="AA432" s="140"/>
      <c r="AB432" s="140"/>
      <c r="AC432" s="140"/>
      <c r="AD432" s="140"/>
      <c r="AE432" s="140"/>
      <c r="AG432" s="188"/>
      <c r="AN432" s="140"/>
      <c r="AO432" s="140"/>
      <c r="AP432" s="140"/>
      <c r="AQ432" s="140"/>
      <c r="AR432" s="140"/>
      <c r="AS432" s="140"/>
      <c r="AT432" s="140"/>
      <c r="AU432" s="140"/>
    </row>
    <row r="433" spans="3:47" ht="12" customHeight="1">
      <c r="C433" s="215"/>
      <c r="D433" s="215"/>
      <c r="AA433" s="140"/>
      <c r="AB433" s="140"/>
      <c r="AC433" s="140"/>
      <c r="AD433" s="140"/>
      <c r="AE433" s="140"/>
      <c r="AG433" s="188"/>
      <c r="AN433" s="140"/>
      <c r="AO433" s="140"/>
      <c r="AP433" s="140"/>
      <c r="AQ433" s="140"/>
      <c r="AR433" s="140"/>
      <c r="AS433" s="140"/>
      <c r="AT433" s="140"/>
      <c r="AU433" s="140"/>
    </row>
    <row r="434" spans="3:47" ht="12" customHeight="1">
      <c r="C434" s="215"/>
      <c r="D434" s="215"/>
      <c r="AA434" s="140"/>
      <c r="AB434" s="140"/>
      <c r="AC434" s="140"/>
      <c r="AD434" s="140"/>
      <c r="AE434" s="140"/>
      <c r="AG434" s="188"/>
      <c r="AN434" s="140"/>
      <c r="AO434" s="140"/>
      <c r="AP434" s="140"/>
      <c r="AQ434" s="140"/>
      <c r="AR434" s="140"/>
      <c r="AS434" s="140"/>
      <c r="AT434" s="140"/>
      <c r="AU434" s="140"/>
    </row>
    <row r="435" spans="3:47" ht="12" customHeight="1">
      <c r="C435" s="215"/>
      <c r="D435" s="215"/>
      <c r="AA435" s="140"/>
      <c r="AB435" s="140"/>
      <c r="AC435" s="140"/>
      <c r="AD435" s="140"/>
      <c r="AE435" s="140"/>
      <c r="AG435" s="188"/>
      <c r="AN435" s="140"/>
      <c r="AO435" s="140"/>
      <c r="AP435" s="140"/>
      <c r="AQ435" s="140"/>
      <c r="AR435" s="140"/>
      <c r="AS435" s="140"/>
      <c r="AT435" s="140"/>
      <c r="AU435" s="140"/>
    </row>
    <row r="436" spans="3:47" ht="12" customHeight="1">
      <c r="C436" s="215"/>
      <c r="D436" s="215"/>
      <c r="AA436" s="140"/>
      <c r="AB436" s="140"/>
      <c r="AC436" s="140"/>
      <c r="AD436" s="140"/>
      <c r="AE436" s="140"/>
      <c r="AG436" s="188"/>
      <c r="AN436" s="140"/>
      <c r="AO436" s="140"/>
      <c r="AP436" s="140"/>
      <c r="AQ436" s="140"/>
      <c r="AR436" s="140"/>
      <c r="AS436" s="140"/>
      <c r="AT436" s="140"/>
      <c r="AU436" s="140"/>
    </row>
    <row r="437" spans="3:47" ht="12" customHeight="1">
      <c r="C437" s="215"/>
      <c r="D437" s="215"/>
      <c r="AA437" s="140"/>
      <c r="AB437" s="140"/>
      <c r="AC437" s="140"/>
      <c r="AD437" s="140"/>
      <c r="AE437" s="140"/>
      <c r="AG437" s="188"/>
      <c r="AN437" s="140"/>
      <c r="AO437" s="140"/>
      <c r="AP437" s="140"/>
      <c r="AQ437" s="140"/>
      <c r="AR437" s="140"/>
      <c r="AS437" s="140"/>
      <c r="AT437" s="140"/>
      <c r="AU437" s="140"/>
    </row>
    <row r="438" spans="3:47" ht="12" customHeight="1">
      <c r="C438" s="215"/>
      <c r="D438" s="215"/>
      <c r="AA438" s="140"/>
      <c r="AB438" s="140"/>
      <c r="AC438" s="140"/>
      <c r="AD438" s="140"/>
      <c r="AE438" s="140"/>
      <c r="AG438" s="188"/>
      <c r="AN438" s="140"/>
      <c r="AO438" s="140"/>
      <c r="AP438" s="140"/>
      <c r="AQ438" s="140"/>
      <c r="AR438" s="140"/>
      <c r="AS438" s="140"/>
      <c r="AT438" s="140"/>
      <c r="AU438" s="140"/>
    </row>
    <row r="439" spans="3:47" ht="12" customHeight="1">
      <c r="C439" s="215"/>
      <c r="D439" s="215"/>
      <c r="AA439" s="140"/>
      <c r="AB439" s="140"/>
      <c r="AC439" s="140"/>
      <c r="AD439" s="140"/>
      <c r="AE439" s="140"/>
      <c r="AG439" s="188"/>
      <c r="AN439" s="140"/>
      <c r="AO439" s="140"/>
      <c r="AP439" s="140"/>
      <c r="AQ439" s="140"/>
      <c r="AR439" s="140"/>
      <c r="AS439" s="140"/>
      <c r="AT439" s="140"/>
      <c r="AU439" s="140"/>
    </row>
    <row r="440" spans="3:47" ht="12" customHeight="1">
      <c r="C440" s="215"/>
      <c r="D440" s="215"/>
      <c r="AA440" s="140"/>
      <c r="AB440" s="140"/>
      <c r="AC440" s="140"/>
      <c r="AD440" s="140"/>
      <c r="AE440" s="140"/>
      <c r="AG440" s="188"/>
      <c r="AN440" s="140"/>
      <c r="AO440" s="140"/>
      <c r="AP440" s="140"/>
      <c r="AQ440" s="140"/>
      <c r="AR440" s="140"/>
      <c r="AS440" s="140"/>
      <c r="AT440" s="140"/>
      <c r="AU440" s="140"/>
    </row>
    <row r="441" spans="3:47" ht="12" customHeight="1">
      <c r="C441" s="215"/>
      <c r="D441" s="215"/>
      <c r="AA441" s="140"/>
      <c r="AB441" s="140"/>
      <c r="AC441" s="140"/>
      <c r="AD441" s="140"/>
      <c r="AE441" s="140"/>
      <c r="AG441" s="188"/>
      <c r="AN441" s="140"/>
      <c r="AO441" s="140"/>
      <c r="AP441" s="140"/>
      <c r="AQ441" s="140"/>
      <c r="AR441" s="140"/>
      <c r="AS441" s="140"/>
      <c r="AT441" s="140"/>
      <c r="AU441" s="140"/>
    </row>
    <row r="442" spans="3:47" ht="12" customHeight="1">
      <c r="C442" s="215"/>
      <c r="D442" s="215"/>
      <c r="AA442" s="140"/>
      <c r="AB442" s="140"/>
      <c r="AC442" s="140"/>
      <c r="AD442" s="140"/>
      <c r="AE442" s="140"/>
      <c r="AG442" s="188"/>
      <c r="AN442" s="140"/>
      <c r="AO442" s="140"/>
      <c r="AP442" s="140"/>
      <c r="AQ442" s="140"/>
      <c r="AR442" s="140"/>
      <c r="AS442" s="140"/>
      <c r="AT442" s="140"/>
      <c r="AU442" s="140"/>
    </row>
    <row r="443" spans="3:47" ht="12" customHeight="1">
      <c r="C443" s="215"/>
      <c r="D443" s="215"/>
      <c r="AA443" s="140"/>
      <c r="AB443" s="140"/>
      <c r="AC443" s="140"/>
      <c r="AD443" s="140"/>
      <c r="AE443" s="140"/>
      <c r="AG443" s="188"/>
      <c r="AN443" s="140"/>
      <c r="AO443" s="140"/>
      <c r="AP443" s="140"/>
      <c r="AQ443" s="140"/>
      <c r="AR443" s="140"/>
      <c r="AS443" s="140"/>
      <c r="AT443" s="140"/>
      <c r="AU443" s="140"/>
    </row>
    <row r="444" spans="3:47" ht="12" customHeight="1">
      <c r="C444" s="215"/>
      <c r="D444" s="215"/>
      <c r="AA444" s="140"/>
      <c r="AB444" s="140"/>
      <c r="AC444" s="140"/>
      <c r="AD444" s="140"/>
      <c r="AE444" s="140"/>
      <c r="AG444" s="188"/>
      <c r="AN444" s="140"/>
      <c r="AO444" s="140"/>
      <c r="AP444" s="140"/>
      <c r="AQ444" s="140"/>
      <c r="AR444" s="140"/>
      <c r="AS444" s="140"/>
      <c r="AT444" s="140"/>
      <c r="AU444" s="140"/>
    </row>
    <row r="445" spans="3:47" ht="12" customHeight="1">
      <c r="C445" s="215"/>
      <c r="D445" s="215"/>
      <c r="AA445" s="140"/>
      <c r="AB445" s="140"/>
      <c r="AC445" s="140"/>
      <c r="AD445" s="140"/>
      <c r="AE445" s="140"/>
      <c r="AG445" s="188"/>
      <c r="AN445" s="140"/>
      <c r="AO445" s="140"/>
      <c r="AP445" s="140"/>
      <c r="AQ445" s="140"/>
      <c r="AR445" s="140"/>
      <c r="AS445" s="140"/>
      <c r="AT445" s="140"/>
      <c r="AU445" s="140"/>
    </row>
    <row r="446" spans="3:47" ht="12" customHeight="1">
      <c r="C446" s="215"/>
      <c r="D446" s="215"/>
      <c r="AA446" s="140"/>
      <c r="AB446" s="140"/>
      <c r="AC446" s="140"/>
      <c r="AD446" s="140"/>
      <c r="AE446" s="140"/>
      <c r="AG446" s="188"/>
      <c r="AN446" s="140"/>
      <c r="AO446" s="140"/>
      <c r="AP446" s="140"/>
      <c r="AQ446" s="140"/>
      <c r="AR446" s="140"/>
      <c r="AS446" s="140"/>
      <c r="AT446" s="140"/>
      <c r="AU446" s="140"/>
    </row>
    <row r="447" spans="3:47" ht="12" customHeight="1">
      <c r="C447" s="215"/>
      <c r="D447" s="215"/>
      <c r="AA447" s="140"/>
      <c r="AB447" s="140"/>
      <c r="AC447" s="140"/>
      <c r="AD447" s="140"/>
      <c r="AE447" s="140"/>
      <c r="AG447" s="188"/>
      <c r="AN447" s="140"/>
      <c r="AO447" s="140"/>
      <c r="AP447" s="140"/>
      <c r="AQ447" s="140"/>
      <c r="AR447" s="140"/>
      <c r="AS447" s="140"/>
      <c r="AT447" s="140"/>
      <c r="AU447" s="140"/>
    </row>
    <row r="448" spans="3:47" ht="12" customHeight="1">
      <c r="C448" s="215"/>
      <c r="D448" s="215"/>
      <c r="AA448" s="140"/>
      <c r="AB448" s="140"/>
      <c r="AC448" s="140"/>
      <c r="AD448" s="140"/>
      <c r="AE448" s="140"/>
      <c r="AG448" s="188"/>
      <c r="AN448" s="140"/>
      <c r="AO448" s="140"/>
      <c r="AP448" s="140"/>
      <c r="AQ448" s="140"/>
      <c r="AR448" s="140"/>
      <c r="AS448" s="140"/>
      <c r="AT448" s="140"/>
      <c r="AU448" s="140"/>
    </row>
    <row r="449" spans="3:50" ht="12" customHeight="1">
      <c r="C449" s="215"/>
      <c r="D449" s="215"/>
      <c r="AA449" s="140"/>
      <c r="AB449" s="140"/>
      <c r="AC449" s="140"/>
      <c r="AD449" s="140"/>
      <c r="AE449" s="140"/>
      <c r="AG449" s="188"/>
      <c r="AN449" s="140"/>
      <c r="AO449" s="140"/>
      <c r="AP449" s="140"/>
      <c r="AQ449" s="140"/>
      <c r="AR449" s="140"/>
      <c r="AS449" s="140"/>
      <c r="AT449" s="140"/>
      <c r="AU449" s="140"/>
    </row>
    <row r="450" spans="3:50" ht="12" customHeight="1">
      <c r="C450" s="215"/>
      <c r="D450" s="215"/>
      <c r="AA450" s="140"/>
      <c r="AB450" s="140"/>
      <c r="AC450" s="140"/>
      <c r="AD450" s="140"/>
      <c r="AE450" s="140"/>
      <c r="AG450" s="188"/>
      <c r="AN450" s="140"/>
      <c r="AO450" s="140"/>
      <c r="AP450" s="140"/>
      <c r="AQ450" s="140"/>
      <c r="AR450" s="140"/>
      <c r="AS450" s="140"/>
      <c r="AT450" s="140"/>
      <c r="AU450" s="140"/>
    </row>
    <row r="451" spans="3:50" ht="12" customHeight="1">
      <c r="C451" s="215"/>
      <c r="D451" s="215"/>
      <c r="AA451" s="140"/>
      <c r="AB451" s="140"/>
      <c r="AC451" s="140"/>
      <c r="AD451" s="140"/>
      <c r="AE451" s="140"/>
      <c r="AG451" s="188"/>
      <c r="AN451" s="140"/>
      <c r="AO451" s="140"/>
      <c r="AP451" s="140"/>
      <c r="AQ451" s="140"/>
      <c r="AR451" s="140"/>
      <c r="AS451" s="140"/>
      <c r="AT451" s="140"/>
      <c r="AU451" s="140"/>
    </row>
    <row r="452" spans="3:50" ht="12" customHeight="1">
      <c r="C452" s="215"/>
      <c r="D452" s="215"/>
      <c r="AA452" s="140"/>
      <c r="AB452" s="140"/>
      <c r="AC452" s="140"/>
      <c r="AD452" s="140"/>
      <c r="AE452" s="140"/>
      <c r="AG452" s="188"/>
      <c r="AN452" s="140"/>
      <c r="AO452" s="140"/>
      <c r="AP452" s="140"/>
      <c r="AQ452" s="140"/>
      <c r="AR452" s="140"/>
      <c r="AS452" s="140"/>
      <c r="AT452" s="140"/>
      <c r="AU452" s="140"/>
      <c r="AV452" s="140"/>
      <c r="AX452" s="140"/>
    </row>
    <row r="453" spans="3:50" ht="12" customHeight="1">
      <c r="C453" s="215"/>
      <c r="D453" s="215"/>
      <c r="AA453" s="140"/>
      <c r="AB453" s="140"/>
      <c r="AC453" s="140"/>
      <c r="AD453" s="140"/>
      <c r="AE453" s="140"/>
      <c r="AG453" s="188"/>
      <c r="AN453" s="140"/>
      <c r="AO453" s="140"/>
      <c r="AP453" s="140"/>
      <c r="AQ453" s="140"/>
      <c r="AR453" s="140"/>
      <c r="AS453" s="140"/>
      <c r="AT453" s="140"/>
      <c r="AU453" s="140"/>
    </row>
    <row r="454" spans="3:50" ht="12" customHeight="1">
      <c r="C454" s="215"/>
      <c r="D454" s="215"/>
      <c r="AA454" s="140"/>
      <c r="AB454" s="140"/>
      <c r="AC454" s="140"/>
      <c r="AD454" s="140"/>
      <c r="AE454" s="140"/>
      <c r="AG454" s="188"/>
      <c r="AN454" s="140"/>
      <c r="AO454" s="140"/>
      <c r="AP454" s="140"/>
      <c r="AQ454" s="140"/>
      <c r="AR454" s="140"/>
      <c r="AS454" s="140"/>
      <c r="AT454" s="140"/>
      <c r="AU454" s="140"/>
    </row>
    <row r="455" spans="3:50" ht="12" customHeight="1">
      <c r="C455" s="215"/>
      <c r="D455" s="215"/>
      <c r="AA455" s="140"/>
      <c r="AB455" s="140"/>
      <c r="AC455" s="140"/>
      <c r="AD455" s="140"/>
      <c r="AE455" s="140"/>
      <c r="AG455" s="188"/>
      <c r="AN455" s="140"/>
      <c r="AO455" s="140"/>
      <c r="AP455" s="140"/>
      <c r="AQ455" s="140"/>
      <c r="AR455" s="140"/>
      <c r="AS455" s="140"/>
      <c r="AT455" s="140"/>
      <c r="AU455" s="140"/>
    </row>
    <row r="456" spans="3:50" ht="12" customHeight="1">
      <c r="C456" s="215"/>
      <c r="D456" s="215"/>
      <c r="AA456" s="140"/>
      <c r="AB456" s="140"/>
      <c r="AC456" s="140"/>
      <c r="AD456" s="140"/>
      <c r="AE456" s="140"/>
      <c r="AG456" s="188"/>
      <c r="AN456" s="140"/>
      <c r="AO456" s="140"/>
      <c r="AP456" s="140"/>
      <c r="AQ456" s="140"/>
      <c r="AR456" s="140"/>
      <c r="AS456" s="140"/>
      <c r="AT456" s="140"/>
      <c r="AU456" s="140"/>
    </row>
    <row r="457" spans="3:50" ht="12" customHeight="1">
      <c r="C457" s="215"/>
      <c r="D457" s="215"/>
      <c r="AA457" s="140"/>
      <c r="AB457" s="140"/>
      <c r="AC457" s="140"/>
      <c r="AD457" s="140"/>
      <c r="AE457" s="140"/>
      <c r="AG457" s="188"/>
      <c r="AN457" s="140"/>
      <c r="AO457" s="140"/>
      <c r="AP457" s="140"/>
      <c r="AQ457" s="140"/>
      <c r="AR457" s="140"/>
      <c r="AS457" s="140"/>
      <c r="AT457" s="140"/>
      <c r="AU457" s="140"/>
    </row>
    <row r="458" spans="3:50" ht="12" customHeight="1">
      <c r="C458" s="215"/>
      <c r="D458" s="215"/>
      <c r="AA458" s="140"/>
      <c r="AB458" s="140"/>
      <c r="AC458" s="140"/>
      <c r="AD458" s="140"/>
      <c r="AE458" s="140"/>
      <c r="AG458" s="188"/>
      <c r="AN458" s="140"/>
      <c r="AO458" s="140"/>
      <c r="AP458" s="140"/>
      <c r="AQ458" s="140"/>
      <c r="AR458" s="140"/>
      <c r="AS458" s="140"/>
      <c r="AT458" s="140"/>
      <c r="AU458" s="140"/>
    </row>
    <row r="459" spans="3:50" ht="12" customHeight="1">
      <c r="C459" s="215"/>
      <c r="D459" s="215"/>
      <c r="AA459" s="140"/>
      <c r="AB459" s="140"/>
      <c r="AC459" s="140"/>
      <c r="AD459" s="140"/>
      <c r="AE459" s="140"/>
      <c r="AG459" s="188"/>
      <c r="AN459" s="140"/>
      <c r="AO459" s="140"/>
      <c r="AP459" s="140"/>
      <c r="AQ459" s="140"/>
      <c r="AR459" s="140"/>
      <c r="AS459" s="140"/>
      <c r="AT459" s="140"/>
      <c r="AU459" s="140"/>
    </row>
    <row r="460" spans="3:50" ht="12" customHeight="1">
      <c r="C460" s="215"/>
      <c r="D460" s="215"/>
      <c r="AA460" s="140"/>
      <c r="AB460" s="140"/>
      <c r="AC460" s="140"/>
      <c r="AD460" s="140"/>
      <c r="AE460" s="140"/>
      <c r="AG460" s="188"/>
      <c r="AN460" s="140"/>
      <c r="AO460" s="140"/>
      <c r="AP460" s="140"/>
      <c r="AQ460" s="140"/>
      <c r="AR460" s="140"/>
      <c r="AS460" s="140"/>
      <c r="AT460" s="140"/>
      <c r="AU460" s="140"/>
    </row>
    <row r="461" spans="3:50" ht="12" customHeight="1">
      <c r="C461" s="215"/>
      <c r="D461" s="215"/>
      <c r="AA461" s="140"/>
      <c r="AB461" s="140"/>
      <c r="AC461" s="140"/>
      <c r="AD461" s="140"/>
      <c r="AE461" s="140"/>
      <c r="AG461" s="188"/>
      <c r="AN461" s="140"/>
      <c r="AO461" s="140"/>
      <c r="AP461" s="140"/>
      <c r="AQ461" s="140"/>
      <c r="AR461" s="140"/>
      <c r="AS461" s="140"/>
      <c r="AT461" s="140"/>
      <c r="AU461" s="140"/>
    </row>
    <row r="462" spans="3:50" ht="12" customHeight="1">
      <c r="C462" s="215"/>
      <c r="D462" s="215"/>
      <c r="AA462" s="140"/>
      <c r="AB462" s="140"/>
      <c r="AC462" s="140"/>
      <c r="AD462" s="140"/>
      <c r="AE462" s="140"/>
      <c r="AG462" s="188"/>
      <c r="AN462" s="140"/>
      <c r="AO462" s="140"/>
      <c r="AP462" s="140"/>
      <c r="AQ462" s="140"/>
      <c r="AR462" s="140"/>
      <c r="AS462" s="140"/>
      <c r="AT462" s="140"/>
      <c r="AU462" s="140"/>
    </row>
    <row r="463" spans="3:50" ht="12" customHeight="1">
      <c r="C463" s="215"/>
      <c r="D463" s="215"/>
      <c r="AA463" s="140"/>
      <c r="AB463" s="140"/>
      <c r="AC463" s="140"/>
      <c r="AD463" s="140"/>
      <c r="AE463" s="140"/>
      <c r="AG463" s="188"/>
      <c r="AN463" s="140"/>
      <c r="AO463" s="140"/>
      <c r="AP463" s="140"/>
      <c r="AQ463" s="140"/>
      <c r="AR463" s="140"/>
      <c r="AS463" s="140"/>
      <c r="AT463" s="140"/>
      <c r="AU463" s="140"/>
    </row>
    <row r="464" spans="3:50" ht="12" customHeight="1">
      <c r="C464" s="215"/>
      <c r="D464" s="215"/>
      <c r="AA464" s="140"/>
      <c r="AB464" s="140"/>
      <c r="AC464" s="140"/>
      <c r="AD464" s="140"/>
      <c r="AE464" s="140"/>
      <c r="AG464" s="188"/>
      <c r="AN464" s="140"/>
      <c r="AO464" s="140"/>
      <c r="AP464" s="140"/>
      <c r="AQ464" s="140"/>
      <c r="AR464" s="140"/>
      <c r="AS464" s="140"/>
      <c r="AT464" s="140"/>
      <c r="AU464" s="140"/>
    </row>
    <row r="465" spans="3:64" ht="12" customHeight="1">
      <c r="C465" s="215"/>
      <c r="D465" s="215"/>
      <c r="AA465" s="140"/>
      <c r="AB465" s="140"/>
      <c r="AC465" s="140"/>
      <c r="AD465" s="140"/>
      <c r="AE465" s="140"/>
      <c r="AG465" s="188"/>
      <c r="AN465" s="140"/>
      <c r="AO465" s="140"/>
      <c r="AP465" s="140"/>
      <c r="AQ465" s="140"/>
      <c r="AR465" s="140"/>
      <c r="AS465" s="140"/>
      <c r="AT465" s="140"/>
      <c r="AU465" s="140"/>
      <c r="AV465" s="140"/>
      <c r="AW465" s="140"/>
      <c r="AX465" s="140"/>
      <c r="AY465" s="140"/>
      <c r="AZ465" s="140"/>
      <c r="BA465" s="140"/>
      <c r="BB465" s="140"/>
      <c r="BC465" s="140"/>
      <c r="BD465" s="140"/>
      <c r="BE465" s="140"/>
      <c r="BF465" s="140"/>
      <c r="BG465" s="140"/>
      <c r="BH465" s="140"/>
      <c r="BI465" s="140"/>
      <c r="BJ465" s="140"/>
      <c r="BK465" s="140"/>
      <c r="BL465" s="140"/>
    </row>
    <row r="466" spans="3:64" ht="12" customHeight="1">
      <c r="C466" s="215"/>
      <c r="D466" s="215"/>
      <c r="AA466" s="140"/>
      <c r="AB466" s="140"/>
      <c r="AC466" s="140"/>
      <c r="AD466" s="140"/>
      <c r="AE466" s="140"/>
      <c r="AG466" s="188"/>
      <c r="AN466" s="140"/>
      <c r="AO466" s="140"/>
      <c r="AP466" s="140"/>
      <c r="AQ466" s="140"/>
      <c r="AR466" s="140"/>
      <c r="AS466" s="140"/>
      <c r="AT466" s="140"/>
      <c r="AU466" s="140"/>
    </row>
    <row r="467" spans="3:64" ht="12" customHeight="1">
      <c r="C467" s="215"/>
      <c r="D467" s="215"/>
      <c r="AA467" s="140"/>
      <c r="AB467" s="140"/>
      <c r="AC467" s="140"/>
      <c r="AD467" s="140"/>
      <c r="AE467" s="140"/>
      <c r="AG467" s="188"/>
      <c r="AN467" s="140"/>
      <c r="AO467" s="140"/>
      <c r="AP467" s="140"/>
      <c r="AQ467" s="140"/>
      <c r="AR467" s="140"/>
      <c r="AS467" s="140"/>
      <c r="AT467" s="140"/>
      <c r="AU467" s="140"/>
    </row>
    <row r="468" spans="3:64" ht="12" customHeight="1">
      <c r="C468" s="215"/>
      <c r="D468" s="215"/>
      <c r="AA468" s="140"/>
      <c r="AB468" s="140"/>
      <c r="AC468" s="140"/>
      <c r="AD468" s="140"/>
      <c r="AE468" s="140"/>
      <c r="AG468" s="188"/>
      <c r="AN468" s="140"/>
      <c r="AO468" s="140"/>
      <c r="AP468" s="140"/>
      <c r="AQ468" s="140"/>
      <c r="AR468" s="140"/>
      <c r="AS468" s="140"/>
      <c r="AT468" s="140"/>
      <c r="AU468" s="140"/>
    </row>
    <row r="469" spans="3:64" ht="12" customHeight="1">
      <c r="C469" s="215"/>
      <c r="D469" s="215"/>
      <c r="AA469" s="140"/>
      <c r="AB469" s="140"/>
      <c r="AC469" s="140"/>
      <c r="AD469" s="140"/>
      <c r="AE469" s="140"/>
      <c r="AG469" s="188"/>
      <c r="AN469" s="140"/>
      <c r="AO469" s="140"/>
      <c r="AP469" s="140"/>
      <c r="AQ469" s="140"/>
      <c r="AR469" s="140"/>
      <c r="AS469" s="140"/>
      <c r="AT469" s="140"/>
      <c r="AU469" s="140"/>
    </row>
    <row r="470" spans="3:64" ht="12" customHeight="1">
      <c r="C470" s="215"/>
      <c r="D470" s="215"/>
      <c r="AA470" s="140"/>
      <c r="AB470" s="140"/>
      <c r="AC470" s="140"/>
      <c r="AD470" s="140"/>
      <c r="AE470" s="140"/>
      <c r="AG470" s="188"/>
      <c r="AN470" s="140"/>
      <c r="AO470" s="140"/>
      <c r="AP470" s="140"/>
      <c r="AQ470" s="140"/>
      <c r="AR470" s="140"/>
      <c r="AS470" s="140"/>
      <c r="AT470" s="140"/>
      <c r="AU470" s="140"/>
    </row>
    <row r="471" spans="3:64" ht="12" customHeight="1">
      <c r="C471" s="215"/>
      <c r="D471" s="215"/>
      <c r="AA471" s="140"/>
      <c r="AB471" s="140"/>
      <c r="AC471" s="140"/>
      <c r="AD471" s="140"/>
      <c r="AE471" s="140"/>
      <c r="AG471" s="188"/>
      <c r="AN471" s="140"/>
      <c r="AO471" s="140"/>
      <c r="AP471" s="140"/>
      <c r="AQ471" s="140"/>
      <c r="AR471" s="140"/>
      <c r="AS471" s="140"/>
      <c r="AT471" s="140"/>
      <c r="AU471" s="140"/>
    </row>
    <row r="472" spans="3:64" ht="12" customHeight="1">
      <c r="C472" s="215"/>
      <c r="D472" s="215"/>
      <c r="AA472" s="140"/>
      <c r="AB472" s="140"/>
      <c r="AC472" s="140"/>
      <c r="AD472" s="140"/>
      <c r="AE472" s="140"/>
      <c r="AG472" s="188"/>
      <c r="AN472" s="140"/>
      <c r="AO472" s="140"/>
      <c r="AP472" s="140"/>
      <c r="AQ472" s="140"/>
      <c r="AR472" s="140"/>
      <c r="AS472" s="140"/>
      <c r="AT472" s="140"/>
      <c r="AU472" s="140"/>
    </row>
    <row r="473" spans="3:64" ht="12" customHeight="1">
      <c r="C473" s="215"/>
      <c r="D473" s="215"/>
      <c r="AA473" s="140"/>
      <c r="AB473" s="140"/>
      <c r="AC473" s="140"/>
      <c r="AD473" s="140"/>
      <c r="AE473" s="140"/>
      <c r="AG473" s="188"/>
      <c r="AN473" s="140"/>
      <c r="AO473" s="140"/>
      <c r="AP473" s="140"/>
      <c r="AQ473" s="140"/>
      <c r="AR473" s="140"/>
      <c r="AS473" s="140"/>
      <c r="AT473" s="140"/>
      <c r="AU473" s="140"/>
    </row>
    <row r="474" spans="3:64" ht="12" customHeight="1">
      <c r="C474" s="215"/>
      <c r="D474" s="215"/>
      <c r="AA474" s="140"/>
      <c r="AB474" s="140"/>
      <c r="AC474" s="140"/>
      <c r="AD474" s="140"/>
      <c r="AE474" s="140"/>
      <c r="AG474" s="188"/>
      <c r="AN474" s="140"/>
      <c r="AO474" s="140"/>
      <c r="AP474" s="140"/>
      <c r="AQ474" s="140"/>
      <c r="AR474" s="140"/>
      <c r="AS474" s="140"/>
      <c r="AT474" s="140"/>
      <c r="AU474" s="140"/>
    </row>
    <row r="475" spans="3:64" ht="12" customHeight="1">
      <c r="C475" s="215"/>
      <c r="D475" s="215"/>
      <c r="AA475" s="140"/>
      <c r="AB475" s="140"/>
      <c r="AC475" s="140"/>
      <c r="AD475" s="140"/>
      <c r="AE475" s="140"/>
      <c r="AG475" s="188"/>
      <c r="AN475" s="140"/>
      <c r="AO475" s="140"/>
      <c r="AP475" s="140"/>
      <c r="AQ475" s="140"/>
      <c r="AR475" s="140"/>
      <c r="AS475" s="140"/>
      <c r="AT475" s="140"/>
      <c r="AU475" s="140"/>
    </row>
    <row r="476" spans="3:64" ht="12" customHeight="1">
      <c r="C476" s="215"/>
      <c r="D476" s="215"/>
      <c r="AA476" s="140"/>
      <c r="AB476" s="140"/>
      <c r="AC476" s="140"/>
      <c r="AD476" s="140"/>
      <c r="AE476" s="140"/>
      <c r="AG476" s="188"/>
      <c r="AN476" s="140"/>
      <c r="AO476" s="140"/>
      <c r="AP476" s="140"/>
      <c r="AQ476" s="140"/>
      <c r="AR476" s="140"/>
      <c r="AS476" s="140"/>
      <c r="AT476" s="140"/>
      <c r="AU476" s="140"/>
    </row>
    <row r="477" spans="3:64" ht="12" customHeight="1">
      <c r="C477" s="215"/>
      <c r="D477" s="215"/>
      <c r="AA477" s="140"/>
      <c r="AB477" s="140"/>
      <c r="AC477" s="140"/>
      <c r="AD477" s="140"/>
      <c r="AE477" s="140"/>
      <c r="AG477" s="188"/>
      <c r="AN477" s="140"/>
      <c r="AO477" s="140"/>
      <c r="AP477" s="140"/>
      <c r="AQ477" s="140"/>
      <c r="AR477" s="140"/>
      <c r="AS477" s="140"/>
      <c r="AT477" s="140"/>
      <c r="AU477" s="140"/>
    </row>
    <row r="478" spans="3:64" ht="12" customHeight="1">
      <c r="C478" s="215"/>
      <c r="D478" s="215"/>
      <c r="AA478" s="140"/>
      <c r="AB478" s="140"/>
      <c r="AC478" s="140"/>
      <c r="AD478" s="140"/>
      <c r="AE478" s="140"/>
      <c r="AG478" s="188"/>
      <c r="AN478" s="140"/>
      <c r="AO478" s="140"/>
      <c r="AP478" s="140"/>
      <c r="AQ478" s="140"/>
      <c r="AR478" s="140"/>
      <c r="AS478" s="140"/>
      <c r="AT478" s="140"/>
      <c r="AU478" s="140"/>
    </row>
    <row r="479" spans="3:64" ht="12" customHeight="1">
      <c r="C479" s="215"/>
      <c r="D479" s="215"/>
      <c r="Z479" s="202"/>
      <c r="AA479" s="202"/>
      <c r="AB479" s="140"/>
      <c r="AC479" s="202"/>
      <c r="AD479" s="202"/>
      <c r="AE479" s="202"/>
      <c r="AF479" s="202"/>
      <c r="AG479" s="203"/>
      <c r="AH479" s="202"/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</row>
    <row r="480" spans="3:64" ht="12" customHeight="1">
      <c r="C480" s="215"/>
      <c r="D480" s="215"/>
      <c r="Z480" s="202"/>
      <c r="AA480" s="202"/>
      <c r="AB480" s="140"/>
      <c r="AC480" s="202"/>
      <c r="AD480" s="202"/>
      <c r="AE480" s="202"/>
      <c r="AF480" s="202"/>
      <c r="AG480" s="203"/>
      <c r="AH480" s="202"/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</row>
    <row r="481" spans="3:48" ht="12" customHeight="1">
      <c r="C481" s="215"/>
      <c r="D481" s="215"/>
      <c r="Z481" s="202"/>
      <c r="AA481" s="202"/>
      <c r="AB481" s="140"/>
      <c r="AC481" s="202"/>
      <c r="AD481" s="202"/>
      <c r="AE481" s="202"/>
      <c r="AF481" s="202"/>
      <c r="AG481" s="203"/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</row>
    <row r="482" spans="3:48" ht="12" customHeight="1">
      <c r="C482" s="215"/>
      <c r="D482" s="215"/>
      <c r="Z482" s="202"/>
      <c r="AA482" s="202"/>
      <c r="AB482" s="140"/>
      <c r="AC482" s="202"/>
      <c r="AD482" s="202"/>
      <c r="AE482" s="202"/>
      <c r="AF482" s="202"/>
      <c r="AG482" s="203"/>
      <c r="AH482" s="202"/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</row>
    <row r="483" spans="3:48" ht="12" customHeight="1">
      <c r="C483" s="215"/>
      <c r="D483" s="215"/>
      <c r="Z483" s="202"/>
      <c r="AA483" s="202"/>
      <c r="AB483" s="140"/>
      <c r="AC483" s="202"/>
      <c r="AD483" s="202"/>
      <c r="AE483" s="202"/>
      <c r="AF483" s="202"/>
      <c r="AG483" s="203"/>
      <c r="AH483" s="202"/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</row>
    <row r="484" spans="3:48" ht="12" customHeight="1">
      <c r="C484" s="215"/>
      <c r="D484" s="215"/>
      <c r="Z484" s="202"/>
      <c r="AA484" s="202"/>
      <c r="AB484" s="140"/>
      <c r="AC484" s="202"/>
      <c r="AD484" s="202"/>
      <c r="AE484" s="202"/>
      <c r="AF484" s="202"/>
      <c r="AG484" s="203"/>
      <c r="AH484" s="202"/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</row>
    <row r="485" spans="3:48" ht="12" customHeight="1">
      <c r="C485" s="215"/>
      <c r="D485" s="215"/>
      <c r="Z485" s="202"/>
      <c r="AA485" s="202"/>
      <c r="AB485" s="140"/>
      <c r="AC485" s="202"/>
      <c r="AD485" s="202"/>
      <c r="AE485" s="202"/>
      <c r="AF485" s="202"/>
      <c r="AG485" s="203"/>
      <c r="AH485" s="202"/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</row>
    <row r="486" spans="3:48" ht="12" customHeight="1">
      <c r="C486" s="215"/>
      <c r="D486" s="215"/>
      <c r="Z486" s="202"/>
      <c r="AA486" s="202"/>
      <c r="AB486" s="140"/>
      <c r="AC486" s="202"/>
      <c r="AD486" s="202"/>
      <c r="AE486" s="202"/>
      <c r="AF486" s="202"/>
      <c r="AG486" s="203"/>
      <c r="AH486" s="202"/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</row>
    <row r="487" spans="3:48" ht="12" customHeight="1">
      <c r="C487" s="215"/>
      <c r="D487" s="215"/>
      <c r="Z487" s="202"/>
      <c r="AA487" s="202"/>
      <c r="AB487" s="140"/>
      <c r="AC487" s="202"/>
      <c r="AD487" s="202"/>
      <c r="AE487" s="202"/>
      <c r="AF487" s="202"/>
      <c r="AG487" s="203"/>
      <c r="AH487" s="202"/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</row>
    <row r="488" spans="3:48" ht="12" customHeight="1">
      <c r="C488" s="215"/>
      <c r="D488" s="215"/>
      <c r="Z488" s="202"/>
      <c r="AA488" s="202"/>
      <c r="AB488" s="140"/>
      <c r="AC488" s="202"/>
      <c r="AD488" s="202"/>
      <c r="AE488" s="202"/>
      <c r="AF488" s="202"/>
      <c r="AG488" s="203"/>
      <c r="AH488" s="202"/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</row>
    <row r="489" spans="3:48" ht="12" customHeight="1">
      <c r="C489" s="215"/>
      <c r="D489" s="215"/>
      <c r="Z489" s="202"/>
      <c r="AA489" s="202"/>
      <c r="AB489" s="140"/>
      <c r="AC489" s="202"/>
      <c r="AD489" s="202"/>
      <c r="AE489" s="202"/>
      <c r="AF489" s="202"/>
      <c r="AG489" s="203"/>
      <c r="AH489" s="202"/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</row>
    <row r="490" spans="3:48" ht="12" customHeight="1">
      <c r="C490" s="215"/>
      <c r="D490" s="215"/>
      <c r="Z490" s="202"/>
      <c r="AA490" s="202"/>
      <c r="AB490" s="140"/>
      <c r="AC490" s="202"/>
      <c r="AD490" s="202"/>
      <c r="AE490" s="202"/>
      <c r="AF490" s="202"/>
      <c r="AG490" s="203"/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</row>
    <row r="491" spans="3:48" ht="12" customHeight="1">
      <c r="C491" s="215"/>
      <c r="D491" s="215"/>
      <c r="Z491" s="202"/>
      <c r="AA491" s="202"/>
      <c r="AB491" s="140"/>
      <c r="AC491" s="202"/>
      <c r="AD491" s="202"/>
      <c r="AE491" s="202"/>
      <c r="AF491" s="202"/>
      <c r="AG491" s="203"/>
      <c r="AH491" s="202"/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</row>
    <row r="492" spans="3:48" ht="12" customHeight="1">
      <c r="C492" s="215"/>
      <c r="D492" s="215"/>
      <c r="Z492" s="202"/>
      <c r="AA492" s="202"/>
      <c r="AB492" s="140"/>
      <c r="AC492" s="202"/>
      <c r="AD492" s="202"/>
      <c r="AE492" s="202"/>
      <c r="AF492" s="202"/>
      <c r="AG492" s="203"/>
      <c r="AH492" s="202"/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</row>
    <row r="493" spans="3:48" ht="12" customHeight="1">
      <c r="C493" s="215"/>
      <c r="D493" s="215"/>
      <c r="Z493" s="202"/>
      <c r="AA493" s="202"/>
      <c r="AB493" s="140"/>
      <c r="AC493" s="202"/>
      <c r="AD493" s="202"/>
      <c r="AE493" s="202"/>
      <c r="AF493" s="202"/>
      <c r="AG493" s="203"/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</row>
    <row r="494" spans="3:48" ht="12" customHeight="1">
      <c r="C494" s="215"/>
      <c r="D494" s="215"/>
      <c r="Z494" s="202"/>
      <c r="AA494" s="202"/>
      <c r="AB494" s="140"/>
      <c r="AC494" s="202"/>
      <c r="AD494" s="202"/>
      <c r="AE494" s="202"/>
      <c r="AF494" s="202"/>
      <c r="AG494" s="203"/>
      <c r="AH494" s="202"/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</row>
    <row r="495" spans="3:48" ht="12" customHeight="1">
      <c r="C495" s="215"/>
      <c r="D495" s="215"/>
      <c r="Z495" s="202"/>
      <c r="AA495" s="202"/>
      <c r="AB495" s="140"/>
      <c r="AC495" s="202"/>
      <c r="AD495" s="202"/>
      <c r="AE495" s="202"/>
      <c r="AF495" s="202"/>
      <c r="AG495" s="203"/>
      <c r="AH495" s="202"/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140"/>
    </row>
    <row r="496" spans="3:48" ht="12" customHeight="1">
      <c r="C496" s="215"/>
      <c r="D496" s="215"/>
      <c r="Z496" s="202"/>
      <c r="AA496" s="202"/>
      <c r="AB496" s="140"/>
      <c r="AC496" s="202"/>
      <c r="AD496" s="202"/>
      <c r="AE496" s="202"/>
      <c r="AF496" s="202"/>
      <c r="AG496" s="203"/>
      <c r="AH496" s="202"/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</row>
    <row r="497" spans="3:64" ht="12" customHeight="1">
      <c r="C497" s="215"/>
      <c r="D497" s="215"/>
      <c r="Z497" s="202"/>
      <c r="AA497" s="202"/>
      <c r="AB497" s="140"/>
      <c r="AC497" s="202"/>
      <c r="AD497" s="202"/>
      <c r="AE497" s="202"/>
      <c r="AF497" s="202"/>
      <c r="AG497" s="203"/>
      <c r="AH497" s="202"/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</row>
    <row r="498" spans="3:64" ht="12" customHeight="1">
      <c r="C498" s="215"/>
      <c r="D498" s="215"/>
      <c r="Z498" s="202"/>
      <c r="AA498" s="202"/>
      <c r="AB498" s="140"/>
      <c r="AC498" s="202"/>
      <c r="AD498" s="202"/>
      <c r="AE498" s="202"/>
      <c r="AF498" s="202"/>
      <c r="AG498" s="203"/>
      <c r="AH498" s="202"/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140"/>
    </row>
    <row r="499" spans="3:64" ht="12" customHeight="1">
      <c r="C499" s="215"/>
      <c r="D499" s="215"/>
      <c r="Z499" s="202"/>
      <c r="AA499" s="202"/>
      <c r="AB499" s="140"/>
      <c r="AC499" s="202"/>
      <c r="AD499" s="202"/>
      <c r="AE499" s="202"/>
      <c r="AF499" s="202"/>
      <c r="AG499" s="203"/>
      <c r="AH499" s="202"/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140"/>
      <c r="AW499" s="140"/>
      <c r="AX499" s="140"/>
      <c r="AY499" s="140"/>
      <c r="AZ499" s="140"/>
      <c r="BA499" s="140"/>
      <c r="BB499" s="140"/>
      <c r="BC499" s="140"/>
      <c r="BD499" s="140"/>
      <c r="BE499" s="140"/>
      <c r="BF499" s="140"/>
      <c r="BG499" s="140"/>
      <c r="BH499" s="140"/>
      <c r="BI499" s="140"/>
      <c r="BJ499" s="140"/>
      <c r="BK499" s="140"/>
      <c r="BL499" s="140"/>
    </row>
    <row r="500" spans="3:64" ht="12" customHeight="1">
      <c r="C500" s="215"/>
      <c r="D500" s="215"/>
      <c r="Z500" s="202"/>
      <c r="AA500" s="202"/>
      <c r="AB500" s="140"/>
      <c r="AC500" s="202"/>
      <c r="AD500" s="202"/>
      <c r="AE500" s="202"/>
      <c r="AF500" s="202"/>
      <c r="AG500" s="203"/>
      <c r="AH500" s="202"/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</row>
    <row r="501" spans="3:64" ht="12" customHeight="1">
      <c r="C501" s="215"/>
      <c r="D501" s="215"/>
      <c r="Z501" s="202"/>
      <c r="AA501" s="202"/>
      <c r="AB501" s="140"/>
      <c r="AC501" s="202"/>
      <c r="AD501" s="202"/>
      <c r="AE501" s="202"/>
      <c r="AF501" s="202"/>
      <c r="AG501" s="203"/>
      <c r="AH501" s="202"/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</row>
    <row r="502" spans="3:64" ht="12" customHeight="1">
      <c r="C502" s="215"/>
      <c r="D502" s="215"/>
      <c r="Z502" s="202"/>
      <c r="AA502" s="202"/>
      <c r="AB502" s="140"/>
      <c r="AC502" s="202"/>
      <c r="AD502" s="202"/>
      <c r="AE502" s="202"/>
      <c r="AF502" s="202"/>
      <c r="AG502" s="203"/>
      <c r="AH502" s="202"/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</row>
    <row r="503" spans="3:64" ht="12" customHeight="1">
      <c r="C503" s="215"/>
      <c r="D503" s="215"/>
      <c r="Z503" s="202"/>
      <c r="AA503" s="202"/>
      <c r="AB503" s="140"/>
      <c r="AC503" s="202"/>
      <c r="AD503" s="202"/>
      <c r="AE503" s="202"/>
      <c r="AF503" s="202"/>
      <c r="AG503" s="203"/>
      <c r="AH503" s="202"/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</row>
    <row r="504" spans="3:64" ht="12" customHeight="1">
      <c r="C504" s="215"/>
      <c r="D504" s="215"/>
      <c r="Z504" s="202"/>
      <c r="AA504" s="202"/>
      <c r="AB504" s="140"/>
      <c r="AC504" s="202"/>
      <c r="AD504" s="202"/>
      <c r="AE504" s="202"/>
      <c r="AF504" s="202"/>
      <c r="AG504" s="203"/>
      <c r="AH504" s="202"/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</row>
    <row r="505" spans="3:64" ht="12" customHeight="1">
      <c r="C505" s="215"/>
      <c r="D505" s="215"/>
      <c r="Z505" s="202"/>
      <c r="AA505" s="202"/>
      <c r="AB505" s="140"/>
      <c r="AC505" s="202"/>
      <c r="AD505" s="202"/>
      <c r="AE505" s="202"/>
      <c r="AF505" s="202"/>
      <c r="AG505" s="203"/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</row>
    <row r="506" spans="3:64" ht="12" customHeight="1">
      <c r="C506" s="215"/>
      <c r="D506" s="215"/>
      <c r="Z506" s="202"/>
      <c r="AA506" s="202"/>
      <c r="AB506" s="140"/>
      <c r="AC506" s="202"/>
      <c r="AD506" s="202"/>
      <c r="AE506" s="202"/>
      <c r="AF506" s="202"/>
      <c r="AG506" s="203"/>
      <c r="AH506" s="202"/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</row>
    <row r="507" spans="3:64" ht="12" customHeight="1">
      <c r="C507" s="215"/>
      <c r="D507" s="215"/>
      <c r="Z507" s="202"/>
      <c r="AA507" s="202"/>
      <c r="AB507" s="140"/>
      <c r="AC507" s="202"/>
      <c r="AD507" s="202"/>
      <c r="AE507" s="202"/>
      <c r="AF507" s="202"/>
      <c r="AG507" s="203"/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</row>
    <row r="508" spans="3:64" ht="12" customHeight="1">
      <c r="C508" s="215"/>
      <c r="D508" s="215"/>
      <c r="Z508" s="202"/>
      <c r="AA508" s="202"/>
      <c r="AB508" s="140"/>
      <c r="AC508" s="202"/>
      <c r="AD508" s="202"/>
      <c r="AE508" s="202"/>
      <c r="AF508" s="202"/>
      <c r="AG508" s="203"/>
      <c r="AH508" s="202"/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</row>
    <row r="509" spans="3:64" ht="12" customHeight="1">
      <c r="C509" s="215"/>
      <c r="D509" s="215"/>
      <c r="Z509" s="202"/>
      <c r="AA509" s="202"/>
      <c r="AB509" s="140"/>
      <c r="AC509" s="202"/>
      <c r="AD509" s="202"/>
      <c r="AE509" s="202"/>
      <c r="AF509" s="202"/>
      <c r="AG509" s="203"/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17"/>
      <c r="AW509" s="217"/>
      <c r="AX509" s="217"/>
      <c r="AY509" s="217"/>
      <c r="AZ509" s="217"/>
      <c r="BA509" s="217"/>
      <c r="BB509" s="217"/>
      <c r="BC509" s="217"/>
      <c r="BD509" s="217"/>
      <c r="BE509" s="217"/>
      <c r="BF509" s="217"/>
    </row>
    <row r="510" spans="3:64" ht="12" customHeight="1">
      <c r="C510" s="215"/>
      <c r="D510" s="215"/>
      <c r="Z510" s="202"/>
      <c r="AA510" s="202"/>
      <c r="AB510" s="140"/>
      <c r="AC510" s="202"/>
      <c r="AD510" s="202"/>
      <c r="AE510" s="202"/>
      <c r="AF510" s="202"/>
      <c r="AG510" s="203"/>
      <c r="AH510" s="202"/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</row>
    <row r="511" spans="3:64" ht="12" customHeight="1">
      <c r="C511" s="215"/>
      <c r="D511" s="215"/>
      <c r="Z511" s="202"/>
      <c r="AA511" s="202"/>
      <c r="AB511" s="140"/>
      <c r="AC511" s="202"/>
      <c r="AD511" s="202"/>
      <c r="AE511" s="202"/>
      <c r="AF511" s="202"/>
      <c r="AG511" s="203"/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</row>
    <row r="512" spans="3:64" ht="12" customHeight="1">
      <c r="C512" s="215"/>
      <c r="D512" s="215"/>
      <c r="Z512" s="202"/>
      <c r="AA512" s="202"/>
      <c r="AB512" s="140"/>
      <c r="AC512" s="202"/>
      <c r="AD512" s="202"/>
      <c r="AE512" s="202"/>
      <c r="AF512" s="202"/>
      <c r="AG512" s="203"/>
      <c r="AH512" s="202"/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</row>
    <row r="513" spans="3:47" ht="12" customHeight="1">
      <c r="C513" s="215"/>
      <c r="D513" s="215"/>
      <c r="Z513" s="202"/>
      <c r="AA513" s="202"/>
      <c r="AB513" s="140"/>
      <c r="AC513" s="202"/>
      <c r="AD513" s="202"/>
      <c r="AE513" s="202"/>
      <c r="AF513" s="202"/>
      <c r="AG513" s="203"/>
      <c r="AH513" s="202"/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</row>
    <row r="514" spans="3:47" ht="12" customHeight="1">
      <c r="C514" s="215"/>
      <c r="D514" s="215"/>
      <c r="Z514" s="202"/>
      <c r="AA514" s="202"/>
      <c r="AB514" s="140"/>
      <c r="AC514" s="202"/>
      <c r="AD514" s="202"/>
      <c r="AE514" s="202"/>
      <c r="AF514" s="202"/>
      <c r="AG514" s="203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</row>
    <row r="515" spans="3:47" ht="12" customHeight="1">
      <c r="C515" s="215"/>
      <c r="D515" s="215"/>
      <c r="Z515" s="202"/>
      <c r="AA515" s="202"/>
      <c r="AB515" s="140"/>
      <c r="AC515" s="202"/>
      <c r="AD515" s="202"/>
      <c r="AE515" s="202"/>
      <c r="AF515" s="202"/>
      <c r="AG515" s="203"/>
      <c r="AH515" s="202"/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</row>
    <row r="516" spans="3:47" ht="12" customHeight="1">
      <c r="C516" s="215"/>
      <c r="D516" s="215"/>
      <c r="Z516" s="202"/>
      <c r="AA516" s="202"/>
      <c r="AB516" s="140"/>
      <c r="AC516" s="202"/>
      <c r="AD516" s="202"/>
      <c r="AE516" s="202"/>
      <c r="AF516" s="202"/>
      <c r="AG516" s="203"/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</row>
    <row r="517" spans="3:47" ht="12" customHeight="1">
      <c r="C517" s="215"/>
      <c r="D517" s="215"/>
      <c r="Z517" s="202"/>
      <c r="AA517" s="202"/>
      <c r="AB517" s="140"/>
      <c r="AC517" s="202"/>
      <c r="AD517" s="202"/>
      <c r="AE517" s="202"/>
      <c r="AF517" s="202"/>
      <c r="AG517" s="203"/>
      <c r="AH517" s="202"/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</row>
    <row r="518" spans="3:47" ht="12" customHeight="1">
      <c r="C518" s="215"/>
      <c r="D518" s="215"/>
      <c r="Z518" s="202"/>
      <c r="AA518" s="202"/>
      <c r="AB518" s="140"/>
      <c r="AC518" s="202"/>
      <c r="AD518" s="202"/>
      <c r="AE518" s="202"/>
      <c r="AF518" s="202"/>
      <c r="AG518" s="203"/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</row>
    <row r="519" spans="3:47" ht="12" customHeight="1">
      <c r="C519" s="215"/>
      <c r="D519" s="215"/>
      <c r="Z519" s="202"/>
      <c r="AA519" s="202"/>
      <c r="AB519" s="140"/>
      <c r="AC519" s="202"/>
      <c r="AD519" s="202"/>
      <c r="AE519" s="202"/>
      <c r="AF519" s="202"/>
      <c r="AG519" s="203"/>
      <c r="AH519" s="202"/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</row>
    <row r="520" spans="3:47" ht="12" customHeight="1">
      <c r="C520" s="215"/>
      <c r="D520" s="215"/>
      <c r="Z520" s="202"/>
      <c r="AA520" s="202"/>
      <c r="AB520" s="140"/>
      <c r="AC520" s="202"/>
      <c r="AD520" s="202"/>
      <c r="AE520" s="202"/>
      <c r="AF520" s="202"/>
      <c r="AG520" s="203"/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</row>
    <row r="521" spans="3:47" ht="12" customHeight="1">
      <c r="C521" s="215"/>
      <c r="D521" s="215"/>
      <c r="Z521" s="202"/>
      <c r="AA521" s="202"/>
      <c r="AB521" s="140"/>
      <c r="AC521" s="202"/>
      <c r="AD521" s="202"/>
      <c r="AE521" s="202"/>
      <c r="AF521" s="202"/>
      <c r="AG521" s="203"/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</row>
    <row r="522" spans="3:47" ht="12" customHeight="1">
      <c r="C522" s="215"/>
      <c r="D522" s="215"/>
      <c r="Z522" s="202"/>
      <c r="AA522" s="202"/>
      <c r="AB522" s="140"/>
      <c r="AC522" s="202"/>
      <c r="AD522" s="202"/>
      <c r="AE522" s="202"/>
      <c r="AF522" s="202"/>
      <c r="AG522" s="203"/>
      <c r="AH522" s="202"/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</row>
    <row r="523" spans="3:47" ht="12" customHeight="1">
      <c r="C523" s="215"/>
      <c r="D523" s="215"/>
      <c r="AA523" s="140"/>
      <c r="AB523" s="140"/>
      <c r="AC523" s="140"/>
      <c r="AD523" s="140"/>
      <c r="AE523" s="140"/>
      <c r="AG523" s="188"/>
      <c r="AN523" s="140"/>
      <c r="AO523" s="140"/>
      <c r="AP523" s="140"/>
      <c r="AQ523" s="140"/>
      <c r="AR523" s="140"/>
      <c r="AS523" s="140"/>
      <c r="AT523" s="140"/>
      <c r="AU523" s="140"/>
    </row>
    <row r="524" spans="3:47" ht="12" customHeight="1">
      <c r="C524" s="215"/>
      <c r="D524" s="215"/>
      <c r="AA524" s="140"/>
      <c r="AB524" s="140"/>
      <c r="AC524" s="140"/>
      <c r="AD524" s="140"/>
      <c r="AE524" s="140"/>
      <c r="AG524" s="188"/>
      <c r="AN524" s="140"/>
      <c r="AO524" s="140"/>
      <c r="AP524" s="140"/>
      <c r="AQ524" s="140"/>
      <c r="AR524" s="140"/>
      <c r="AS524" s="140"/>
      <c r="AT524" s="140"/>
      <c r="AU524" s="140"/>
    </row>
    <row r="525" spans="3:47" ht="12" customHeight="1">
      <c r="C525" s="215"/>
      <c r="D525" s="215"/>
      <c r="AA525" s="140"/>
      <c r="AB525" s="140"/>
      <c r="AC525" s="140"/>
      <c r="AD525" s="140"/>
      <c r="AE525" s="140"/>
      <c r="AG525" s="188"/>
      <c r="AN525" s="140"/>
      <c r="AO525" s="140"/>
      <c r="AP525" s="140"/>
      <c r="AQ525" s="140"/>
      <c r="AR525" s="140"/>
      <c r="AS525" s="140"/>
      <c r="AT525" s="140"/>
      <c r="AU525" s="140"/>
    </row>
    <row r="526" spans="3:47" ht="12" customHeight="1">
      <c r="C526" s="215"/>
      <c r="D526" s="215"/>
      <c r="AA526" s="140"/>
      <c r="AB526" s="140"/>
      <c r="AC526" s="140"/>
      <c r="AD526" s="140"/>
      <c r="AE526" s="140"/>
      <c r="AG526" s="188"/>
      <c r="AN526" s="140"/>
      <c r="AO526" s="140"/>
      <c r="AP526" s="140"/>
      <c r="AQ526" s="140"/>
      <c r="AR526" s="140"/>
      <c r="AS526" s="140"/>
      <c r="AT526" s="140"/>
      <c r="AU526" s="140"/>
    </row>
    <row r="527" spans="3:47" ht="12" customHeight="1">
      <c r="C527" s="215"/>
      <c r="D527" s="215"/>
      <c r="AA527" s="140"/>
      <c r="AB527" s="140"/>
      <c r="AC527" s="140"/>
      <c r="AD527" s="140"/>
      <c r="AE527" s="140"/>
      <c r="AG527" s="188"/>
      <c r="AN527" s="140"/>
      <c r="AO527" s="140"/>
      <c r="AP527" s="140"/>
      <c r="AQ527" s="140"/>
      <c r="AR527" s="140"/>
      <c r="AS527" s="140"/>
      <c r="AT527" s="140"/>
      <c r="AU527" s="140"/>
    </row>
    <row r="528" spans="3:47" ht="12" customHeight="1">
      <c r="C528" s="215"/>
      <c r="D528" s="215"/>
      <c r="AA528" s="140"/>
      <c r="AB528" s="140"/>
      <c r="AC528" s="140"/>
      <c r="AD528" s="140"/>
      <c r="AE528" s="140"/>
      <c r="AG528" s="188"/>
      <c r="AN528" s="140"/>
      <c r="AO528" s="140"/>
      <c r="AP528" s="140"/>
      <c r="AQ528" s="140"/>
      <c r="AR528" s="140"/>
      <c r="AS528" s="140"/>
      <c r="AT528" s="140"/>
      <c r="AU528" s="140"/>
    </row>
    <row r="529" spans="3:47" ht="12" customHeight="1">
      <c r="C529" s="215"/>
      <c r="D529" s="215"/>
      <c r="AA529" s="140"/>
      <c r="AB529" s="140"/>
      <c r="AC529" s="140"/>
      <c r="AD529" s="140"/>
      <c r="AE529" s="140"/>
      <c r="AG529" s="188"/>
      <c r="AN529" s="140"/>
      <c r="AO529" s="140"/>
      <c r="AP529" s="140"/>
      <c r="AQ529" s="140"/>
      <c r="AR529" s="140"/>
      <c r="AS529" s="140"/>
      <c r="AT529" s="140"/>
      <c r="AU529" s="140"/>
    </row>
    <row r="530" spans="3:47" ht="12" customHeight="1">
      <c r="C530" s="215"/>
      <c r="D530" s="215"/>
      <c r="AA530" s="140"/>
      <c r="AB530" s="140"/>
      <c r="AC530" s="140"/>
      <c r="AD530" s="140"/>
      <c r="AE530" s="140"/>
      <c r="AG530" s="188"/>
      <c r="AN530" s="140"/>
      <c r="AO530" s="140"/>
      <c r="AP530" s="140"/>
      <c r="AQ530" s="140"/>
      <c r="AR530" s="140"/>
      <c r="AS530" s="140"/>
      <c r="AT530" s="140"/>
      <c r="AU530" s="140"/>
    </row>
    <row r="531" spans="3:47" ht="12" customHeight="1">
      <c r="C531" s="215"/>
      <c r="D531" s="215"/>
      <c r="AA531" s="140"/>
      <c r="AB531" s="140"/>
      <c r="AC531" s="140"/>
      <c r="AD531" s="140"/>
      <c r="AE531" s="140"/>
      <c r="AG531" s="188"/>
      <c r="AN531" s="140"/>
      <c r="AO531" s="140"/>
      <c r="AP531" s="140"/>
      <c r="AQ531" s="140"/>
      <c r="AR531" s="140"/>
      <c r="AS531" s="140"/>
      <c r="AT531" s="140"/>
      <c r="AU531" s="140"/>
    </row>
    <row r="532" spans="3:47" ht="12" customHeight="1">
      <c r="C532" s="215"/>
      <c r="D532" s="215"/>
      <c r="AA532" s="140"/>
      <c r="AB532" s="140"/>
      <c r="AC532" s="140"/>
      <c r="AD532" s="140"/>
      <c r="AE532" s="140"/>
      <c r="AG532" s="188"/>
      <c r="AN532" s="140"/>
      <c r="AO532" s="140"/>
      <c r="AP532" s="140"/>
      <c r="AQ532" s="140"/>
      <c r="AR532" s="140"/>
      <c r="AS532" s="140"/>
      <c r="AT532" s="140"/>
      <c r="AU532" s="140"/>
    </row>
    <row r="533" spans="3:47" ht="12" customHeight="1">
      <c r="C533" s="215"/>
      <c r="D533" s="215"/>
      <c r="AA533" s="140"/>
      <c r="AB533" s="140"/>
      <c r="AC533" s="140"/>
      <c r="AD533" s="140"/>
      <c r="AE533" s="140"/>
      <c r="AG533" s="188"/>
      <c r="AN533" s="140"/>
      <c r="AO533" s="140"/>
      <c r="AP533" s="140"/>
      <c r="AQ533" s="140"/>
      <c r="AR533" s="140"/>
      <c r="AS533" s="140"/>
      <c r="AT533" s="140"/>
      <c r="AU533" s="140"/>
    </row>
    <row r="534" spans="3:47" ht="12" customHeight="1">
      <c r="C534" s="215"/>
      <c r="D534" s="215"/>
      <c r="AA534" s="140"/>
      <c r="AB534" s="140"/>
      <c r="AC534" s="140"/>
      <c r="AD534" s="140"/>
      <c r="AE534" s="140"/>
      <c r="AG534" s="188"/>
      <c r="AN534" s="140"/>
      <c r="AO534" s="140"/>
      <c r="AP534" s="140"/>
      <c r="AQ534" s="140"/>
      <c r="AR534" s="140"/>
      <c r="AS534" s="140"/>
      <c r="AT534" s="140"/>
      <c r="AU534" s="140"/>
    </row>
    <row r="535" spans="3:47" ht="12" customHeight="1">
      <c r="C535" s="215"/>
      <c r="D535" s="215"/>
      <c r="AA535" s="140"/>
      <c r="AB535" s="140"/>
      <c r="AC535" s="140"/>
      <c r="AD535" s="140"/>
      <c r="AE535" s="140"/>
      <c r="AG535" s="188"/>
      <c r="AN535" s="140"/>
      <c r="AO535" s="140"/>
      <c r="AP535" s="140"/>
      <c r="AQ535" s="140"/>
      <c r="AR535" s="140"/>
      <c r="AS535" s="140"/>
      <c r="AT535" s="140"/>
      <c r="AU535" s="140"/>
    </row>
    <row r="536" spans="3:47" ht="12" customHeight="1">
      <c r="C536" s="215"/>
      <c r="D536" s="215"/>
      <c r="AA536" s="140"/>
      <c r="AB536" s="140"/>
      <c r="AC536" s="140"/>
      <c r="AD536" s="140"/>
      <c r="AE536" s="140"/>
      <c r="AG536" s="188"/>
      <c r="AN536" s="140"/>
      <c r="AO536" s="140"/>
      <c r="AP536" s="140"/>
      <c r="AQ536" s="140"/>
      <c r="AR536" s="140"/>
      <c r="AS536" s="140"/>
      <c r="AT536" s="140"/>
      <c r="AU536" s="140"/>
    </row>
    <row r="537" spans="3:47" ht="12" customHeight="1">
      <c r="C537" s="215"/>
      <c r="D537" s="215"/>
      <c r="AA537" s="140"/>
      <c r="AB537" s="140"/>
      <c r="AC537" s="140"/>
      <c r="AD537" s="140"/>
      <c r="AE537" s="140"/>
      <c r="AG537" s="188"/>
      <c r="AN537" s="140"/>
      <c r="AO537" s="140"/>
      <c r="AP537" s="140"/>
      <c r="AQ537" s="140"/>
      <c r="AR537" s="140"/>
      <c r="AS537" s="140"/>
      <c r="AT537" s="140"/>
      <c r="AU537" s="140"/>
    </row>
    <row r="538" spans="3:47" ht="12" customHeight="1">
      <c r="C538" s="215"/>
      <c r="D538" s="215"/>
      <c r="AA538" s="140"/>
      <c r="AB538" s="140"/>
      <c r="AC538" s="140"/>
      <c r="AD538" s="140"/>
      <c r="AE538" s="140"/>
      <c r="AG538" s="188"/>
      <c r="AN538" s="140"/>
      <c r="AO538" s="140"/>
      <c r="AP538" s="140"/>
      <c r="AQ538" s="140"/>
      <c r="AR538" s="140"/>
      <c r="AS538" s="140"/>
      <c r="AT538" s="140"/>
      <c r="AU538" s="140"/>
    </row>
    <row r="539" spans="3:47" ht="12" customHeight="1">
      <c r="C539" s="215"/>
      <c r="D539" s="215"/>
      <c r="AA539" s="140"/>
      <c r="AB539" s="140"/>
      <c r="AC539" s="140"/>
      <c r="AD539" s="140"/>
      <c r="AE539" s="140"/>
      <c r="AG539" s="188"/>
      <c r="AN539" s="140"/>
      <c r="AO539" s="140"/>
      <c r="AP539" s="140"/>
      <c r="AQ539" s="140"/>
      <c r="AR539" s="140"/>
      <c r="AS539" s="140"/>
      <c r="AT539" s="140"/>
      <c r="AU539" s="140"/>
    </row>
    <row r="540" spans="3:47" ht="12" customHeight="1">
      <c r="C540" s="215"/>
      <c r="D540" s="215"/>
      <c r="AA540" s="140"/>
      <c r="AB540" s="140"/>
      <c r="AC540" s="140"/>
      <c r="AD540" s="140"/>
      <c r="AE540" s="140"/>
      <c r="AG540" s="188"/>
      <c r="AN540" s="140"/>
      <c r="AO540" s="140"/>
      <c r="AP540" s="140"/>
      <c r="AQ540" s="140"/>
      <c r="AR540" s="140"/>
      <c r="AS540" s="140"/>
      <c r="AT540" s="140"/>
      <c r="AU540" s="140"/>
    </row>
    <row r="541" spans="3:47" ht="12" customHeight="1">
      <c r="C541" s="215"/>
      <c r="D541" s="215"/>
      <c r="AA541" s="140"/>
      <c r="AB541" s="140"/>
      <c r="AC541" s="140"/>
      <c r="AD541" s="140"/>
      <c r="AE541" s="140"/>
      <c r="AG541" s="188"/>
      <c r="AN541" s="140"/>
      <c r="AO541" s="140"/>
      <c r="AP541" s="140"/>
      <c r="AQ541" s="140"/>
      <c r="AR541" s="140"/>
      <c r="AS541" s="140"/>
      <c r="AT541" s="140"/>
      <c r="AU541" s="140"/>
    </row>
    <row r="542" spans="3:47" ht="12" customHeight="1">
      <c r="C542" s="215"/>
      <c r="D542" s="215"/>
      <c r="AA542" s="140"/>
      <c r="AB542" s="140"/>
      <c r="AC542" s="140"/>
      <c r="AD542" s="140"/>
      <c r="AE542" s="140"/>
      <c r="AG542" s="188"/>
      <c r="AN542" s="140"/>
      <c r="AO542" s="140"/>
      <c r="AP542" s="140"/>
      <c r="AQ542" s="140"/>
      <c r="AR542" s="140"/>
      <c r="AS542" s="140"/>
      <c r="AT542" s="140"/>
      <c r="AU542" s="140"/>
    </row>
    <row r="543" spans="3:47" ht="12" customHeight="1">
      <c r="C543" s="215"/>
      <c r="D543" s="215"/>
      <c r="AA543" s="140"/>
      <c r="AB543" s="140"/>
      <c r="AC543" s="140"/>
      <c r="AD543" s="140"/>
      <c r="AE543" s="140"/>
      <c r="AG543" s="188"/>
      <c r="AN543" s="140"/>
      <c r="AO543" s="140"/>
      <c r="AP543" s="140"/>
      <c r="AQ543" s="140"/>
      <c r="AR543" s="140"/>
      <c r="AS543" s="140"/>
      <c r="AT543" s="140"/>
      <c r="AU543" s="140"/>
    </row>
    <row r="544" spans="3:47" ht="12" customHeight="1">
      <c r="C544" s="215"/>
      <c r="D544" s="215"/>
      <c r="AA544" s="140"/>
      <c r="AB544" s="140"/>
      <c r="AC544" s="140"/>
      <c r="AD544" s="140"/>
      <c r="AE544" s="140"/>
      <c r="AG544" s="188"/>
      <c r="AN544" s="140"/>
      <c r="AO544" s="140"/>
      <c r="AP544" s="140"/>
      <c r="AQ544" s="140"/>
      <c r="AR544" s="140"/>
      <c r="AS544" s="140"/>
      <c r="AT544" s="140"/>
      <c r="AU544" s="140"/>
    </row>
    <row r="545" spans="3:47" ht="12" customHeight="1">
      <c r="C545" s="215"/>
      <c r="D545" s="215"/>
      <c r="AA545" s="140"/>
      <c r="AB545" s="140"/>
      <c r="AC545" s="140"/>
      <c r="AD545" s="140"/>
      <c r="AE545" s="140"/>
      <c r="AG545" s="188"/>
      <c r="AN545" s="140"/>
      <c r="AO545" s="140"/>
      <c r="AP545" s="140"/>
      <c r="AQ545" s="140"/>
      <c r="AR545" s="140"/>
      <c r="AS545" s="140"/>
      <c r="AT545" s="140"/>
      <c r="AU545" s="140"/>
    </row>
    <row r="546" spans="3:47" ht="12" customHeight="1">
      <c r="C546" s="215"/>
      <c r="D546" s="215"/>
      <c r="AA546" s="140"/>
      <c r="AB546" s="140"/>
      <c r="AC546" s="140"/>
      <c r="AD546" s="140"/>
      <c r="AE546" s="140"/>
      <c r="AG546" s="188"/>
      <c r="AN546" s="140"/>
      <c r="AO546" s="140"/>
      <c r="AP546" s="140"/>
      <c r="AQ546" s="140"/>
      <c r="AR546" s="140"/>
      <c r="AS546" s="140"/>
      <c r="AT546" s="140"/>
      <c r="AU546" s="140"/>
    </row>
    <row r="547" spans="3:47" ht="12" customHeight="1">
      <c r="C547" s="215"/>
      <c r="D547" s="215"/>
      <c r="AA547" s="140"/>
      <c r="AB547" s="140"/>
      <c r="AC547" s="140"/>
      <c r="AD547" s="140"/>
      <c r="AE547" s="140"/>
      <c r="AG547" s="188"/>
      <c r="AN547" s="140"/>
      <c r="AO547" s="140"/>
      <c r="AP547" s="140"/>
      <c r="AQ547" s="140"/>
      <c r="AR547" s="140"/>
      <c r="AS547" s="140"/>
      <c r="AT547" s="140"/>
      <c r="AU547" s="140"/>
    </row>
    <row r="548" spans="3:47" ht="12" customHeight="1">
      <c r="C548" s="215"/>
      <c r="D548" s="215"/>
      <c r="AA548" s="140"/>
      <c r="AB548" s="140"/>
      <c r="AC548" s="140"/>
      <c r="AD548" s="140"/>
      <c r="AE548" s="140"/>
      <c r="AG548" s="188"/>
      <c r="AN548" s="140"/>
      <c r="AO548" s="140"/>
      <c r="AP548" s="140"/>
      <c r="AQ548" s="140"/>
      <c r="AR548" s="140"/>
      <c r="AS548" s="140"/>
      <c r="AT548" s="140"/>
      <c r="AU548" s="140"/>
    </row>
    <row r="549" spans="3:47" ht="12" customHeight="1">
      <c r="C549" s="215"/>
      <c r="D549" s="215"/>
      <c r="AA549" s="140"/>
      <c r="AB549" s="140"/>
      <c r="AC549" s="140"/>
      <c r="AD549" s="140"/>
      <c r="AE549" s="140"/>
      <c r="AG549" s="188"/>
      <c r="AN549" s="140"/>
      <c r="AO549" s="140"/>
      <c r="AP549" s="140"/>
      <c r="AQ549" s="140"/>
      <c r="AR549" s="140"/>
      <c r="AS549" s="140"/>
      <c r="AT549" s="140"/>
      <c r="AU549" s="140"/>
    </row>
    <row r="550" spans="3:47" ht="12" customHeight="1">
      <c r="C550" s="215"/>
      <c r="D550" s="215"/>
      <c r="AA550" s="140"/>
      <c r="AB550" s="140"/>
      <c r="AC550" s="140"/>
      <c r="AD550" s="140"/>
      <c r="AE550" s="140"/>
      <c r="AG550" s="188"/>
      <c r="AN550" s="140"/>
      <c r="AO550" s="140"/>
      <c r="AP550" s="140"/>
      <c r="AQ550" s="140"/>
      <c r="AR550" s="140"/>
      <c r="AS550" s="140"/>
      <c r="AT550" s="140"/>
      <c r="AU550" s="140"/>
    </row>
    <row r="551" spans="3:47" ht="12" customHeight="1">
      <c r="C551" s="215"/>
      <c r="D551" s="215"/>
      <c r="AA551" s="140"/>
      <c r="AB551" s="140"/>
      <c r="AC551" s="140"/>
      <c r="AD551" s="140"/>
      <c r="AE551" s="140"/>
      <c r="AG551" s="188"/>
      <c r="AN551" s="140"/>
      <c r="AO551" s="140"/>
      <c r="AP551" s="140"/>
      <c r="AQ551" s="140"/>
      <c r="AR551" s="140"/>
      <c r="AS551" s="140"/>
      <c r="AT551" s="140"/>
      <c r="AU551" s="140"/>
    </row>
    <row r="552" spans="3:47" ht="12" customHeight="1">
      <c r="C552" s="215"/>
      <c r="D552" s="215"/>
      <c r="AA552" s="140"/>
      <c r="AB552" s="140"/>
      <c r="AC552" s="140"/>
      <c r="AD552" s="140"/>
      <c r="AE552" s="140"/>
      <c r="AG552" s="188"/>
      <c r="AN552" s="140"/>
      <c r="AO552" s="140"/>
      <c r="AP552" s="140"/>
      <c r="AQ552" s="140"/>
      <c r="AR552" s="140"/>
      <c r="AS552" s="140"/>
      <c r="AT552" s="140"/>
      <c r="AU552" s="140"/>
    </row>
    <row r="553" spans="3:47" ht="12" customHeight="1">
      <c r="C553" s="215"/>
      <c r="D553" s="215"/>
      <c r="AA553" s="140"/>
      <c r="AB553" s="140"/>
      <c r="AC553" s="140"/>
      <c r="AD553" s="140"/>
      <c r="AE553" s="140"/>
      <c r="AG553" s="188"/>
      <c r="AN553" s="140"/>
      <c r="AO553" s="140"/>
      <c r="AP553" s="140"/>
      <c r="AQ553" s="140"/>
      <c r="AR553" s="140"/>
      <c r="AS553" s="140"/>
      <c r="AT553" s="140"/>
      <c r="AU553" s="140"/>
    </row>
    <row r="554" spans="3:47" ht="12" customHeight="1">
      <c r="C554" s="215"/>
      <c r="D554" s="215"/>
      <c r="AA554" s="140"/>
      <c r="AB554" s="140"/>
      <c r="AC554" s="140"/>
      <c r="AD554" s="140"/>
      <c r="AE554" s="140"/>
      <c r="AG554" s="188"/>
      <c r="AN554" s="140"/>
      <c r="AO554" s="140"/>
      <c r="AP554" s="140"/>
      <c r="AQ554" s="140"/>
      <c r="AR554" s="140"/>
      <c r="AS554" s="140"/>
      <c r="AT554" s="140"/>
      <c r="AU554" s="140"/>
    </row>
    <row r="555" spans="3:47" ht="12" customHeight="1">
      <c r="C555" s="215"/>
      <c r="D555" s="215"/>
      <c r="AA555" s="140"/>
      <c r="AB555" s="140"/>
      <c r="AC555" s="140"/>
      <c r="AD555" s="140"/>
      <c r="AE555" s="140"/>
      <c r="AG555" s="188"/>
      <c r="AN555" s="140"/>
      <c r="AO555" s="140"/>
      <c r="AP555" s="140"/>
      <c r="AQ555" s="140"/>
      <c r="AR555" s="140"/>
      <c r="AS555" s="140"/>
      <c r="AT555" s="140"/>
      <c r="AU555" s="140"/>
    </row>
    <row r="556" spans="3:47" ht="12" customHeight="1">
      <c r="C556" s="215"/>
      <c r="D556" s="215"/>
      <c r="AA556" s="140"/>
      <c r="AB556" s="140"/>
      <c r="AC556" s="140"/>
      <c r="AD556" s="140"/>
      <c r="AE556" s="140"/>
      <c r="AG556" s="188"/>
      <c r="AN556" s="140"/>
      <c r="AO556" s="140"/>
      <c r="AP556" s="140"/>
      <c r="AQ556" s="140"/>
      <c r="AR556" s="140"/>
      <c r="AS556" s="140"/>
      <c r="AT556" s="140"/>
      <c r="AU556" s="140"/>
    </row>
    <row r="557" spans="3:47" ht="12" customHeight="1">
      <c r="C557" s="215"/>
      <c r="D557" s="215"/>
      <c r="AA557" s="140"/>
      <c r="AB557" s="140"/>
      <c r="AC557" s="140"/>
      <c r="AD557" s="140"/>
      <c r="AE557" s="140"/>
      <c r="AG557" s="188"/>
      <c r="AN557" s="140"/>
      <c r="AO557" s="140"/>
      <c r="AP557" s="140"/>
      <c r="AQ557" s="140"/>
      <c r="AR557" s="140"/>
      <c r="AS557" s="140"/>
      <c r="AT557" s="140"/>
      <c r="AU557" s="140"/>
    </row>
    <row r="558" spans="3:47" ht="12" customHeight="1">
      <c r="C558" s="215"/>
      <c r="D558" s="215"/>
      <c r="AA558" s="140"/>
      <c r="AB558" s="140"/>
      <c r="AC558" s="140"/>
      <c r="AD558" s="140"/>
      <c r="AE558" s="140"/>
      <c r="AG558" s="188"/>
      <c r="AN558" s="140"/>
      <c r="AO558" s="140"/>
      <c r="AP558" s="140"/>
      <c r="AQ558" s="140"/>
      <c r="AR558" s="140"/>
      <c r="AS558" s="140"/>
      <c r="AT558" s="140"/>
      <c r="AU558" s="140"/>
    </row>
    <row r="559" spans="3:47" ht="12" customHeight="1">
      <c r="C559" s="215"/>
      <c r="D559" s="215"/>
      <c r="AA559" s="140"/>
      <c r="AB559" s="140"/>
      <c r="AC559" s="140"/>
      <c r="AD559" s="140"/>
      <c r="AE559" s="140"/>
      <c r="AG559" s="188"/>
      <c r="AN559" s="140"/>
      <c r="AO559" s="140"/>
      <c r="AP559" s="140"/>
      <c r="AQ559" s="140"/>
      <c r="AR559" s="140"/>
      <c r="AS559" s="140"/>
      <c r="AT559" s="140"/>
      <c r="AU559" s="140"/>
    </row>
    <row r="560" spans="3:47" ht="12" customHeight="1">
      <c r="C560" s="215"/>
      <c r="D560" s="215"/>
      <c r="AA560" s="140"/>
      <c r="AB560" s="140"/>
      <c r="AC560" s="140"/>
      <c r="AD560" s="140"/>
      <c r="AE560" s="140"/>
      <c r="AG560" s="188"/>
      <c r="AN560" s="140"/>
      <c r="AO560" s="140"/>
      <c r="AP560" s="140"/>
      <c r="AQ560" s="140"/>
      <c r="AR560" s="140"/>
      <c r="AS560" s="140"/>
      <c r="AT560" s="140"/>
      <c r="AU560" s="140"/>
    </row>
    <row r="561" spans="3:47" ht="12" customHeight="1">
      <c r="C561" s="215"/>
      <c r="D561" s="215"/>
      <c r="AA561" s="140"/>
      <c r="AB561" s="140"/>
      <c r="AC561" s="140"/>
      <c r="AD561" s="140"/>
      <c r="AE561" s="140"/>
      <c r="AG561" s="188"/>
      <c r="AN561" s="140"/>
      <c r="AO561" s="140"/>
      <c r="AP561" s="140"/>
      <c r="AQ561" s="140"/>
      <c r="AR561" s="140"/>
      <c r="AS561" s="140"/>
      <c r="AT561" s="140"/>
      <c r="AU561" s="140"/>
    </row>
    <row r="562" spans="3:47" ht="12" customHeight="1">
      <c r="C562" s="215"/>
      <c r="D562" s="215"/>
      <c r="AA562" s="140"/>
      <c r="AB562" s="140"/>
      <c r="AC562" s="140"/>
      <c r="AD562" s="140"/>
      <c r="AE562" s="140"/>
      <c r="AG562" s="188"/>
      <c r="AN562" s="140"/>
      <c r="AO562" s="140"/>
      <c r="AP562" s="140"/>
      <c r="AQ562" s="140"/>
      <c r="AR562" s="140"/>
      <c r="AS562" s="140"/>
      <c r="AT562" s="140"/>
      <c r="AU562" s="140"/>
    </row>
    <row r="563" spans="3:47" ht="12" customHeight="1">
      <c r="C563" s="215"/>
      <c r="D563" s="215"/>
      <c r="AA563" s="140"/>
      <c r="AB563" s="140"/>
      <c r="AC563" s="140"/>
      <c r="AD563" s="140"/>
      <c r="AE563" s="140"/>
      <c r="AG563" s="188"/>
      <c r="AN563" s="140"/>
      <c r="AO563" s="140"/>
      <c r="AP563" s="140"/>
      <c r="AQ563" s="140"/>
      <c r="AR563" s="140"/>
      <c r="AS563" s="140"/>
      <c r="AT563" s="140"/>
      <c r="AU563" s="140"/>
    </row>
    <row r="564" spans="3:47" ht="12" customHeight="1">
      <c r="C564" s="215"/>
      <c r="D564" s="215"/>
      <c r="AA564" s="140"/>
      <c r="AB564" s="140"/>
      <c r="AC564" s="140"/>
      <c r="AD564" s="140"/>
      <c r="AE564" s="140"/>
      <c r="AG564" s="188"/>
      <c r="AN564" s="140"/>
      <c r="AO564" s="140"/>
      <c r="AP564" s="140"/>
      <c r="AQ564" s="140"/>
      <c r="AR564" s="140"/>
      <c r="AS564" s="140"/>
      <c r="AT564" s="140"/>
      <c r="AU564" s="140"/>
    </row>
    <row r="565" spans="3:47" ht="12" customHeight="1">
      <c r="C565" s="215"/>
      <c r="D565" s="215"/>
      <c r="AA565" s="140"/>
      <c r="AB565" s="140"/>
      <c r="AC565" s="140"/>
      <c r="AD565" s="140"/>
      <c r="AE565" s="140"/>
      <c r="AG565" s="188"/>
      <c r="AN565" s="140"/>
      <c r="AO565" s="140"/>
      <c r="AP565" s="140"/>
      <c r="AQ565" s="140"/>
      <c r="AR565" s="140"/>
      <c r="AS565" s="140"/>
      <c r="AT565" s="140"/>
      <c r="AU565" s="140"/>
    </row>
    <row r="566" spans="3:47" ht="12" customHeight="1">
      <c r="C566" s="215"/>
      <c r="D566" s="215"/>
      <c r="AA566" s="140"/>
      <c r="AB566" s="140"/>
      <c r="AC566" s="140"/>
      <c r="AD566" s="140"/>
      <c r="AE566" s="140"/>
      <c r="AG566" s="188"/>
      <c r="AN566" s="140"/>
      <c r="AO566" s="140"/>
      <c r="AP566" s="140"/>
      <c r="AQ566" s="140"/>
      <c r="AR566" s="140"/>
      <c r="AS566" s="140"/>
      <c r="AT566" s="140"/>
      <c r="AU566" s="140"/>
    </row>
    <row r="567" spans="3:47" ht="12" customHeight="1">
      <c r="C567" s="215"/>
      <c r="D567" s="215"/>
      <c r="AA567" s="140"/>
      <c r="AB567" s="140"/>
      <c r="AC567" s="140"/>
      <c r="AD567" s="140"/>
      <c r="AE567" s="140"/>
      <c r="AG567" s="188"/>
      <c r="AN567" s="140"/>
      <c r="AO567" s="140"/>
      <c r="AP567" s="140"/>
      <c r="AQ567" s="140"/>
      <c r="AR567" s="140"/>
      <c r="AS567" s="140"/>
      <c r="AT567" s="140"/>
      <c r="AU567" s="140"/>
    </row>
    <row r="568" spans="3:47" ht="12" customHeight="1">
      <c r="C568" s="215"/>
      <c r="D568" s="215"/>
      <c r="AA568" s="140"/>
      <c r="AB568" s="140"/>
      <c r="AC568" s="140"/>
      <c r="AD568" s="140"/>
      <c r="AE568" s="140"/>
      <c r="AG568" s="188"/>
      <c r="AN568" s="140"/>
      <c r="AO568" s="140"/>
      <c r="AP568" s="140"/>
      <c r="AQ568" s="140"/>
      <c r="AR568" s="140"/>
      <c r="AS568" s="140"/>
      <c r="AT568" s="140"/>
      <c r="AU568" s="140"/>
    </row>
    <row r="569" spans="3:47" ht="12" customHeight="1">
      <c r="C569" s="215"/>
      <c r="D569" s="215"/>
      <c r="AA569" s="140"/>
      <c r="AB569" s="140"/>
      <c r="AC569" s="140"/>
      <c r="AD569" s="140"/>
      <c r="AE569" s="140"/>
      <c r="AG569" s="188"/>
      <c r="AN569" s="140"/>
      <c r="AO569" s="140"/>
      <c r="AP569" s="140"/>
      <c r="AQ569" s="140"/>
      <c r="AR569" s="140"/>
      <c r="AS569" s="140"/>
      <c r="AT569" s="140"/>
      <c r="AU569" s="140"/>
    </row>
    <row r="570" spans="3:47" ht="12" customHeight="1">
      <c r="C570" s="215"/>
      <c r="D570" s="215"/>
      <c r="AA570" s="140"/>
      <c r="AB570" s="140"/>
      <c r="AC570" s="140"/>
      <c r="AD570" s="140"/>
      <c r="AE570" s="140"/>
      <c r="AG570" s="188"/>
      <c r="AN570" s="140"/>
      <c r="AO570" s="140"/>
      <c r="AP570" s="140"/>
      <c r="AQ570" s="140"/>
      <c r="AR570" s="140"/>
      <c r="AS570" s="140"/>
      <c r="AT570" s="140"/>
      <c r="AU570" s="140"/>
    </row>
    <row r="571" spans="3:47" ht="12" customHeight="1">
      <c r="C571" s="215"/>
      <c r="D571" s="215"/>
      <c r="AA571" s="140"/>
      <c r="AB571" s="140"/>
      <c r="AC571" s="140"/>
      <c r="AD571" s="140"/>
      <c r="AE571" s="140"/>
      <c r="AG571" s="188"/>
      <c r="AN571" s="140"/>
      <c r="AO571" s="140"/>
      <c r="AP571" s="140"/>
      <c r="AQ571" s="140"/>
      <c r="AR571" s="140"/>
      <c r="AS571" s="140"/>
      <c r="AT571" s="140"/>
      <c r="AU571" s="140"/>
    </row>
    <row r="572" spans="3:47" ht="12" customHeight="1">
      <c r="C572" s="215"/>
      <c r="D572" s="215"/>
      <c r="AA572" s="140"/>
      <c r="AB572" s="140"/>
      <c r="AC572" s="140"/>
      <c r="AD572" s="140"/>
      <c r="AE572" s="140"/>
      <c r="AG572" s="188"/>
      <c r="AN572" s="140"/>
      <c r="AO572" s="140"/>
      <c r="AP572" s="140"/>
      <c r="AQ572" s="140"/>
      <c r="AR572" s="140"/>
      <c r="AS572" s="140"/>
      <c r="AT572" s="140"/>
      <c r="AU572" s="140"/>
    </row>
    <row r="573" spans="3:47" ht="12" customHeight="1">
      <c r="C573" s="215"/>
      <c r="D573" s="215"/>
      <c r="AA573" s="140"/>
      <c r="AB573" s="140"/>
      <c r="AC573" s="140"/>
      <c r="AD573" s="140"/>
      <c r="AE573" s="140"/>
      <c r="AG573" s="188"/>
      <c r="AN573" s="140"/>
      <c r="AO573" s="140"/>
      <c r="AP573" s="140"/>
      <c r="AQ573" s="140"/>
      <c r="AR573" s="140"/>
      <c r="AS573" s="140"/>
      <c r="AT573" s="140"/>
      <c r="AU573" s="140"/>
    </row>
    <row r="574" spans="3:47" ht="12" customHeight="1">
      <c r="C574" s="215"/>
      <c r="D574" s="215"/>
      <c r="AA574" s="140"/>
      <c r="AB574" s="140"/>
      <c r="AC574" s="140"/>
      <c r="AD574" s="140"/>
      <c r="AE574" s="140"/>
      <c r="AG574" s="188"/>
      <c r="AN574" s="140"/>
      <c r="AO574" s="140"/>
      <c r="AP574" s="140"/>
      <c r="AQ574" s="140"/>
      <c r="AR574" s="140"/>
      <c r="AS574" s="140"/>
      <c r="AT574" s="140"/>
      <c r="AU574" s="140"/>
    </row>
    <row r="575" spans="3:47" ht="12" customHeight="1">
      <c r="C575" s="215"/>
      <c r="D575" s="215"/>
      <c r="AA575" s="140"/>
      <c r="AB575" s="140"/>
      <c r="AC575" s="140"/>
      <c r="AD575" s="140"/>
      <c r="AE575" s="140"/>
      <c r="AG575" s="188"/>
      <c r="AN575" s="140"/>
      <c r="AO575" s="140"/>
      <c r="AP575" s="140"/>
      <c r="AQ575" s="140"/>
      <c r="AR575" s="140"/>
      <c r="AS575" s="140"/>
      <c r="AT575" s="140"/>
      <c r="AU575" s="140"/>
    </row>
    <row r="576" spans="3:47" ht="12" customHeight="1">
      <c r="C576" s="215"/>
      <c r="D576" s="215"/>
      <c r="AA576" s="140"/>
      <c r="AB576" s="140"/>
      <c r="AC576" s="140"/>
      <c r="AD576" s="140"/>
      <c r="AE576" s="140"/>
      <c r="AG576" s="188"/>
      <c r="AN576" s="140"/>
      <c r="AO576" s="140"/>
      <c r="AP576" s="140"/>
      <c r="AQ576" s="140"/>
      <c r="AR576" s="140"/>
      <c r="AS576" s="140"/>
      <c r="AT576" s="140"/>
      <c r="AU576" s="140"/>
    </row>
    <row r="577" spans="3:47" ht="12" customHeight="1">
      <c r="C577" s="215"/>
      <c r="D577" s="215"/>
      <c r="AA577" s="140"/>
      <c r="AB577" s="140"/>
      <c r="AC577" s="140"/>
      <c r="AD577" s="140"/>
      <c r="AE577" s="140"/>
      <c r="AG577" s="188"/>
      <c r="AN577" s="140"/>
      <c r="AO577" s="140"/>
      <c r="AP577" s="140"/>
      <c r="AQ577" s="140"/>
      <c r="AR577" s="140"/>
      <c r="AS577" s="140"/>
      <c r="AT577" s="140"/>
      <c r="AU577" s="140"/>
    </row>
    <row r="578" spans="3:47" ht="12" customHeight="1">
      <c r="C578" s="215"/>
      <c r="D578" s="215"/>
      <c r="AA578" s="140"/>
      <c r="AB578" s="140"/>
      <c r="AC578" s="140"/>
      <c r="AD578" s="140"/>
      <c r="AE578" s="140"/>
      <c r="AG578" s="188"/>
      <c r="AN578" s="140"/>
      <c r="AO578" s="140"/>
      <c r="AP578" s="140"/>
      <c r="AQ578" s="140"/>
      <c r="AR578" s="140"/>
      <c r="AS578" s="140"/>
      <c r="AT578" s="140"/>
      <c r="AU578" s="140"/>
    </row>
    <row r="579" spans="3:47" ht="12" customHeight="1">
      <c r="C579" s="215"/>
      <c r="D579" s="215"/>
      <c r="AA579" s="140"/>
      <c r="AB579" s="140"/>
      <c r="AC579" s="140"/>
      <c r="AD579" s="140"/>
      <c r="AE579" s="140"/>
      <c r="AG579" s="188"/>
      <c r="AN579" s="140"/>
      <c r="AO579" s="140"/>
      <c r="AP579" s="140"/>
      <c r="AQ579" s="140"/>
      <c r="AR579" s="140"/>
      <c r="AS579" s="140"/>
      <c r="AT579" s="140"/>
      <c r="AU579" s="140"/>
    </row>
    <row r="580" spans="3:47" ht="12" customHeight="1">
      <c r="C580" s="215"/>
      <c r="D580" s="215"/>
      <c r="AA580" s="140"/>
      <c r="AB580" s="140"/>
      <c r="AC580" s="140"/>
      <c r="AD580" s="140"/>
      <c r="AE580" s="140"/>
      <c r="AG580" s="188"/>
      <c r="AN580" s="140"/>
      <c r="AO580" s="140"/>
      <c r="AP580" s="140"/>
      <c r="AQ580" s="140"/>
      <c r="AR580" s="140"/>
      <c r="AS580" s="140"/>
      <c r="AT580" s="140"/>
      <c r="AU580" s="140"/>
    </row>
    <row r="581" spans="3:47" ht="12" customHeight="1">
      <c r="C581" s="215"/>
      <c r="D581" s="215"/>
      <c r="AA581" s="140"/>
      <c r="AB581" s="140"/>
      <c r="AC581" s="140"/>
      <c r="AD581" s="140"/>
      <c r="AE581" s="140"/>
      <c r="AG581" s="188"/>
      <c r="AN581" s="140"/>
      <c r="AO581" s="140"/>
      <c r="AP581" s="140"/>
      <c r="AQ581" s="140"/>
      <c r="AR581" s="140"/>
      <c r="AS581" s="140"/>
      <c r="AT581" s="140"/>
      <c r="AU581" s="140"/>
    </row>
    <row r="582" spans="3:47" ht="12" customHeight="1">
      <c r="C582" s="215"/>
      <c r="D582" s="215"/>
      <c r="AA582" s="140"/>
      <c r="AB582" s="140"/>
      <c r="AC582" s="140"/>
      <c r="AD582" s="140"/>
      <c r="AE582" s="140"/>
      <c r="AF582" s="218"/>
      <c r="AG582" s="188"/>
      <c r="AN582" s="140"/>
      <c r="AO582" s="140"/>
      <c r="AP582" s="140"/>
      <c r="AQ582" s="140"/>
      <c r="AR582" s="140"/>
      <c r="AS582" s="140"/>
      <c r="AT582" s="140"/>
      <c r="AU582" s="140"/>
    </row>
    <row r="583" spans="3:47" ht="12" customHeight="1">
      <c r="C583" s="215"/>
      <c r="D583" s="215"/>
      <c r="AA583" s="140"/>
      <c r="AB583" s="140"/>
      <c r="AC583" s="140"/>
      <c r="AD583" s="140"/>
      <c r="AE583" s="140"/>
      <c r="AF583" s="218"/>
      <c r="AG583" s="188"/>
      <c r="AN583" s="140"/>
      <c r="AO583" s="140"/>
      <c r="AP583" s="140"/>
      <c r="AQ583" s="140"/>
      <c r="AR583" s="140"/>
      <c r="AS583" s="140"/>
      <c r="AT583" s="140"/>
      <c r="AU583" s="140"/>
    </row>
    <row r="584" spans="3:47" ht="12" customHeight="1">
      <c r="C584" s="215"/>
      <c r="D584" s="215"/>
      <c r="AA584" s="140"/>
      <c r="AB584" s="140"/>
      <c r="AC584" s="140"/>
      <c r="AD584" s="140"/>
      <c r="AE584" s="140"/>
      <c r="AF584" s="218"/>
      <c r="AG584" s="188"/>
      <c r="AN584" s="140"/>
      <c r="AO584" s="140"/>
      <c r="AP584" s="140"/>
      <c r="AQ584" s="140"/>
      <c r="AR584" s="140"/>
      <c r="AS584" s="140"/>
      <c r="AT584" s="140"/>
      <c r="AU584" s="140"/>
    </row>
    <row r="585" spans="3:47" ht="12" customHeight="1">
      <c r="C585" s="215"/>
      <c r="D585" s="215"/>
      <c r="AA585" s="140"/>
      <c r="AB585" s="140"/>
      <c r="AC585" s="140"/>
      <c r="AD585" s="140"/>
      <c r="AE585" s="140"/>
      <c r="AF585" s="218"/>
      <c r="AG585" s="188"/>
      <c r="AN585" s="140"/>
      <c r="AO585" s="140"/>
      <c r="AP585" s="140"/>
      <c r="AQ585" s="140"/>
      <c r="AR585" s="140"/>
      <c r="AS585" s="140"/>
      <c r="AT585" s="140"/>
      <c r="AU585" s="140"/>
    </row>
    <row r="586" spans="3:47" ht="12" customHeight="1">
      <c r="C586" s="215"/>
      <c r="D586" s="215"/>
      <c r="AA586" s="140"/>
      <c r="AB586" s="140"/>
      <c r="AC586" s="140"/>
      <c r="AD586" s="140"/>
      <c r="AE586" s="140"/>
      <c r="AF586" s="218"/>
      <c r="AG586" s="188"/>
      <c r="AN586" s="140"/>
      <c r="AO586" s="140"/>
      <c r="AP586" s="140"/>
      <c r="AQ586" s="140"/>
      <c r="AR586" s="140"/>
      <c r="AS586" s="140"/>
      <c r="AT586" s="140"/>
      <c r="AU586" s="140"/>
    </row>
    <row r="587" spans="3:47" ht="12" customHeight="1">
      <c r="C587" s="215"/>
      <c r="D587" s="215"/>
      <c r="AA587" s="140"/>
      <c r="AB587" s="140"/>
      <c r="AC587" s="140"/>
      <c r="AD587" s="140"/>
      <c r="AE587" s="140"/>
      <c r="AF587" s="218"/>
      <c r="AG587" s="188"/>
      <c r="AN587" s="140"/>
      <c r="AO587" s="140"/>
      <c r="AP587" s="140"/>
      <c r="AQ587" s="140"/>
      <c r="AR587" s="140"/>
      <c r="AS587" s="140"/>
      <c r="AT587" s="140"/>
      <c r="AU587" s="140"/>
    </row>
    <row r="588" spans="3:47" ht="12" customHeight="1">
      <c r="C588" s="215"/>
      <c r="D588" s="215"/>
      <c r="AA588" s="140"/>
      <c r="AB588" s="140"/>
      <c r="AC588" s="140"/>
      <c r="AD588" s="140"/>
      <c r="AE588" s="140"/>
      <c r="AF588" s="218"/>
      <c r="AG588" s="188"/>
      <c r="AN588" s="140"/>
      <c r="AO588" s="140"/>
      <c r="AP588" s="140"/>
      <c r="AQ588" s="140"/>
      <c r="AR588" s="140"/>
      <c r="AS588" s="140"/>
      <c r="AT588" s="140"/>
      <c r="AU588" s="140"/>
    </row>
    <row r="589" spans="3:47" ht="12" customHeight="1">
      <c r="C589" s="215"/>
      <c r="D589" s="215"/>
      <c r="AA589" s="140"/>
      <c r="AB589" s="140"/>
      <c r="AC589" s="140"/>
      <c r="AD589" s="140"/>
      <c r="AE589" s="140"/>
      <c r="AF589" s="218"/>
      <c r="AG589" s="188"/>
      <c r="AN589" s="140"/>
      <c r="AO589" s="140"/>
      <c r="AP589" s="140"/>
      <c r="AQ589" s="140"/>
      <c r="AR589" s="140"/>
      <c r="AS589" s="140"/>
      <c r="AT589" s="140"/>
      <c r="AU589" s="140"/>
    </row>
    <row r="590" spans="3:47" ht="12" customHeight="1">
      <c r="C590" s="215"/>
      <c r="D590" s="215"/>
      <c r="AA590" s="140"/>
      <c r="AB590" s="140"/>
      <c r="AC590" s="140"/>
      <c r="AD590" s="140"/>
      <c r="AE590" s="140"/>
      <c r="AF590" s="218"/>
      <c r="AG590" s="188"/>
      <c r="AN590" s="140"/>
      <c r="AO590" s="140"/>
      <c r="AP590" s="140"/>
      <c r="AQ590" s="140"/>
      <c r="AR590" s="140"/>
      <c r="AS590" s="140"/>
      <c r="AT590" s="140"/>
      <c r="AU590" s="140"/>
    </row>
    <row r="591" spans="3:47" ht="12" customHeight="1">
      <c r="C591" s="215"/>
      <c r="D591" s="215"/>
      <c r="AA591" s="140"/>
      <c r="AB591" s="140"/>
      <c r="AC591" s="140"/>
      <c r="AD591" s="140"/>
      <c r="AE591" s="140"/>
      <c r="AF591" s="218"/>
      <c r="AG591" s="188"/>
      <c r="AN591" s="140"/>
      <c r="AO591" s="140"/>
      <c r="AP591" s="140"/>
      <c r="AQ591" s="140"/>
      <c r="AR591" s="140"/>
      <c r="AS591" s="140"/>
      <c r="AT591" s="140"/>
      <c r="AU591" s="140"/>
    </row>
    <row r="592" spans="3:47" ht="12" customHeight="1">
      <c r="C592" s="215"/>
      <c r="D592" s="215"/>
      <c r="AA592" s="140"/>
      <c r="AB592" s="140"/>
      <c r="AC592" s="140"/>
      <c r="AD592" s="140"/>
      <c r="AE592" s="140"/>
      <c r="AF592" s="218"/>
      <c r="AG592" s="188"/>
      <c r="AN592" s="140"/>
      <c r="AO592" s="140"/>
      <c r="AP592" s="140"/>
      <c r="AQ592" s="140"/>
      <c r="AR592" s="140"/>
      <c r="AS592" s="140"/>
      <c r="AT592" s="140"/>
      <c r="AU592" s="140"/>
    </row>
    <row r="593" spans="3:47" ht="12" customHeight="1">
      <c r="C593" s="215"/>
      <c r="D593" s="215"/>
      <c r="AA593" s="140"/>
      <c r="AB593" s="140"/>
      <c r="AC593" s="140"/>
      <c r="AD593" s="140"/>
      <c r="AE593" s="140"/>
      <c r="AF593" s="218"/>
      <c r="AG593" s="188"/>
      <c r="AN593" s="140"/>
      <c r="AO593" s="140"/>
      <c r="AP593" s="140"/>
      <c r="AQ593" s="140"/>
      <c r="AR593" s="140"/>
      <c r="AS593" s="140"/>
      <c r="AT593" s="140"/>
      <c r="AU593" s="140"/>
    </row>
    <row r="594" spans="3:47" ht="12" customHeight="1">
      <c r="C594" s="215"/>
      <c r="D594" s="215"/>
      <c r="AA594" s="140"/>
      <c r="AB594" s="140"/>
      <c r="AC594" s="140"/>
      <c r="AD594" s="140"/>
      <c r="AE594" s="140"/>
      <c r="AF594" s="218"/>
      <c r="AG594" s="188"/>
      <c r="AN594" s="140"/>
      <c r="AO594" s="140"/>
      <c r="AP594" s="140"/>
      <c r="AQ594" s="140"/>
      <c r="AR594" s="140"/>
      <c r="AS594" s="140"/>
      <c r="AT594" s="140"/>
      <c r="AU594" s="140"/>
    </row>
    <row r="595" spans="3:47" ht="12" customHeight="1">
      <c r="C595" s="215"/>
      <c r="D595" s="215"/>
      <c r="AA595" s="140"/>
      <c r="AB595" s="140"/>
      <c r="AC595" s="140"/>
      <c r="AD595" s="140"/>
      <c r="AE595" s="140"/>
      <c r="AF595" s="218"/>
      <c r="AG595" s="188"/>
      <c r="AN595" s="140"/>
      <c r="AO595" s="140"/>
      <c r="AP595" s="140"/>
      <c r="AQ595" s="140"/>
      <c r="AR595" s="140"/>
      <c r="AS595" s="140"/>
      <c r="AT595" s="140"/>
      <c r="AU595" s="140"/>
    </row>
    <row r="596" spans="3:47" ht="12" customHeight="1">
      <c r="C596" s="215"/>
      <c r="D596" s="215"/>
      <c r="AA596" s="140"/>
      <c r="AB596" s="140"/>
      <c r="AC596" s="140"/>
      <c r="AD596" s="140"/>
      <c r="AE596" s="140"/>
      <c r="AF596" s="218"/>
      <c r="AG596" s="188"/>
      <c r="AN596" s="140"/>
      <c r="AO596" s="140"/>
      <c r="AP596" s="140"/>
      <c r="AQ596" s="140"/>
      <c r="AR596" s="140"/>
      <c r="AS596" s="140"/>
      <c r="AT596" s="140"/>
      <c r="AU596" s="140"/>
    </row>
    <row r="597" spans="3:47" ht="12" customHeight="1">
      <c r="C597" s="215"/>
      <c r="D597" s="215"/>
      <c r="AA597" s="140"/>
      <c r="AB597" s="140"/>
      <c r="AC597" s="140"/>
      <c r="AD597" s="140"/>
      <c r="AE597" s="140"/>
      <c r="AF597" s="218"/>
      <c r="AG597" s="188"/>
      <c r="AN597" s="140"/>
      <c r="AO597" s="140"/>
      <c r="AP597" s="140"/>
      <c r="AQ597" s="140"/>
      <c r="AR597" s="140"/>
      <c r="AS597" s="140"/>
      <c r="AT597" s="140"/>
      <c r="AU597" s="140"/>
    </row>
    <row r="598" spans="3:47" ht="12" customHeight="1">
      <c r="C598" s="215"/>
      <c r="D598" s="215"/>
      <c r="AA598" s="140"/>
      <c r="AB598" s="140"/>
      <c r="AC598" s="140"/>
      <c r="AD598" s="140"/>
      <c r="AE598" s="140"/>
      <c r="AF598" s="218"/>
      <c r="AG598" s="188"/>
      <c r="AN598" s="140"/>
      <c r="AO598" s="140"/>
      <c r="AP598" s="140"/>
      <c r="AQ598" s="140"/>
      <c r="AR598" s="140"/>
      <c r="AS598" s="140"/>
      <c r="AT598" s="140"/>
      <c r="AU598" s="140"/>
    </row>
    <row r="599" spans="3:47" ht="12" customHeight="1">
      <c r="C599" s="215"/>
      <c r="D599" s="215"/>
      <c r="AA599" s="140"/>
      <c r="AB599" s="140"/>
      <c r="AC599" s="140"/>
      <c r="AD599" s="140"/>
      <c r="AE599" s="140"/>
      <c r="AF599" s="218"/>
      <c r="AG599" s="188"/>
      <c r="AN599" s="140"/>
      <c r="AO599" s="140"/>
      <c r="AP599" s="140"/>
      <c r="AQ599" s="140"/>
      <c r="AR599" s="140"/>
      <c r="AS599" s="140"/>
      <c r="AT599" s="140"/>
      <c r="AU599" s="140"/>
    </row>
    <row r="600" spans="3:47" ht="12" customHeight="1">
      <c r="C600" s="215"/>
      <c r="D600" s="215"/>
      <c r="AA600" s="140"/>
      <c r="AB600" s="140"/>
      <c r="AC600" s="140"/>
      <c r="AD600" s="140"/>
      <c r="AE600" s="140"/>
      <c r="AF600" s="218"/>
      <c r="AG600" s="188"/>
      <c r="AN600" s="140"/>
      <c r="AO600" s="140"/>
      <c r="AP600" s="140"/>
      <c r="AQ600" s="140"/>
      <c r="AR600" s="140"/>
      <c r="AS600" s="140"/>
      <c r="AT600" s="140"/>
      <c r="AU600" s="140"/>
    </row>
    <row r="601" spans="3:47" ht="12" customHeight="1">
      <c r="C601" s="215"/>
      <c r="D601" s="215"/>
      <c r="AA601" s="140"/>
      <c r="AB601" s="140"/>
      <c r="AC601" s="140"/>
      <c r="AD601" s="140"/>
      <c r="AE601" s="140"/>
      <c r="AF601" s="218"/>
      <c r="AG601" s="188"/>
      <c r="AN601" s="140"/>
      <c r="AO601" s="140"/>
      <c r="AP601" s="140"/>
      <c r="AQ601" s="140"/>
      <c r="AR601" s="140"/>
      <c r="AS601" s="140"/>
      <c r="AT601" s="140"/>
      <c r="AU601" s="140"/>
    </row>
    <row r="602" spans="3:47" ht="12" customHeight="1">
      <c r="C602" s="215"/>
      <c r="D602" s="215"/>
      <c r="AA602" s="140"/>
      <c r="AB602" s="140"/>
      <c r="AC602" s="140"/>
      <c r="AD602" s="140"/>
      <c r="AE602" s="140"/>
      <c r="AF602" s="218"/>
      <c r="AG602" s="188"/>
      <c r="AN602" s="140"/>
      <c r="AO602" s="140"/>
      <c r="AP602" s="140"/>
      <c r="AQ602" s="140"/>
      <c r="AR602" s="140"/>
      <c r="AS602" s="140"/>
      <c r="AT602" s="140"/>
      <c r="AU602" s="140"/>
    </row>
    <row r="603" spans="3:47" ht="12" customHeight="1">
      <c r="C603" s="215"/>
      <c r="D603" s="215"/>
      <c r="AA603" s="140"/>
      <c r="AB603" s="140"/>
      <c r="AC603" s="140"/>
      <c r="AD603" s="140"/>
      <c r="AE603" s="140"/>
      <c r="AF603" s="218"/>
      <c r="AG603" s="188"/>
      <c r="AN603" s="140"/>
      <c r="AO603" s="140"/>
      <c r="AP603" s="140"/>
      <c r="AQ603" s="140"/>
      <c r="AR603" s="140"/>
      <c r="AS603" s="140"/>
      <c r="AT603" s="140"/>
      <c r="AU603" s="140"/>
    </row>
    <row r="604" spans="3:47" ht="12" customHeight="1">
      <c r="C604" s="215"/>
      <c r="D604" s="215"/>
      <c r="AA604" s="140"/>
      <c r="AB604" s="140"/>
      <c r="AC604" s="140"/>
      <c r="AD604" s="140"/>
      <c r="AE604" s="140"/>
      <c r="AF604" s="218"/>
      <c r="AG604" s="188"/>
      <c r="AN604" s="140"/>
      <c r="AO604" s="140"/>
      <c r="AP604" s="140"/>
      <c r="AQ604" s="140"/>
      <c r="AR604" s="140"/>
      <c r="AS604" s="140"/>
      <c r="AT604" s="140"/>
      <c r="AU604" s="140"/>
    </row>
    <row r="605" spans="3:47" ht="12" customHeight="1">
      <c r="C605" s="215"/>
      <c r="D605" s="215"/>
      <c r="AA605" s="140"/>
      <c r="AB605" s="140"/>
      <c r="AC605" s="140"/>
      <c r="AD605" s="140"/>
      <c r="AE605" s="140"/>
      <c r="AF605" s="218"/>
      <c r="AG605" s="188"/>
      <c r="AN605" s="140"/>
      <c r="AO605" s="140"/>
      <c r="AP605" s="140"/>
      <c r="AQ605" s="140"/>
      <c r="AR605" s="140"/>
      <c r="AS605" s="140"/>
      <c r="AT605" s="140"/>
      <c r="AU605" s="140"/>
    </row>
    <row r="606" spans="3:47" ht="12" customHeight="1">
      <c r="C606" s="215"/>
      <c r="D606" s="215"/>
      <c r="AA606" s="140"/>
      <c r="AB606" s="140"/>
      <c r="AC606" s="140"/>
      <c r="AD606" s="140"/>
      <c r="AE606" s="140"/>
      <c r="AF606" s="218"/>
      <c r="AG606" s="188"/>
      <c r="AN606" s="140"/>
      <c r="AO606" s="140"/>
      <c r="AP606" s="140"/>
      <c r="AQ606" s="140"/>
      <c r="AR606" s="140"/>
      <c r="AS606" s="140"/>
      <c r="AT606" s="140"/>
      <c r="AU606" s="140"/>
    </row>
    <row r="607" spans="3:47" ht="12" customHeight="1">
      <c r="C607" s="215"/>
      <c r="D607" s="215"/>
      <c r="AA607" s="140"/>
      <c r="AB607" s="140"/>
      <c r="AC607" s="140"/>
      <c r="AD607" s="140"/>
      <c r="AE607" s="140"/>
      <c r="AF607" s="218"/>
      <c r="AG607" s="188"/>
      <c r="AN607" s="140"/>
      <c r="AO607" s="140"/>
      <c r="AP607" s="140"/>
      <c r="AQ607" s="140"/>
      <c r="AR607" s="140"/>
      <c r="AS607" s="140"/>
      <c r="AT607" s="140"/>
      <c r="AU607" s="140"/>
    </row>
    <row r="608" spans="3:47" ht="12" customHeight="1">
      <c r="C608" s="215"/>
      <c r="D608" s="215"/>
      <c r="AA608" s="140"/>
      <c r="AB608" s="140"/>
      <c r="AC608" s="140"/>
      <c r="AD608" s="140"/>
      <c r="AE608" s="140"/>
      <c r="AF608" s="218"/>
      <c r="AG608" s="188"/>
      <c r="AN608" s="140"/>
      <c r="AO608" s="140"/>
      <c r="AP608" s="140"/>
      <c r="AQ608" s="140"/>
      <c r="AR608" s="140"/>
      <c r="AS608" s="140"/>
      <c r="AT608" s="140"/>
      <c r="AU608" s="140"/>
    </row>
    <row r="609" spans="3:47" ht="12" customHeight="1">
      <c r="C609" s="215"/>
      <c r="D609" s="215"/>
      <c r="AA609" s="140"/>
      <c r="AB609" s="140"/>
      <c r="AC609" s="140"/>
      <c r="AD609" s="140"/>
      <c r="AE609" s="140"/>
      <c r="AF609" s="218"/>
      <c r="AG609" s="188"/>
      <c r="AN609" s="140"/>
      <c r="AO609" s="140"/>
      <c r="AP609" s="140"/>
      <c r="AQ609" s="140"/>
      <c r="AR609" s="140"/>
      <c r="AS609" s="140"/>
      <c r="AT609" s="140"/>
      <c r="AU609" s="140"/>
    </row>
    <row r="610" spans="3:47" ht="12" customHeight="1">
      <c r="C610" s="215"/>
      <c r="D610" s="215"/>
      <c r="AA610" s="140"/>
      <c r="AB610" s="140"/>
      <c r="AC610" s="140"/>
      <c r="AD610" s="140"/>
      <c r="AE610" s="140"/>
      <c r="AF610" s="218"/>
      <c r="AG610" s="188"/>
      <c r="AN610" s="140"/>
      <c r="AO610" s="140"/>
      <c r="AP610" s="140"/>
      <c r="AQ610" s="140"/>
      <c r="AR610" s="140"/>
      <c r="AS610" s="140"/>
      <c r="AT610" s="140"/>
      <c r="AU610" s="140"/>
    </row>
    <row r="611" spans="3:47" ht="12" customHeight="1">
      <c r="C611" s="215"/>
      <c r="D611" s="215"/>
      <c r="AA611" s="140"/>
      <c r="AB611" s="140"/>
      <c r="AC611" s="140"/>
      <c r="AD611" s="140"/>
      <c r="AE611" s="140"/>
      <c r="AF611" s="218"/>
      <c r="AG611" s="188"/>
      <c r="AN611" s="140"/>
      <c r="AO611" s="140"/>
      <c r="AP611" s="140"/>
      <c r="AQ611" s="140"/>
      <c r="AR611" s="140"/>
      <c r="AS611" s="140"/>
      <c r="AT611" s="140"/>
      <c r="AU611" s="140"/>
    </row>
    <row r="612" spans="3:47" ht="12" customHeight="1">
      <c r="C612" s="215"/>
      <c r="D612" s="215"/>
      <c r="AA612" s="140"/>
      <c r="AB612" s="140"/>
      <c r="AC612" s="140"/>
      <c r="AD612" s="140"/>
      <c r="AE612" s="140"/>
      <c r="AF612" s="218"/>
      <c r="AG612" s="188"/>
      <c r="AN612" s="140"/>
      <c r="AO612" s="140"/>
      <c r="AP612" s="140"/>
      <c r="AQ612" s="140"/>
      <c r="AR612" s="140"/>
      <c r="AS612" s="140"/>
      <c r="AT612" s="140"/>
      <c r="AU612" s="140"/>
    </row>
    <row r="613" spans="3:47" ht="12" customHeight="1">
      <c r="C613" s="215"/>
      <c r="D613" s="215"/>
      <c r="AA613" s="140"/>
      <c r="AB613" s="140"/>
      <c r="AC613" s="140"/>
      <c r="AD613" s="140"/>
      <c r="AE613" s="140"/>
      <c r="AF613" s="218"/>
      <c r="AG613" s="188"/>
      <c r="AN613" s="140"/>
      <c r="AO613" s="140"/>
      <c r="AP613" s="140"/>
      <c r="AQ613" s="140"/>
      <c r="AR613" s="140"/>
      <c r="AS613" s="140"/>
      <c r="AT613" s="140"/>
      <c r="AU613" s="140"/>
    </row>
    <row r="614" spans="3:47" ht="12" customHeight="1">
      <c r="C614" s="215"/>
      <c r="D614" s="215"/>
      <c r="AA614" s="140"/>
      <c r="AB614" s="140"/>
      <c r="AC614" s="140"/>
      <c r="AD614" s="140"/>
      <c r="AE614" s="140"/>
      <c r="AF614" s="218"/>
      <c r="AG614" s="188"/>
      <c r="AN614" s="140"/>
      <c r="AO614" s="140"/>
      <c r="AP614" s="140"/>
      <c r="AQ614" s="140"/>
      <c r="AR614" s="140"/>
      <c r="AS614" s="140"/>
      <c r="AT614" s="140"/>
      <c r="AU614" s="140"/>
    </row>
    <row r="615" spans="3:47" ht="12" customHeight="1">
      <c r="C615" s="215"/>
      <c r="D615" s="215"/>
      <c r="AA615" s="140"/>
      <c r="AB615" s="140"/>
      <c r="AC615" s="140"/>
      <c r="AD615" s="140"/>
      <c r="AE615" s="140"/>
      <c r="AF615" s="218"/>
      <c r="AG615" s="188"/>
      <c r="AN615" s="140"/>
      <c r="AO615" s="140"/>
      <c r="AP615" s="140"/>
      <c r="AQ615" s="140"/>
      <c r="AR615" s="140"/>
      <c r="AS615" s="140"/>
      <c r="AT615" s="140"/>
      <c r="AU615" s="140"/>
    </row>
    <row r="616" spans="3:47" ht="12" customHeight="1">
      <c r="C616" s="215"/>
      <c r="D616" s="215"/>
      <c r="AA616" s="140"/>
      <c r="AB616" s="140"/>
      <c r="AC616" s="140"/>
      <c r="AD616" s="140"/>
      <c r="AE616" s="140"/>
      <c r="AF616" s="218"/>
      <c r="AG616" s="188"/>
      <c r="AN616" s="140"/>
      <c r="AO616" s="140"/>
      <c r="AP616" s="140"/>
      <c r="AQ616" s="140"/>
      <c r="AR616" s="140"/>
      <c r="AS616" s="140"/>
      <c r="AT616" s="140"/>
      <c r="AU616" s="140"/>
    </row>
    <row r="617" spans="3:47" ht="12" customHeight="1">
      <c r="C617" s="215"/>
      <c r="D617" s="215"/>
      <c r="AA617" s="140"/>
      <c r="AB617" s="140"/>
      <c r="AC617" s="140"/>
      <c r="AD617" s="140"/>
      <c r="AE617" s="140"/>
      <c r="AF617" s="218"/>
      <c r="AG617" s="188"/>
      <c r="AN617" s="140"/>
      <c r="AO617" s="140"/>
      <c r="AP617" s="140"/>
      <c r="AQ617" s="140"/>
      <c r="AR617" s="140"/>
      <c r="AS617" s="140"/>
      <c r="AT617" s="140"/>
      <c r="AU617" s="140"/>
    </row>
    <row r="618" spans="3:47" ht="12" customHeight="1">
      <c r="C618" s="215"/>
      <c r="D618" s="215"/>
      <c r="AA618" s="140"/>
      <c r="AB618" s="140"/>
      <c r="AC618" s="140"/>
      <c r="AD618" s="140"/>
      <c r="AE618" s="140"/>
      <c r="AF618" s="218"/>
      <c r="AG618" s="188"/>
      <c r="AN618" s="140"/>
      <c r="AO618" s="140"/>
      <c r="AP618" s="140"/>
      <c r="AQ618" s="140"/>
      <c r="AR618" s="140"/>
      <c r="AS618" s="140"/>
      <c r="AT618" s="140"/>
      <c r="AU618" s="140"/>
    </row>
    <row r="619" spans="3:47" ht="12" customHeight="1">
      <c r="C619" s="215"/>
      <c r="D619" s="215"/>
      <c r="AA619" s="140"/>
      <c r="AB619" s="140"/>
      <c r="AC619" s="140"/>
      <c r="AD619" s="140"/>
      <c r="AE619" s="140"/>
      <c r="AF619" s="218"/>
      <c r="AG619" s="188"/>
      <c r="AN619" s="140"/>
      <c r="AO619" s="140"/>
      <c r="AP619" s="140"/>
      <c r="AQ619" s="140"/>
      <c r="AR619" s="140"/>
      <c r="AS619" s="140"/>
      <c r="AT619" s="140"/>
      <c r="AU619" s="140"/>
    </row>
    <row r="620" spans="3:47" ht="12" customHeight="1">
      <c r="C620" s="215"/>
      <c r="D620" s="215"/>
      <c r="AA620" s="140"/>
      <c r="AB620" s="140"/>
      <c r="AC620" s="140"/>
      <c r="AD620" s="140"/>
      <c r="AE620" s="140"/>
      <c r="AF620" s="218"/>
      <c r="AG620" s="188"/>
      <c r="AN620" s="140"/>
      <c r="AO620" s="140"/>
      <c r="AP620" s="140"/>
      <c r="AQ620" s="140"/>
      <c r="AR620" s="140"/>
      <c r="AS620" s="140"/>
      <c r="AT620" s="140"/>
      <c r="AU620" s="140"/>
    </row>
    <row r="621" spans="3:47" ht="12" customHeight="1">
      <c r="C621" s="215"/>
      <c r="D621" s="215"/>
      <c r="AA621" s="140"/>
      <c r="AB621" s="140"/>
      <c r="AC621" s="140"/>
      <c r="AD621" s="140"/>
      <c r="AE621" s="140"/>
      <c r="AF621" s="218"/>
      <c r="AG621" s="188"/>
      <c r="AN621" s="140"/>
      <c r="AO621" s="140"/>
      <c r="AP621" s="140"/>
      <c r="AQ621" s="140"/>
      <c r="AR621" s="140"/>
      <c r="AS621" s="140"/>
      <c r="AT621" s="140"/>
      <c r="AU621" s="140"/>
    </row>
    <row r="622" spans="3:47" ht="12" customHeight="1">
      <c r="C622" s="215"/>
      <c r="D622" s="215"/>
      <c r="AA622" s="140"/>
      <c r="AB622" s="140"/>
      <c r="AC622" s="140"/>
      <c r="AD622" s="140"/>
      <c r="AE622" s="140"/>
      <c r="AF622" s="218"/>
      <c r="AG622" s="188"/>
      <c r="AN622" s="140"/>
      <c r="AO622" s="140"/>
      <c r="AP622" s="140"/>
      <c r="AQ622" s="140"/>
      <c r="AR622" s="140"/>
      <c r="AS622" s="140"/>
      <c r="AT622" s="140"/>
      <c r="AU622" s="140"/>
    </row>
    <row r="623" spans="3:47" ht="12" customHeight="1">
      <c r="C623" s="215"/>
      <c r="D623" s="215"/>
      <c r="AA623" s="140"/>
      <c r="AB623" s="140"/>
      <c r="AC623" s="140"/>
      <c r="AD623" s="140"/>
      <c r="AE623" s="140"/>
      <c r="AF623" s="218"/>
      <c r="AG623" s="188"/>
      <c r="AN623" s="140"/>
      <c r="AO623" s="140"/>
      <c r="AP623" s="140"/>
      <c r="AQ623" s="140"/>
      <c r="AR623" s="140"/>
      <c r="AS623" s="140"/>
      <c r="AT623" s="140"/>
      <c r="AU623" s="140"/>
    </row>
    <row r="624" spans="3:47" ht="12" customHeight="1">
      <c r="C624" s="215"/>
      <c r="D624" s="215"/>
      <c r="AA624" s="140"/>
      <c r="AB624" s="140"/>
      <c r="AC624" s="140"/>
      <c r="AD624" s="140"/>
      <c r="AE624" s="140"/>
      <c r="AF624" s="218"/>
      <c r="AG624" s="188"/>
      <c r="AN624" s="140"/>
      <c r="AO624" s="140"/>
      <c r="AP624" s="140"/>
      <c r="AQ624" s="140"/>
      <c r="AR624" s="140"/>
      <c r="AS624" s="140"/>
      <c r="AT624" s="140"/>
      <c r="AU624" s="140"/>
    </row>
    <row r="625" spans="3:47" ht="12" customHeight="1">
      <c r="C625" s="215"/>
      <c r="D625" s="215"/>
      <c r="AA625" s="140"/>
      <c r="AB625" s="140"/>
      <c r="AC625" s="140"/>
      <c r="AD625" s="140"/>
      <c r="AE625" s="140"/>
      <c r="AF625" s="218"/>
      <c r="AG625" s="188"/>
      <c r="AN625" s="140"/>
      <c r="AO625" s="140"/>
      <c r="AP625" s="140"/>
      <c r="AQ625" s="140"/>
      <c r="AR625" s="140"/>
      <c r="AS625" s="140"/>
      <c r="AT625" s="140"/>
      <c r="AU625" s="140"/>
    </row>
    <row r="626" spans="3:47" ht="12" customHeight="1">
      <c r="C626" s="215"/>
      <c r="D626" s="215"/>
      <c r="AA626" s="140"/>
      <c r="AB626" s="140"/>
      <c r="AC626" s="140"/>
      <c r="AD626" s="140"/>
      <c r="AE626" s="140"/>
      <c r="AF626" s="218"/>
      <c r="AG626" s="188"/>
      <c r="AN626" s="140"/>
      <c r="AO626" s="140"/>
      <c r="AP626" s="140"/>
      <c r="AQ626" s="140"/>
      <c r="AR626" s="140"/>
      <c r="AS626" s="140"/>
      <c r="AT626" s="140"/>
      <c r="AU626" s="140"/>
    </row>
    <row r="627" spans="3:47" ht="12" customHeight="1">
      <c r="C627" s="215"/>
      <c r="D627" s="215"/>
      <c r="AA627" s="140"/>
      <c r="AB627" s="140"/>
      <c r="AC627" s="140"/>
      <c r="AD627" s="140"/>
      <c r="AE627" s="140"/>
      <c r="AF627" s="218"/>
      <c r="AG627" s="188"/>
      <c r="AN627" s="140"/>
      <c r="AO627" s="140"/>
      <c r="AP627" s="140"/>
      <c r="AQ627" s="140"/>
      <c r="AR627" s="140"/>
      <c r="AS627" s="140"/>
      <c r="AT627" s="140"/>
      <c r="AU627" s="140"/>
    </row>
    <row r="628" spans="3:47" ht="12" customHeight="1">
      <c r="C628" s="215"/>
      <c r="D628" s="215"/>
      <c r="AA628" s="140"/>
      <c r="AB628" s="140"/>
      <c r="AC628" s="140"/>
      <c r="AD628" s="140"/>
      <c r="AE628" s="140"/>
      <c r="AF628" s="218"/>
      <c r="AG628" s="188"/>
      <c r="AN628" s="140"/>
      <c r="AO628" s="140"/>
      <c r="AP628" s="140"/>
      <c r="AQ628" s="140"/>
      <c r="AR628" s="140"/>
      <c r="AS628" s="140"/>
      <c r="AT628" s="140"/>
      <c r="AU628" s="140"/>
    </row>
    <row r="629" spans="3:47" ht="12" customHeight="1">
      <c r="C629" s="215"/>
      <c r="D629" s="215"/>
      <c r="AA629" s="140"/>
      <c r="AB629" s="140"/>
      <c r="AC629" s="140"/>
      <c r="AD629" s="140"/>
      <c r="AE629" s="140"/>
      <c r="AF629" s="218"/>
      <c r="AG629" s="188"/>
      <c r="AN629" s="140"/>
      <c r="AO629" s="140"/>
      <c r="AP629" s="140"/>
      <c r="AQ629" s="140"/>
      <c r="AR629" s="140"/>
      <c r="AS629" s="140"/>
      <c r="AT629" s="140"/>
      <c r="AU629" s="140"/>
    </row>
    <row r="630" spans="3:47" ht="12" customHeight="1">
      <c r="C630" s="215"/>
      <c r="D630" s="215"/>
      <c r="AA630" s="140"/>
      <c r="AB630" s="140"/>
      <c r="AC630" s="140"/>
      <c r="AD630" s="140"/>
      <c r="AE630" s="140"/>
      <c r="AF630" s="218"/>
      <c r="AG630" s="188"/>
      <c r="AN630" s="140"/>
      <c r="AO630" s="140"/>
      <c r="AP630" s="140"/>
      <c r="AQ630" s="140"/>
      <c r="AR630" s="140"/>
      <c r="AS630" s="140"/>
      <c r="AT630" s="140"/>
      <c r="AU630" s="140"/>
    </row>
    <row r="631" spans="3:47" ht="12" customHeight="1">
      <c r="C631" s="215"/>
      <c r="D631" s="215"/>
      <c r="AA631" s="140"/>
      <c r="AB631" s="140"/>
      <c r="AC631" s="140"/>
      <c r="AD631" s="140"/>
      <c r="AE631" s="140"/>
      <c r="AF631" s="218"/>
      <c r="AG631" s="188"/>
      <c r="AN631" s="140"/>
      <c r="AO631" s="140"/>
      <c r="AP631" s="140"/>
      <c r="AQ631" s="140"/>
      <c r="AR631" s="140"/>
      <c r="AS631" s="140"/>
      <c r="AT631" s="140"/>
      <c r="AU631" s="140"/>
    </row>
    <row r="632" spans="3:47" ht="12" customHeight="1">
      <c r="C632" s="215"/>
      <c r="D632" s="215"/>
      <c r="AA632" s="140"/>
      <c r="AB632" s="140"/>
      <c r="AC632" s="140"/>
      <c r="AD632" s="140"/>
      <c r="AE632" s="140"/>
      <c r="AF632" s="218"/>
      <c r="AG632" s="188"/>
      <c r="AN632" s="140"/>
      <c r="AO632" s="140"/>
      <c r="AP632" s="140"/>
      <c r="AQ632" s="140"/>
      <c r="AR632" s="140"/>
      <c r="AS632" s="140"/>
      <c r="AT632" s="140"/>
      <c r="AU632" s="140"/>
    </row>
    <row r="633" spans="3:47" ht="12" customHeight="1">
      <c r="C633" s="215"/>
      <c r="D633" s="215"/>
      <c r="AA633" s="140"/>
      <c r="AB633" s="140"/>
      <c r="AC633" s="140"/>
      <c r="AD633" s="140"/>
      <c r="AE633" s="140"/>
      <c r="AF633" s="218"/>
      <c r="AG633" s="188"/>
      <c r="AN633" s="140"/>
      <c r="AO633" s="140"/>
      <c r="AP633" s="140"/>
      <c r="AQ633" s="140"/>
      <c r="AR633" s="140"/>
      <c r="AS633" s="140"/>
      <c r="AT633" s="140"/>
      <c r="AU633" s="140"/>
    </row>
    <row r="634" spans="3:47" ht="12" customHeight="1">
      <c r="C634" s="215"/>
      <c r="D634" s="215"/>
      <c r="AA634" s="140"/>
      <c r="AB634" s="140"/>
      <c r="AC634" s="140"/>
      <c r="AD634" s="140"/>
      <c r="AE634" s="140"/>
      <c r="AF634" s="218"/>
      <c r="AG634" s="188"/>
      <c r="AN634" s="140"/>
      <c r="AO634" s="140"/>
      <c r="AP634" s="140"/>
      <c r="AQ634" s="140"/>
      <c r="AR634" s="140"/>
      <c r="AS634" s="140"/>
      <c r="AT634" s="140"/>
      <c r="AU634" s="140"/>
    </row>
    <row r="635" spans="3:47" ht="12" customHeight="1">
      <c r="C635" s="215"/>
      <c r="D635" s="215"/>
      <c r="AA635" s="140"/>
      <c r="AB635" s="140"/>
      <c r="AC635" s="140"/>
      <c r="AD635" s="140"/>
      <c r="AE635" s="140"/>
      <c r="AF635" s="218"/>
      <c r="AG635" s="188"/>
      <c r="AN635" s="140"/>
      <c r="AO635" s="140"/>
      <c r="AP635" s="140"/>
      <c r="AQ635" s="140"/>
      <c r="AR635" s="140"/>
      <c r="AS635" s="140"/>
      <c r="AT635" s="140"/>
      <c r="AU635" s="140"/>
    </row>
    <row r="636" spans="3:47" ht="12" customHeight="1">
      <c r="C636" s="215"/>
      <c r="D636" s="215"/>
      <c r="AA636" s="140"/>
      <c r="AB636" s="140"/>
      <c r="AC636" s="140"/>
      <c r="AD636" s="140"/>
      <c r="AE636" s="140"/>
      <c r="AF636" s="218"/>
      <c r="AG636" s="188"/>
      <c r="AN636" s="140"/>
      <c r="AO636" s="140"/>
      <c r="AP636" s="140"/>
      <c r="AQ636" s="140"/>
      <c r="AR636" s="140"/>
      <c r="AS636" s="140"/>
      <c r="AT636" s="140"/>
      <c r="AU636" s="140"/>
    </row>
    <row r="637" spans="3:47" ht="12" customHeight="1">
      <c r="C637" s="215"/>
      <c r="D637" s="215"/>
      <c r="AA637" s="140"/>
      <c r="AB637" s="140"/>
      <c r="AC637" s="140"/>
      <c r="AD637" s="140"/>
      <c r="AE637" s="140"/>
      <c r="AF637" s="218"/>
      <c r="AG637" s="188"/>
      <c r="AN637" s="140"/>
      <c r="AO637" s="140"/>
      <c r="AP637" s="140"/>
      <c r="AQ637" s="140"/>
      <c r="AR637" s="140"/>
      <c r="AS637" s="140"/>
      <c r="AT637" s="140"/>
      <c r="AU637" s="140"/>
    </row>
    <row r="638" spans="3:47" ht="12" customHeight="1">
      <c r="C638" s="215"/>
      <c r="D638" s="215"/>
      <c r="AA638" s="140"/>
      <c r="AB638" s="140"/>
      <c r="AC638" s="140"/>
      <c r="AD638" s="140"/>
      <c r="AE638" s="140"/>
      <c r="AF638" s="218"/>
      <c r="AG638" s="188"/>
      <c r="AN638" s="140"/>
      <c r="AO638" s="140"/>
      <c r="AP638" s="140"/>
      <c r="AQ638" s="140"/>
      <c r="AR638" s="140"/>
      <c r="AS638" s="140"/>
      <c r="AT638" s="140"/>
      <c r="AU638" s="140"/>
    </row>
    <row r="639" spans="3:47" ht="12" customHeight="1">
      <c r="C639" s="215"/>
      <c r="D639" s="215"/>
      <c r="AA639" s="140"/>
      <c r="AB639" s="140"/>
      <c r="AC639" s="140"/>
      <c r="AD639" s="140"/>
      <c r="AE639" s="140"/>
      <c r="AF639" s="218"/>
      <c r="AG639" s="188"/>
      <c r="AN639" s="140"/>
      <c r="AO639" s="140"/>
      <c r="AP639" s="140"/>
      <c r="AQ639" s="140"/>
      <c r="AR639" s="140"/>
      <c r="AS639" s="140"/>
      <c r="AT639" s="140"/>
      <c r="AU639" s="140"/>
    </row>
    <row r="640" spans="3:47" ht="12" customHeight="1">
      <c r="C640" s="215"/>
      <c r="D640" s="215"/>
      <c r="AA640" s="140"/>
      <c r="AB640" s="140"/>
      <c r="AC640" s="140"/>
      <c r="AD640" s="140"/>
      <c r="AE640" s="140"/>
      <c r="AF640" s="218"/>
      <c r="AG640" s="188"/>
      <c r="AN640" s="140"/>
      <c r="AO640" s="140"/>
      <c r="AP640" s="140"/>
      <c r="AQ640" s="140"/>
      <c r="AR640" s="140"/>
      <c r="AS640" s="140"/>
      <c r="AT640" s="140"/>
      <c r="AU640" s="140"/>
    </row>
    <row r="641" spans="3:47" ht="12" customHeight="1">
      <c r="C641" s="215"/>
      <c r="D641" s="215"/>
      <c r="AA641" s="140"/>
      <c r="AB641" s="140"/>
      <c r="AC641" s="140"/>
      <c r="AD641" s="140"/>
      <c r="AE641" s="140"/>
      <c r="AF641" s="218"/>
      <c r="AG641" s="188"/>
      <c r="AN641" s="140"/>
      <c r="AO641" s="140"/>
      <c r="AP641" s="140"/>
      <c r="AQ641" s="140"/>
      <c r="AR641" s="140"/>
      <c r="AS641" s="140"/>
      <c r="AT641" s="140"/>
      <c r="AU641" s="140"/>
    </row>
    <row r="642" spans="3:47" ht="12" customHeight="1">
      <c r="C642" s="215"/>
      <c r="D642" s="215"/>
      <c r="AA642" s="140"/>
      <c r="AB642" s="140"/>
      <c r="AC642" s="140"/>
      <c r="AD642" s="140"/>
      <c r="AE642" s="140"/>
      <c r="AF642" s="218"/>
      <c r="AG642" s="188"/>
      <c r="AN642" s="140"/>
      <c r="AO642" s="140"/>
      <c r="AP642" s="140"/>
      <c r="AQ642" s="140"/>
      <c r="AR642" s="140"/>
      <c r="AS642" s="140"/>
      <c r="AT642" s="140"/>
      <c r="AU642" s="140"/>
    </row>
    <row r="643" spans="3:47" ht="12" customHeight="1">
      <c r="C643" s="215"/>
      <c r="D643" s="215"/>
      <c r="AA643" s="140"/>
      <c r="AB643" s="140"/>
      <c r="AC643" s="140"/>
      <c r="AD643" s="140"/>
      <c r="AE643" s="140"/>
      <c r="AF643" s="218"/>
      <c r="AG643" s="188"/>
      <c r="AN643" s="140"/>
      <c r="AO643" s="140"/>
      <c r="AP643" s="140"/>
      <c r="AQ643" s="140"/>
      <c r="AR643" s="140"/>
      <c r="AS643" s="140"/>
      <c r="AT643" s="140"/>
      <c r="AU643" s="140"/>
    </row>
    <row r="644" spans="3:47" ht="12" customHeight="1">
      <c r="C644" s="215"/>
      <c r="D644" s="215"/>
      <c r="AA644" s="140"/>
      <c r="AB644" s="140"/>
      <c r="AC644" s="140"/>
      <c r="AD644" s="140"/>
      <c r="AE644" s="140"/>
      <c r="AF644" s="218"/>
      <c r="AG644" s="188"/>
      <c r="AN644" s="140"/>
      <c r="AO644" s="140"/>
      <c r="AP644" s="140"/>
      <c r="AQ644" s="140"/>
      <c r="AR644" s="140"/>
      <c r="AS644" s="140"/>
      <c r="AT644" s="140"/>
      <c r="AU644" s="140"/>
    </row>
    <row r="645" spans="3:47" ht="12" customHeight="1">
      <c r="C645" s="215"/>
      <c r="D645" s="215"/>
      <c r="AA645" s="140"/>
      <c r="AB645" s="140"/>
      <c r="AC645" s="140"/>
      <c r="AD645" s="140"/>
      <c r="AE645" s="140"/>
      <c r="AF645" s="218"/>
      <c r="AG645" s="188"/>
      <c r="AN645" s="140"/>
      <c r="AO645" s="140"/>
      <c r="AP645" s="140"/>
      <c r="AQ645" s="140"/>
      <c r="AR645" s="140"/>
      <c r="AS645" s="140"/>
      <c r="AT645" s="140"/>
      <c r="AU645" s="140"/>
    </row>
    <row r="646" spans="3:47" ht="12" customHeight="1">
      <c r="C646" s="215"/>
      <c r="D646" s="215"/>
      <c r="AA646" s="140"/>
      <c r="AB646" s="140"/>
      <c r="AC646" s="140"/>
      <c r="AD646" s="140"/>
      <c r="AE646" s="140"/>
      <c r="AF646" s="218"/>
      <c r="AG646" s="188"/>
      <c r="AN646" s="140"/>
      <c r="AO646" s="140"/>
      <c r="AP646" s="140"/>
      <c r="AQ646" s="140"/>
      <c r="AR646" s="140"/>
      <c r="AS646" s="140"/>
      <c r="AT646" s="140"/>
      <c r="AU646" s="140"/>
    </row>
    <row r="647" spans="3:47" ht="12" customHeight="1">
      <c r="C647" s="215"/>
      <c r="D647" s="215"/>
      <c r="AA647" s="140"/>
      <c r="AB647" s="140"/>
      <c r="AC647" s="140"/>
      <c r="AD647" s="140"/>
      <c r="AE647" s="140"/>
      <c r="AF647" s="218"/>
      <c r="AG647" s="188"/>
      <c r="AN647" s="140"/>
      <c r="AO647" s="140"/>
      <c r="AP647" s="140"/>
      <c r="AQ647" s="140"/>
      <c r="AR647" s="140"/>
      <c r="AS647" s="140"/>
      <c r="AT647" s="140"/>
      <c r="AU647" s="140"/>
    </row>
    <row r="648" spans="3:47" ht="12" customHeight="1">
      <c r="C648" s="215"/>
      <c r="D648" s="215"/>
      <c r="AA648" s="140"/>
      <c r="AB648" s="140"/>
      <c r="AC648" s="140"/>
      <c r="AD648" s="140"/>
      <c r="AE648" s="140"/>
      <c r="AF648" s="218"/>
      <c r="AG648" s="188"/>
      <c r="AN648" s="140"/>
      <c r="AO648" s="140"/>
      <c r="AP648" s="140"/>
      <c r="AQ648" s="140"/>
      <c r="AR648" s="140"/>
      <c r="AS648" s="140"/>
      <c r="AT648" s="140"/>
      <c r="AU648" s="140"/>
    </row>
    <row r="649" spans="3:47" ht="12" customHeight="1">
      <c r="C649" s="215"/>
      <c r="D649" s="215"/>
      <c r="AA649" s="140"/>
      <c r="AB649" s="140"/>
      <c r="AC649" s="140"/>
      <c r="AD649" s="140"/>
      <c r="AE649" s="140"/>
      <c r="AF649" s="218"/>
      <c r="AG649" s="188"/>
      <c r="AN649" s="140"/>
      <c r="AO649" s="140"/>
      <c r="AP649" s="140"/>
      <c r="AQ649" s="140"/>
      <c r="AR649" s="140"/>
      <c r="AS649" s="140"/>
      <c r="AT649" s="140"/>
      <c r="AU649" s="140"/>
    </row>
    <row r="650" spans="3:47" ht="12" customHeight="1">
      <c r="C650" s="215"/>
      <c r="D650" s="215"/>
      <c r="AA650" s="140"/>
      <c r="AB650" s="140"/>
      <c r="AC650" s="140"/>
      <c r="AD650" s="140"/>
      <c r="AE650" s="140"/>
      <c r="AF650" s="218"/>
      <c r="AG650" s="188"/>
      <c r="AN650" s="140"/>
      <c r="AO650" s="140"/>
      <c r="AP650" s="140"/>
      <c r="AQ650" s="140"/>
      <c r="AR650" s="140"/>
      <c r="AS650" s="140"/>
      <c r="AT650" s="140"/>
      <c r="AU650" s="140"/>
    </row>
    <row r="651" spans="3:47" ht="12" customHeight="1">
      <c r="C651" s="215"/>
      <c r="D651" s="215"/>
      <c r="AA651" s="140"/>
      <c r="AB651" s="140"/>
      <c r="AC651" s="140"/>
      <c r="AD651" s="140"/>
      <c r="AE651" s="140"/>
      <c r="AF651" s="218"/>
      <c r="AG651" s="188"/>
      <c r="AN651" s="140"/>
      <c r="AO651" s="140"/>
      <c r="AP651" s="140"/>
      <c r="AQ651" s="140"/>
      <c r="AR651" s="140"/>
      <c r="AS651" s="140"/>
      <c r="AT651" s="140"/>
      <c r="AU651" s="140"/>
    </row>
    <row r="652" spans="3:47" ht="12" customHeight="1">
      <c r="C652" s="215"/>
      <c r="D652" s="215"/>
      <c r="AA652" s="140"/>
      <c r="AB652" s="140"/>
      <c r="AC652" s="140"/>
      <c r="AD652" s="140"/>
      <c r="AE652" s="140"/>
      <c r="AF652" s="218"/>
      <c r="AG652" s="188"/>
      <c r="AN652" s="140"/>
      <c r="AO652" s="140"/>
      <c r="AP652" s="140"/>
      <c r="AQ652" s="140"/>
      <c r="AR652" s="140"/>
      <c r="AS652" s="140"/>
      <c r="AT652" s="140"/>
      <c r="AU652" s="140"/>
    </row>
    <row r="653" spans="3:47" ht="12" customHeight="1">
      <c r="C653" s="215"/>
      <c r="D653" s="215"/>
      <c r="AA653" s="140"/>
      <c r="AB653" s="140"/>
      <c r="AC653" s="140"/>
      <c r="AD653" s="140"/>
      <c r="AE653" s="140"/>
      <c r="AF653" s="218"/>
      <c r="AG653" s="188"/>
      <c r="AN653" s="140"/>
      <c r="AO653" s="140"/>
      <c r="AP653" s="140"/>
      <c r="AQ653" s="140"/>
      <c r="AR653" s="140"/>
      <c r="AS653" s="140"/>
      <c r="AT653" s="140"/>
      <c r="AU653" s="140"/>
    </row>
    <row r="654" spans="3:47" ht="12" customHeight="1">
      <c r="C654" s="215"/>
      <c r="D654" s="215"/>
      <c r="AA654" s="140"/>
      <c r="AB654" s="140"/>
      <c r="AC654" s="140"/>
      <c r="AD654" s="140"/>
      <c r="AE654" s="140"/>
      <c r="AF654" s="218"/>
      <c r="AG654" s="188"/>
      <c r="AN654" s="140"/>
      <c r="AO654" s="140"/>
      <c r="AP654" s="140"/>
      <c r="AQ654" s="140"/>
      <c r="AR654" s="140"/>
      <c r="AS654" s="140"/>
      <c r="AT654" s="140"/>
      <c r="AU654" s="140"/>
    </row>
    <row r="655" spans="3:47" ht="12" customHeight="1">
      <c r="C655" s="215"/>
      <c r="D655" s="215"/>
      <c r="AA655" s="140"/>
      <c r="AB655" s="140"/>
      <c r="AC655" s="140"/>
      <c r="AD655" s="140"/>
      <c r="AE655" s="140"/>
      <c r="AF655" s="218"/>
      <c r="AG655" s="188"/>
      <c r="AN655" s="140"/>
      <c r="AO655" s="140"/>
      <c r="AP655" s="140"/>
      <c r="AQ655" s="140"/>
      <c r="AR655" s="140"/>
      <c r="AS655" s="140"/>
      <c r="AT655" s="140"/>
      <c r="AU655" s="140"/>
    </row>
    <row r="656" spans="3:47" ht="12" customHeight="1">
      <c r="C656" s="215"/>
      <c r="D656" s="215"/>
      <c r="AA656" s="140"/>
      <c r="AB656" s="140"/>
      <c r="AC656" s="140"/>
      <c r="AD656" s="140"/>
      <c r="AE656" s="140"/>
      <c r="AF656" s="218"/>
      <c r="AG656" s="188"/>
      <c r="AN656" s="140"/>
      <c r="AO656" s="140"/>
      <c r="AP656" s="140"/>
      <c r="AQ656" s="140"/>
      <c r="AR656" s="140"/>
      <c r="AS656" s="140"/>
      <c r="AT656" s="140"/>
      <c r="AU656" s="140"/>
    </row>
    <row r="657" spans="3:47" ht="12" customHeight="1">
      <c r="C657" s="215"/>
      <c r="D657" s="215"/>
      <c r="AA657" s="140"/>
      <c r="AB657" s="140"/>
      <c r="AC657" s="140"/>
      <c r="AD657" s="140"/>
      <c r="AE657" s="140"/>
      <c r="AF657" s="218"/>
      <c r="AG657" s="188"/>
      <c r="AN657" s="140"/>
      <c r="AO657" s="140"/>
      <c r="AP657" s="140"/>
      <c r="AQ657" s="140"/>
      <c r="AR657" s="140"/>
      <c r="AS657" s="140"/>
      <c r="AT657" s="140"/>
      <c r="AU657" s="140"/>
    </row>
    <row r="658" spans="3:47" ht="12" customHeight="1">
      <c r="C658" s="215"/>
      <c r="D658" s="215"/>
      <c r="AA658" s="140"/>
      <c r="AB658" s="140"/>
      <c r="AC658" s="140"/>
      <c r="AD658" s="140"/>
      <c r="AE658" s="140"/>
      <c r="AF658" s="218"/>
      <c r="AG658" s="188"/>
      <c r="AN658" s="140"/>
      <c r="AO658" s="140"/>
      <c r="AP658" s="140"/>
      <c r="AQ658" s="140"/>
      <c r="AR658" s="140"/>
      <c r="AS658" s="140"/>
      <c r="AT658" s="140"/>
      <c r="AU658" s="140"/>
    </row>
    <row r="659" spans="3:47" ht="12" customHeight="1">
      <c r="C659" s="215"/>
      <c r="D659" s="215"/>
      <c r="AA659" s="140"/>
      <c r="AB659" s="140"/>
      <c r="AC659" s="140"/>
      <c r="AD659" s="140"/>
      <c r="AE659" s="140"/>
      <c r="AF659" s="218"/>
      <c r="AG659" s="188"/>
      <c r="AN659" s="140"/>
      <c r="AO659" s="140"/>
      <c r="AP659" s="140"/>
      <c r="AQ659" s="140"/>
      <c r="AR659" s="140"/>
      <c r="AS659" s="140"/>
      <c r="AT659" s="140"/>
      <c r="AU659" s="140"/>
    </row>
    <row r="660" spans="3:47" ht="12" customHeight="1">
      <c r="C660" s="215"/>
      <c r="D660" s="215"/>
      <c r="AA660" s="140"/>
      <c r="AB660" s="140"/>
      <c r="AC660" s="140"/>
      <c r="AD660" s="140"/>
      <c r="AE660" s="140"/>
      <c r="AF660" s="218"/>
      <c r="AG660" s="188"/>
      <c r="AN660" s="140"/>
      <c r="AO660" s="140"/>
      <c r="AP660" s="140"/>
      <c r="AQ660" s="140"/>
      <c r="AR660" s="140"/>
      <c r="AS660" s="140"/>
      <c r="AT660" s="140"/>
      <c r="AU660" s="140"/>
    </row>
    <row r="661" spans="3:47" ht="12" customHeight="1">
      <c r="C661" s="215"/>
      <c r="D661" s="215"/>
      <c r="AA661" s="140"/>
      <c r="AB661" s="140"/>
      <c r="AC661" s="140"/>
      <c r="AD661" s="140"/>
      <c r="AE661" s="140"/>
      <c r="AF661" s="218"/>
      <c r="AG661" s="188"/>
      <c r="AN661" s="140"/>
      <c r="AO661" s="140"/>
      <c r="AP661" s="140"/>
      <c r="AQ661" s="140"/>
      <c r="AR661" s="140"/>
      <c r="AS661" s="140"/>
      <c r="AT661" s="140"/>
      <c r="AU661" s="140"/>
    </row>
    <row r="662" spans="3:47" ht="12" customHeight="1">
      <c r="C662" s="215"/>
      <c r="D662" s="215"/>
      <c r="AA662" s="140"/>
      <c r="AB662" s="140"/>
      <c r="AC662" s="140"/>
      <c r="AD662" s="140"/>
      <c r="AE662" s="140"/>
      <c r="AF662" s="218"/>
      <c r="AG662" s="188"/>
      <c r="AN662" s="140"/>
      <c r="AO662" s="140"/>
      <c r="AP662" s="140"/>
      <c r="AQ662" s="140"/>
      <c r="AR662" s="140"/>
      <c r="AS662" s="140"/>
      <c r="AT662" s="140"/>
      <c r="AU662" s="140"/>
    </row>
    <row r="663" spans="3:47" ht="12" customHeight="1">
      <c r="C663" s="215"/>
      <c r="D663" s="215"/>
      <c r="AA663" s="140"/>
      <c r="AB663" s="140"/>
      <c r="AC663" s="140"/>
      <c r="AD663" s="140"/>
      <c r="AE663" s="140"/>
      <c r="AF663" s="218"/>
      <c r="AG663" s="188"/>
      <c r="AN663" s="140"/>
      <c r="AO663" s="140"/>
      <c r="AP663" s="140"/>
      <c r="AQ663" s="140"/>
      <c r="AR663" s="140"/>
      <c r="AS663" s="140"/>
      <c r="AT663" s="140"/>
      <c r="AU663" s="140"/>
    </row>
    <row r="664" spans="3:47" ht="12" customHeight="1">
      <c r="C664" s="215"/>
      <c r="D664" s="215"/>
      <c r="AA664" s="140"/>
      <c r="AB664" s="140"/>
      <c r="AC664" s="140"/>
      <c r="AD664" s="140"/>
      <c r="AE664" s="140"/>
      <c r="AF664" s="218"/>
      <c r="AG664" s="188"/>
      <c r="AN664" s="140"/>
      <c r="AO664" s="140"/>
      <c r="AP664" s="140"/>
      <c r="AQ664" s="140"/>
      <c r="AR664" s="140"/>
      <c r="AS664" s="140"/>
      <c r="AT664" s="140"/>
      <c r="AU664" s="140"/>
    </row>
    <row r="665" spans="3:47" ht="12" customHeight="1">
      <c r="C665" s="215"/>
      <c r="D665" s="215"/>
      <c r="AA665" s="140"/>
      <c r="AB665" s="140"/>
      <c r="AC665" s="140"/>
      <c r="AD665" s="140"/>
      <c r="AE665" s="140"/>
      <c r="AF665" s="218"/>
      <c r="AG665" s="188"/>
      <c r="AN665" s="140"/>
      <c r="AO665" s="140"/>
      <c r="AP665" s="140"/>
      <c r="AQ665" s="140"/>
      <c r="AR665" s="140"/>
      <c r="AS665" s="140"/>
      <c r="AT665" s="140"/>
      <c r="AU665" s="140"/>
    </row>
    <row r="666" spans="3:47" ht="12" customHeight="1">
      <c r="C666" s="215"/>
      <c r="D666" s="215"/>
      <c r="AA666" s="140"/>
      <c r="AB666" s="140"/>
      <c r="AC666" s="140"/>
      <c r="AD666" s="140"/>
      <c r="AE666" s="140"/>
      <c r="AF666" s="218"/>
      <c r="AG666" s="188"/>
      <c r="AN666" s="140"/>
      <c r="AO666" s="140"/>
      <c r="AP666" s="140"/>
      <c r="AQ666" s="140"/>
      <c r="AR666" s="140"/>
      <c r="AS666" s="140"/>
      <c r="AT666" s="140"/>
      <c r="AU666" s="140"/>
    </row>
    <row r="667" spans="3:47" ht="12" customHeight="1">
      <c r="C667" s="215"/>
      <c r="D667" s="215"/>
      <c r="AA667" s="140"/>
      <c r="AB667" s="140"/>
      <c r="AC667" s="140"/>
      <c r="AD667" s="140"/>
      <c r="AE667" s="140"/>
      <c r="AF667" s="218"/>
      <c r="AG667" s="188"/>
      <c r="AN667" s="140"/>
      <c r="AO667" s="140"/>
      <c r="AP667" s="140"/>
      <c r="AQ667" s="140"/>
      <c r="AR667" s="140"/>
      <c r="AS667" s="140"/>
      <c r="AT667" s="140"/>
      <c r="AU667" s="140"/>
    </row>
    <row r="668" spans="3:47" ht="12" customHeight="1">
      <c r="C668" s="215"/>
      <c r="D668" s="215"/>
      <c r="AA668" s="140"/>
      <c r="AB668" s="140"/>
      <c r="AC668" s="140"/>
      <c r="AD668" s="140"/>
      <c r="AE668" s="140"/>
      <c r="AF668" s="218"/>
      <c r="AG668" s="188"/>
      <c r="AN668" s="140"/>
      <c r="AO668" s="140"/>
      <c r="AP668" s="140"/>
      <c r="AQ668" s="140"/>
      <c r="AR668" s="140"/>
      <c r="AS668" s="140"/>
      <c r="AT668" s="140"/>
      <c r="AU668" s="140"/>
    </row>
    <row r="669" spans="3:47" ht="12" customHeight="1">
      <c r="C669" s="215"/>
      <c r="D669" s="215"/>
      <c r="AA669" s="140"/>
      <c r="AB669" s="140"/>
      <c r="AC669" s="140"/>
      <c r="AD669" s="140"/>
      <c r="AE669" s="140"/>
      <c r="AF669" s="218"/>
      <c r="AG669" s="188"/>
      <c r="AN669" s="140"/>
      <c r="AO669" s="140"/>
      <c r="AP669" s="140"/>
      <c r="AQ669" s="140"/>
      <c r="AR669" s="140"/>
      <c r="AS669" s="140"/>
      <c r="AT669" s="140"/>
      <c r="AU669" s="140"/>
    </row>
    <row r="670" spans="3:47" ht="12" customHeight="1">
      <c r="C670" s="215"/>
      <c r="D670" s="215"/>
      <c r="AA670" s="140"/>
      <c r="AB670" s="140"/>
      <c r="AC670" s="140"/>
      <c r="AD670" s="140"/>
      <c r="AE670" s="140"/>
      <c r="AF670" s="218"/>
      <c r="AG670" s="188"/>
      <c r="AN670" s="140"/>
      <c r="AO670" s="140"/>
      <c r="AP670" s="140"/>
      <c r="AQ670" s="140"/>
      <c r="AR670" s="140"/>
      <c r="AS670" s="140"/>
      <c r="AT670" s="140"/>
      <c r="AU670" s="140"/>
    </row>
    <row r="671" spans="3:47" ht="12" customHeight="1">
      <c r="C671" s="215"/>
      <c r="D671" s="215"/>
      <c r="AA671" s="140"/>
      <c r="AB671" s="140"/>
      <c r="AC671" s="140"/>
      <c r="AD671" s="140"/>
      <c r="AE671" s="140"/>
      <c r="AF671" s="218"/>
      <c r="AG671" s="188"/>
      <c r="AN671" s="140"/>
      <c r="AO671" s="140"/>
      <c r="AP671" s="140"/>
      <c r="AQ671" s="140"/>
      <c r="AR671" s="140"/>
      <c r="AS671" s="140"/>
      <c r="AT671" s="140"/>
      <c r="AU671" s="140"/>
    </row>
    <row r="672" spans="3:47" ht="12" customHeight="1">
      <c r="C672" s="215"/>
      <c r="D672" s="215"/>
      <c r="AA672" s="140"/>
      <c r="AB672" s="140"/>
      <c r="AC672" s="140"/>
      <c r="AD672" s="140"/>
      <c r="AE672" s="140"/>
      <c r="AF672" s="218"/>
      <c r="AG672" s="188"/>
      <c r="AN672" s="140"/>
      <c r="AO672" s="140"/>
      <c r="AP672" s="140"/>
      <c r="AQ672" s="140"/>
      <c r="AR672" s="140"/>
      <c r="AS672" s="140"/>
      <c r="AT672" s="140"/>
      <c r="AU672" s="140"/>
    </row>
    <row r="673" spans="3:47" ht="12" customHeight="1">
      <c r="C673" s="215"/>
      <c r="D673" s="215"/>
      <c r="AA673" s="140"/>
      <c r="AB673" s="140"/>
      <c r="AC673" s="140"/>
      <c r="AD673" s="140"/>
      <c r="AE673" s="140"/>
      <c r="AF673" s="218"/>
      <c r="AG673" s="188"/>
      <c r="AN673" s="140"/>
      <c r="AO673" s="140"/>
      <c r="AP673" s="140"/>
      <c r="AQ673" s="140"/>
      <c r="AR673" s="140"/>
      <c r="AS673" s="140"/>
      <c r="AT673" s="140"/>
      <c r="AU673" s="140"/>
    </row>
    <row r="674" spans="3:47" ht="12" customHeight="1">
      <c r="C674" s="215"/>
      <c r="D674" s="215"/>
      <c r="AA674" s="140"/>
      <c r="AB674" s="140"/>
      <c r="AC674" s="140"/>
      <c r="AD674" s="140"/>
      <c r="AE674" s="140"/>
      <c r="AF674" s="218"/>
      <c r="AG674" s="188"/>
      <c r="AN674" s="140"/>
      <c r="AO674" s="140"/>
      <c r="AP674" s="140"/>
      <c r="AQ674" s="140"/>
      <c r="AR674" s="140"/>
      <c r="AS674" s="140"/>
      <c r="AT674" s="140"/>
      <c r="AU674" s="140"/>
    </row>
    <row r="675" spans="3:47" ht="12" customHeight="1">
      <c r="C675" s="215"/>
      <c r="D675" s="215"/>
      <c r="AA675" s="140"/>
      <c r="AB675" s="140"/>
      <c r="AC675" s="140"/>
      <c r="AD675" s="140"/>
      <c r="AE675" s="140"/>
      <c r="AF675" s="218"/>
      <c r="AG675" s="188"/>
      <c r="AN675" s="140"/>
      <c r="AO675" s="140"/>
      <c r="AP675" s="140"/>
      <c r="AQ675" s="140"/>
      <c r="AR675" s="140"/>
      <c r="AS675" s="140"/>
      <c r="AT675" s="140"/>
      <c r="AU675" s="140"/>
    </row>
    <row r="676" spans="3:47" ht="12" customHeight="1">
      <c r="C676" s="215"/>
      <c r="D676" s="215"/>
      <c r="AA676" s="140"/>
      <c r="AB676" s="140"/>
      <c r="AC676" s="140"/>
      <c r="AD676" s="140"/>
      <c r="AE676" s="140"/>
      <c r="AF676" s="218"/>
      <c r="AG676" s="188"/>
      <c r="AN676" s="140"/>
      <c r="AO676" s="140"/>
      <c r="AP676" s="140"/>
      <c r="AQ676" s="140"/>
      <c r="AR676" s="140"/>
      <c r="AS676" s="140"/>
      <c r="AT676" s="140"/>
      <c r="AU676" s="140"/>
    </row>
    <row r="677" spans="3:47" ht="12" customHeight="1">
      <c r="C677" s="215"/>
      <c r="D677" s="215"/>
      <c r="AA677" s="140"/>
      <c r="AB677" s="140"/>
      <c r="AC677" s="140"/>
      <c r="AD677" s="140"/>
      <c r="AE677" s="140"/>
      <c r="AF677" s="218"/>
      <c r="AG677" s="188"/>
      <c r="AN677" s="140"/>
      <c r="AO677" s="140"/>
      <c r="AP677" s="140"/>
      <c r="AQ677" s="140"/>
      <c r="AR677" s="140"/>
      <c r="AS677" s="140"/>
      <c r="AT677" s="140"/>
      <c r="AU677" s="140"/>
    </row>
    <row r="678" spans="3:47" ht="12" customHeight="1">
      <c r="C678" s="215"/>
      <c r="D678" s="215"/>
      <c r="AA678" s="140"/>
      <c r="AB678" s="140"/>
      <c r="AC678" s="140"/>
      <c r="AD678" s="140"/>
      <c r="AE678" s="140"/>
      <c r="AF678" s="218"/>
      <c r="AG678" s="188"/>
      <c r="AN678" s="140"/>
      <c r="AO678" s="140"/>
      <c r="AP678" s="140"/>
      <c r="AQ678" s="140"/>
      <c r="AR678" s="140"/>
      <c r="AS678" s="140"/>
      <c r="AT678" s="140"/>
      <c r="AU678" s="140"/>
    </row>
    <row r="679" spans="3:47" ht="12" customHeight="1">
      <c r="C679" s="215"/>
      <c r="D679" s="215"/>
      <c r="AA679" s="140"/>
      <c r="AB679" s="140"/>
      <c r="AC679" s="140"/>
      <c r="AD679" s="140"/>
      <c r="AE679" s="140"/>
      <c r="AF679" s="218"/>
      <c r="AG679" s="188"/>
      <c r="AN679" s="140"/>
      <c r="AO679" s="140"/>
      <c r="AP679" s="140"/>
      <c r="AQ679" s="140"/>
      <c r="AR679" s="140"/>
      <c r="AS679" s="140"/>
      <c r="AT679" s="140"/>
      <c r="AU679" s="140"/>
    </row>
    <row r="680" spans="3:47" ht="12" customHeight="1">
      <c r="C680" s="215"/>
      <c r="D680" s="215"/>
      <c r="AA680" s="140"/>
      <c r="AB680" s="140"/>
      <c r="AC680" s="140"/>
      <c r="AD680" s="140"/>
      <c r="AE680" s="140"/>
      <c r="AF680" s="218"/>
      <c r="AG680" s="188"/>
      <c r="AN680" s="140"/>
      <c r="AO680" s="140"/>
      <c r="AP680" s="140"/>
      <c r="AQ680" s="140"/>
      <c r="AR680" s="140"/>
      <c r="AS680" s="140"/>
      <c r="AT680" s="140"/>
      <c r="AU680" s="140"/>
    </row>
    <row r="681" spans="3:47" ht="12" customHeight="1">
      <c r="C681" s="215"/>
      <c r="D681" s="215"/>
      <c r="AA681" s="140"/>
      <c r="AB681" s="140"/>
      <c r="AC681" s="140"/>
      <c r="AD681" s="140"/>
      <c r="AE681" s="140"/>
      <c r="AF681" s="218"/>
      <c r="AG681" s="188"/>
      <c r="AN681" s="140"/>
      <c r="AO681" s="140"/>
      <c r="AP681" s="140"/>
      <c r="AQ681" s="140"/>
      <c r="AR681" s="140"/>
      <c r="AS681" s="140"/>
      <c r="AT681" s="140"/>
      <c r="AU681" s="140"/>
    </row>
    <row r="682" spans="3:47" ht="12" customHeight="1">
      <c r="C682" s="215"/>
      <c r="D682" s="215"/>
      <c r="AA682" s="140"/>
      <c r="AB682" s="140"/>
      <c r="AC682" s="140"/>
      <c r="AD682" s="140"/>
      <c r="AE682" s="140"/>
      <c r="AF682" s="218"/>
      <c r="AG682" s="188"/>
      <c r="AN682" s="140"/>
      <c r="AO682" s="140"/>
      <c r="AP682" s="140"/>
      <c r="AQ682" s="140"/>
      <c r="AR682" s="140"/>
      <c r="AS682" s="140"/>
      <c r="AT682" s="140"/>
      <c r="AU682" s="140"/>
    </row>
    <row r="683" spans="3:47" ht="12" customHeight="1">
      <c r="C683" s="215"/>
      <c r="D683" s="215"/>
      <c r="AA683" s="140"/>
      <c r="AB683" s="140"/>
      <c r="AC683" s="140"/>
      <c r="AD683" s="140"/>
      <c r="AE683" s="140"/>
      <c r="AF683" s="218"/>
      <c r="AG683" s="188"/>
      <c r="AN683" s="140"/>
      <c r="AO683" s="140"/>
      <c r="AP683" s="140"/>
      <c r="AQ683" s="140"/>
      <c r="AR683" s="140"/>
      <c r="AS683" s="140"/>
      <c r="AT683" s="140"/>
      <c r="AU683" s="140"/>
    </row>
    <row r="684" spans="3:47" ht="12" customHeight="1">
      <c r="C684" s="215"/>
      <c r="D684" s="215"/>
      <c r="AA684" s="140"/>
      <c r="AB684" s="140"/>
      <c r="AC684" s="140"/>
      <c r="AD684" s="140"/>
      <c r="AE684" s="140"/>
      <c r="AF684" s="218"/>
      <c r="AG684" s="188"/>
      <c r="AN684" s="140"/>
      <c r="AO684" s="140"/>
      <c r="AP684" s="140"/>
      <c r="AQ684" s="140"/>
      <c r="AR684" s="140"/>
      <c r="AS684" s="140"/>
      <c r="AT684" s="140"/>
      <c r="AU684" s="140"/>
    </row>
    <row r="685" spans="3:47" ht="12" customHeight="1">
      <c r="C685" s="215"/>
      <c r="D685" s="215"/>
      <c r="AA685" s="140"/>
      <c r="AB685" s="140"/>
      <c r="AC685" s="140"/>
      <c r="AD685" s="140"/>
      <c r="AE685" s="140"/>
      <c r="AF685" s="218"/>
      <c r="AG685" s="188"/>
      <c r="AN685" s="140"/>
      <c r="AO685" s="140"/>
      <c r="AP685" s="140"/>
      <c r="AQ685" s="140"/>
      <c r="AR685" s="140"/>
      <c r="AS685" s="140"/>
      <c r="AT685" s="140"/>
      <c r="AU685" s="140"/>
    </row>
    <row r="686" spans="3:47" ht="12" customHeight="1">
      <c r="C686" s="215"/>
      <c r="D686" s="215"/>
      <c r="AA686" s="140"/>
      <c r="AB686" s="140"/>
      <c r="AC686" s="140"/>
      <c r="AD686" s="140"/>
      <c r="AE686" s="140"/>
      <c r="AF686" s="218"/>
      <c r="AG686" s="188"/>
      <c r="AN686" s="140"/>
      <c r="AO686" s="140"/>
      <c r="AP686" s="140"/>
      <c r="AQ686" s="140"/>
      <c r="AR686" s="140"/>
      <c r="AS686" s="140"/>
      <c r="AT686" s="140"/>
      <c r="AU686" s="140"/>
    </row>
    <row r="687" spans="3:47" ht="12" customHeight="1">
      <c r="C687" s="215"/>
      <c r="D687" s="215"/>
      <c r="AA687" s="140"/>
      <c r="AB687" s="140"/>
      <c r="AC687" s="140"/>
      <c r="AD687" s="140"/>
      <c r="AE687" s="140"/>
      <c r="AF687" s="218"/>
      <c r="AG687" s="188"/>
      <c r="AN687" s="140"/>
      <c r="AO687" s="140"/>
      <c r="AP687" s="140"/>
      <c r="AQ687" s="140"/>
      <c r="AR687" s="140"/>
      <c r="AS687" s="140"/>
      <c r="AT687" s="140"/>
      <c r="AU687" s="140"/>
    </row>
    <row r="688" spans="3:47" ht="12" customHeight="1">
      <c r="C688" s="215"/>
      <c r="D688" s="215"/>
      <c r="AA688" s="140"/>
      <c r="AB688" s="140"/>
      <c r="AC688" s="140"/>
      <c r="AD688" s="140"/>
      <c r="AE688" s="140"/>
      <c r="AF688" s="218"/>
      <c r="AG688" s="188"/>
      <c r="AN688" s="140"/>
      <c r="AO688" s="140"/>
      <c r="AP688" s="140"/>
      <c r="AQ688" s="140"/>
      <c r="AR688" s="140"/>
      <c r="AS688" s="140"/>
      <c r="AT688" s="140"/>
      <c r="AU688" s="140"/>
    </row>
    <row r="689" spans="3:47" ht="12" customHeight="1">
      <c r="C689" s="215"/>
      <c r="D689" s="215"/>
      <c r="AA689" s="140"/>
      <c r="AB689" s="140"/>
      <c r="AC689" s="140"/>
      <c r="AD689" s="140"/>
      <c r="AE689" s="140"/>
      <c r="AF689" s="218"/>
      <c r="AG689" s="188"/>
      <c r="AN689" s="140"/>
      <c r="AO689" s="140"/>
      <c r="AP689" s="140"/>
      <c r="AQ689" s="140"/>
      <c r="AR689" s="140"/>
      <c r="AS689" s="140"/>
      <c r="AT689" s="140"/>
      <c r="AU689" s="140"/>
    </row>
    <row r="690" spans="3:47" ht="12" customHeight="1">
      <c r="C690" s="215"/>
      <c r="D690" s="215"/>
      <c r="AA690" s="140"/>
      <c r="AB690" s="140"/>
      <c r="AC690" s="140"/>
      <c r="AD690" s="140"/>
      <c r="AE690" s="140"/>
      <c r="AF690" s="218"/>
      <c r="AG690" s="188"/>
      <c r="AN690" s="140"/>
      <c r="AO690" s="140"/>
      <c r="AP690" s="140"/>
      <c r="AQ690" s="140"/>
      <c r="AR690" s="140"/>
      <c r="AS690" s="140"/>
      <c r="AT690" s="140"/>
      <c r="AU690" s="140"/>
    </row>
    <row r="691" spans="3:47" ht="12" customHeight="1">
      <c r="C691" s="215"/>
      <c r="D691" s="215"/>
      <c r="AA691" s="140"/>
      <c r="AB691" s="140"/>
      <c r="AC691" s="140"/>
      <c r="AD691" s="140"/>
      <c r="AE691" s="140"/>
      <c r="AF691" s="218"/>
      <c r="AG691" s="188"/>
      <c r="AN691" s="140"/>
      <c r="AO691" s="140"/>
      <c r="AP691" s="140"/>
      <c r="AQ691" s="140"/>
      <c r="AR691" s="140"/>
      <c r="AS691" s="140"/>
      <c r="AT691" s="140"/>
      <c r="AU691" s="140"/>
    </row>
    <row r="692" spans="3:47" ht="12" customHeight="1">
      <c r="C692" s="215"/>
      <c r="D692" s="215"/>
      <c r="AA692" s="140"/>
      <c r="AB692" s="140"/>
      <c r="AC692" s="140"/>
      <c r="AD692" s="140"/>
      <c r="AE692" s="140"/>
      <c r="AF692" s="218"/>
      <c r="AG692" s="188"/>
      <c r="AN692" s="140"/>
      <c r="AO692" s="140"/>
      <c r="AP692" s="140"/>
      <c r="AQ692" s="140"/>
      <c r="AR692" s="140"/>
      <c r="AS692" s="140"/>
      <c r="AT692" s="140"/>
      <c r="AU692" s="140"/>
    </row>
    <row r="693" spans="3:47" ht="12" customHeight="1">
      <c r="C693" s="215"/>
      <c r="D693" s="215"/>
      <c r="AA693" s="140"/>
      <c r="AB693" s="140"/>
      <c r="AC693" s="140"/>
      <c r="AD693" s="140"/>
      <c r="AE693" s="140"/>
      <c r="AF693" s="218"/>
      <c r="AG693" s="188"/>
      <c r="AN693" s="140"/>
      <c r="AO693" s="140"/>
      <c r="AP693" s="140"/>
      <c r="AQ693" s="140"/>
      <c r="AR693" s="140"/>
      <c r="AS693" s="140"/>
      <c r="AT693" s="140"/>
      <c r="AU693" s="140"/>
    </row>
    <row r="694" spans="3:47" ht="12" customHeight="1">
      <c r="C694" s="215"/>
      <c r="D694" s="215"/>
      <c r="AA694" s="140"/>
      <c r="AB694" s="140"/>
      <c r="AC694" s="140"/>
      <c r="AD694" s="140"/>
      <c r="AE694" s="140"/>
      <c r="AF694" s="218"/>
      <c r="AG694" s="188"/>
      <c r="AN694" s="140"/>
      <c r="AO694" s="140"/>
      <c r="AP694" s="140"/>
      <c r="AQ694" s="140"/>
      <c r="AR694" s="140"/>
      <c r="AS694" s="140"/>
      <c r="AT694" s="140"/>
      <c r="AU694" s="140"/>
    </row>
    <row r="695" spans="3:47" ht="12" customHeight="1">
      <c r="C695" s="215"/>
      <c r="D695" s="215"/>
      <c r="AA695" s="140"/>
      <c r="AB695" s="140"/>
      <c r="AC695" s="140"/>
      <c r="AD695" s="140"/>
      <c r="AE695" s="140"/>
      <c r="AF695" s="218"/>
      <c r="AG695" s="188"/>
      <c r="AN695" s="140"/>
      <c r="AO695" s="140"/>
      <c r="AP695" s="140"/>
      <c r="AQ695" s="140"/>
      <c r="AR695" s="140"/>
      <c r="AS695" s="140"/>
      <c r="AT695" s="140"/>
      <c r="AU695" s="140"/>
    </row>
    <row r="696" spans="3:47" ht="12" customHeight="1">
      <c r="C696" s="215"/>
      <c r="D696" s="215"/>
      <c r="AA696" s="140"/>
      <c r="AB696" s="140"/>
      <c r="AC696" s="140"/>
      <c r="AD696" s="140"/>
      <c r="AE696" s="140"/>
      <c r="AF696" s="218"/>
      <c r="AG696" s="188"/>
      <c r="AN696" s="140"/>
      <c r="AO696" s="140"/>
      <c r="AP696" s="140"/>
      <c r="AQ696" s="140"/>
      <c r="AR696" s="140"/>
      <c r="AS696" s="140"/>
      <c r="AT696" s="140"/>
      <c r="AU696" s="140"/>
    </row>
    <row r="697" spans="3:47" ht="12" customHeight="1">
      <c r="C697" s="215"/>
      <c r="D697" s="215"/>
      <c r="AA697" s="140"/>
      <c r="AB697" s="140"/>
      <c r="AC697" s="140"/>
      <c r="AD697" s="140"/>
      <c r="AE697" s="140"/>
      <c r="AF697" s="218"/>
      <c r="AG697" s="188"/>
      <c r="AN697" s="140"/>
      <c r="AO697" s="140"/>
      <c r="AP697" s="140"/>
      <c r="AQ697" s="140"/>
      <c r="AR697" s="140"/>
      <c r="AS697" s="140"/>
      <c r="AT697" s="140"/>
      <c r="AU697" s="140"/>
    </row>
    <row r="698" spans="3:47" ht="12" customHeight="1">
      <c r="C698" s="215"/>
      <c r="D698" s="215"/>
      <c r="AA698" s="140"/>
      <c r="AB698" s="140"/>
      <c r="AC698" s="140"/>
      <c r="AD698" s="140"/>
      <c r="AE698" s="140"/>
      <c r="AF698" s="218"/>
      <c r="AG698" s="188"/>
      <c r="AN698" s="140"/>
      <c r="AO698" s="140"/>
      <c r="AP698" s="140"/>
      <c r="AQ698" s="140"/>
      <c r="AR698" s="140"/>
      <c r="AS698" s="140"/>
      <c r="AT698" s="140"/>
      <c r="AU698" s="140"/>
    </row>
    <row r="699" spans="3:47" ht="12" customHeight="1">
      <c r="C699" s="215"/>
      <c r="D699" s="215"/>
      <c r="AA699" s="140"/>
      <c r="AB699" s="140"/>
      <c r="AC699" s="140"/>
      <c r="AD699" s="140"/>
      <c r="AE699" s="140"/>
      <c r="AF699" s="218"/>
      <c r="AG699" s="188"/>
      <c r="AN699" s="140"/>
      <c r="AO699" s="140"/>
      <c r="AP699" s="140"/>
      <c r="AQ699" s="140"/>
      <c r="AR699" s="140"/>
      <c r="AS699" s="140"/>
      <c r="AT699" s="140"/>
      <c r="AU699" s="140"/>
    </row>
    <row r="700" spans="3:47" ht="12" customHeight="1">
      <c r="C700" s="215"/>
      <c r="D700" s="215"/>
      <c r="AA700" s="140"/>
      <c r="AB700" s="140"/>
      <c r="AC700" s="140"/>
      <c r="AD700" s="140"/>
      <c r="AE700" s="140"/>
      <c r="AF700" s="218"/>
      <c r="AG700" s="188"/>
      <c r="AN700" s="140"/>
      <c r="AO700" s="140"/>
      <c r="AP700" s="140"/>
      <c r="AQ700" s="140"/>
      <c r="AR700" s="140"/>
      <c r="AS700" s="140"/>
      <c r="AT700" s="140"/>
      <c r="AU700" s="140"/>
    </row>
    <row r="701" spans="3:47" ht="12" customHeight="1">
      <c r="C701" s="215"/>
      <c r="D701" s="215"/>
      <c r="AA701" s="140"/>
      <c r="AB701" s="140"/>
      <c r="AC701" s="140"/>
      <c r="AD701" s="140"/>
      <c r="AE701" s="140"/>
      <c r="AF701" s="218"/>
      <c r="AG701" s="188"/>
      <c r="AN701" s="140"/>
      <c r="AO701" s="140"/>
      <c r="AP701" s="140"/>
      <c r="AQ701" s="140"/>
      <c r="AR701" s="140"/>
      <c r="AS701" s="140"/>
      <c r="AT701" s="140"/>
      <c r="AU701" s="140"/>
    </row>
    <row r="702" spans="3:47" ht="12" customHeight="1">
      <c r="C702" s="215"/>
      <c r="D702" s="215"/>
      <c r="AA702" s="140"/>
      <c r="AB702" s="140"/>
      <c r="AC702" s="140"/>
      <c r="AD702" s="140"/>
      <c r="AE702" s="140"/>
      <c r="AF702" s="218"/>
      <c r="AG702" s="188"/>
      <c r="AN702" s="140"/>
      <c r="AO702" s="140"/>
      <c r="AP702" s="140"/>
      <c r="AQ702" s="140"/>
      <c r="AR702" s="140"/>
      <c r="AS702" s="140"/>
      <c r="AT702" s="140"/>
      <c r="AU702" s="140"/>
    </row>
    <row r="703" spans="3:47" ht="12" customHeight="1">
      <c r="C703" s="215"/>
      <c r="D703" s="215"/>
      <c r="AA703" s="140"/>
      <c r="AB703" s="140"/>
      <c r="AC703" s="140"/>
      <c r="AD703" s="140"/>
      <c r="AE703" s="140"/>
      <c r="AF703" s="218"/>
      <c r="AG703" s="188"/>
      <c r="AN703" s="140"/>
      <c r="AO703" s="140"/>
      <c r="AP703" s="140"/>
      <c r="AQ703" s="140"/>
      <c r="AR703" s="140"/>
      <c r="AS703" s="140"/>
      <c r="AT703" s="140"/>
      <c r="AU703" s="140"/>
    </row>
    <row r="704" spans="3:47" ht="12" customHeight="1">
      <c r="C704" s="215"/>
      <c r="D704" s="215"/>
      <c r="AA704" s="140"/>
      <c r="AB704" s="140"/>
      <c r="AC704" s="140"/>
      <c r="AD704" s="140"/>
      <c r="AE704" s="140"/>
      <c r="AF704" s="218"/>
      <c r="AG704" s="188"/>
      <c r="AN704" s="140"/>
      <c r="AO704" s="140"/>
      <c r="AP704" s="140"/>
      <c r="AQ704" s="140"/>
      <c r="AR704" s="140"/>
      <c r="AS704" s="140"/>
      <c r="AT704" s="140"/>
      <c r="AU704" s="140"/>
    </row>
    <row r="705" spans="3:47" ht="12" customHeight="1">
      <c r="C705" s="215"/>
      <c r="D705" s="215"/>
      <c r="AA705" s="140"/>
      <c r="AB705" s="140"/>
      <c r="AC705" s="140"/>
      <c r="AD705" s="140"/>
      <c r="AE705" s="140"/>
      <c r="AF705" s="218"/>
      <c r="AG705" s="188"/>
      <c r="AN705" s="140"/>
      <c r="AO705" s="140"/>
      <c r="AP705" s="140"/>
      <c r="AQ705" s="140"/>
      <c r="AR705" s="140"/>
      <c r="AS705" s="140"/>
      <c r="AT705" s="140"/>
      <c r="AU705" s="140"/>
    </row>
    <row r="706" spans="3:47" ht="12" customHeight="1">
      <c r="C706" s="215"/>
      <c r="D706" s="215"/>
      <c r="AA706" s="140"/>
      <c r="AB706" s="140"/>
      <c r="AC706" s="140"/>
      <c r="AD706" s="140"/>
      <c r="AE706" s="140"/>
      <c r="AF706" s="218"/>
      <c r="AG706" s="188"/>
      <c r="AN706" s="140"/>
      <c r="AO706" s="140"/>
      <c r="AP706" s="140"/>
      <c r="AQ706" s="140"/>
      <c r="AR706" s="140"/>
      <c r="AS706" s="140"/>
      <c r="AT706" s="140"/>
      <c r="AU706" s="140"/>
    </row>
    <row r="707" spans="3:47" ht="12" customHeight="1">
      <c r="C707" s="215"/>
      <c r="D707" s="215"/>
      <c r="AA707" s="140"/>
      <c r="AB707" s="140"/>
      <c r="AC707" s="140"/>
      <c r="AD707" s="140"/>
      <c r="AE707" s="140"/>
      <c r="AF707" s="218"/>
      <c r="AG707" s="188"/>
      <c r="AN707" s="140"/>
      <c r="AO707" s="140"/>
      <c r="AP707" s="140"/>
      <c r="AQ707" s="140"/>
      <c r="AR707" s="140"/>
      <c r="AS707" s="140"/>
      <c r="AT707" s="140"/>
      <c r="AU707" s="140"/>
    </row>
    <row r="708" spans="3:47" ht="12" customHeight="1">
      <c r="C708" s="215"/>
      <c r="D708" s="215"/>
      <c r="AA708" s="140"/>
      <c r="AB708" s="140"/>
      <c r="AC708" s="140"/>
      <c r="AD708" s="140"/>
      <c r="AE708" s="140"/>
      <c r="AF708" s="218"/>
      <c r="AG708" s="188"/>
      <c r="AN708" s="140"/>
      <c r="AO708" s="140"/>
      <c r="AP708" s="140"/>
      <c r="AQ708" s="140"/>
      <c r="AR708" s="140"/>
      <c r="AS708" s="140"/>
      <c r="AT708" s="140"/>
      <c r="AU708" s="140"/>
    </row>
    <row r="709" spans="3:47" ht="12" customHeight="1">
      <c r="C709" s="215"/>
      <c r="D709" s="215"/>
      <c r="AA709" s="140"/>
      <c r="AB709" s="140"/>
      <c r="AC709" s="140"/>
      <c r="AD709" s="140"/>
      <c r="AE709" s="140"/>
      <c r="AF709" s="218"/>
      <c r="AG709" s="188"/>
      <c r="AN709" s="140"/>
      <c r="AO709" s="140"/>
      <c r="AP709" s="140"/>
      <c r="AQ709" s="140"/>
      <c r="AR709" s="140"/>
      <c r="AS709" s="140"/>
      <c r="AT709" s="140"/>
      <c r="AU709" s="140"/>
    </row>
    <row r="710" spans="3:47" ht="12" customHeight="1">
      <c r="C710" s="215"/>
      <c r="D710" s="215"/>
      <c r="AA710" s="140"/>
      <c r="AB710" s="140"/>
      <c r="AC710" s="140"/>
      <c r="AD710" s="140"/>
      <c r="AE710" s="140"/>
      <c r="AF710" s="218"/>
      <c r="AG710" s="188"/>
      <c r="AN710" s="140"/>
      <c r="AO710" s="140"/>
      <c r="AP710" s="140"/>
      <c r="AQ710" s="140"/>
      <c r="AR710" s="140"/>
      <c r="AS710" s="140"/>
      <c r="AT710" s="140"/>
      <c r="AU710" s="140"/>
    </row>
    <row r="711" spans="3:47" ht="12" customHeight="1">
      <c r="C711" s="215"/>
      <c r="D711" s="215"/>
      <c r="AA711" s="140"/>
      <c r="AB711" s="140"/>
      <c r="AC711" s="140"/>
      <c r="AD711" s="140"/>
      <c r="AE711" s="140"/>
      <c r="AF711" s="218"/>
      <c r="AG711" s="188"/>
      <c r="AN711" s="140"/>
      <c r="AO711" s="140"/>
      <c r="AP711" s="140"/>
      <c r="AQ711" s="140"/>
      <c r="AR711" s="140"/>
      <c r="AS711" s="140"/>
      <c r="AT711" s="140"/>
      <c r="AU711" s="140"/>
    </row>
    <row r="712" spans="3:47" ht="12" customHeight="1">
      <c r="C712" s="215"/>
      <c r="D712" s="215"/>
      <c r="AA712" s="140"/>
      <c r="AB712" s="140"/>
      <c r="AC712" s="140"/>
      <c r="AD712" s="140"/>
      <c r="AE712" s="140"/>
      <c r="AF712" s="218"/>
      <c r="AG712" s="188"/>
      <c r="AN712" s="140"/>
      <c r="AO712" s="140"/>
      <c r="AP712" s="140"/>
      <c r="AQ712" s="140"/>
      <c r="AR712" s="140"/>
      <c r="AS712" s="140"/>
      <c r="AT712" s="140"/>
      <c r="AU712" s="140"/>
    </row>
    <row r="713" spans="3:47" ht="12" customHeight="1">
      <c r="C713" s="215"/>
      <c r="D713" s="215"/>
      <c r="AA713" s="140"/>
      <c r="AB713" s="140"/>
      <c r="AC713" s="140"/>
      <c r="AD713" s="140"/>
      <c r="AE713" s="140"/>
      <c r="AF713" s="218"/>
      <c r="AG713" s="188"/>
      <c r="AN713" s="140"/>
      <c r="AO713" s="140"/>
      <c r="AP713" s="140"/>
      <c r="AQ713" s="140"/>
      <c r="AR713" s="140"/>
      <c r="AS713" s="140"/>
      <c r="AT713" s="140"/>
      <c r="AU713" s="140"/>
    </row>
    <row r="714" spans="3:47" ht="12" customHeight="1">
      <c r="C714" s="215"/>
      <c r="D714" s="215"/>
      <c r="AA714" s="140"/>
      <c r="AB714" s="140"/>
      <c r="AC714" s="140"/>
      <c r="AD714" s="140"/>
      <c r="AE714" s="140"/>
      <c r="AF714" s="218"/>
      <c r="AG714" s="188"/>
      <c r="AN714" s="140"/>
      <c r="AO714" s="140"/>
      <c r="AP714" s="140"/>
      <c r="AQ714" s="140"/>
      <c r="AR714" s="140"/>
      <c r="AS714" s="140"/>
      <c r="AT714" s="140"/>
      <c r="AU714" s="140"/>
    </row>
    <row r="715" spans="3:47" ht="12" customHeight="1">
      <c r="C715" s="215"/>
      <c r="D715" s="215"/>
      <c r="AA715" s="140"/>
      <c r="AB715" s="140"/>
      <c r="AC715" s="140"/>
      <c r="AD715" s="140"/>
      <c r="AE715" s="140"/>
      <c r="AF715" s="218"/>
      <c r="AG715" s="188"/>
      <c r="AN715" s="140"/>
      <c r="AO715" s="140"/>
      <c r="AP715" s="140"/>
      <c r="AQ715" s="140"/>
      <c r="AR715" s="140"/>
      <c r="AS715" s="140"/>
      <c r="AT715" s="140"/>
      <c r="AU715" s="140"/>
    </row>
    <row r="716" spans="3:47" ht="12" customHeight="1">
      <c r="C716" s="215"/>
      <c r="D716" s="215"/>
      <c r="AA716" s="140"/>
      <c r="AB716" s="140"/>
      <c r="AC716" s="140"/>
      <c r="AD716" s="140"/>
      <c r="AE716" s="140"/>
      <c r="AF716" s="218"/>
      <c r="AG716" s="188"/>
      <c r="AN716" s="140"/>
      <c r="AO716" s="140"/>
      <c r="AP716" s="140"/>
      <c r="AQ716" s="140"/>
      <c r="AR716" s="140"/>
      <c r="AS716" s="140"/>
      <c r="AT716" s="140"/>
      <c r="AU716" s="140"/>
    </row>
    <row r="717" spans="3:47" ht="12" customHeight="1">
      <c r="C717" s="215"/>
      <c r="D717" s="215"/>
      <c r="AA717" s="140"/>
      <c r="AB717" s="140"/>
      <c r="AC717" s="140"/>
      <c r="AD717" s="140"/>
      <c r="AE717" s="140"/>
      <c r="AF717" s="218"/>
      <c r="AG717" s="188"/>
      <c r="AN717" s="140"/>
      <c r="AO717" s="140"/>
      <c r="AP717" s="140"/>
      <c r="AQ717" s="140"/>
      <c r="AR717" s="140"/>
      <c r="AS717" s="140"/>
      <c r="AT717" s="140"/>
      <c r="AU717" s="140"/>
    </row>
    <row r="718" spans="3:47" ht="12" customHeight="1">
      <c r="C718" s="215"/>
      <c r="D718" s="215"/>
      <c r="AA718" s="140"/>
      <c r="AB718" s="140"/>
      <c r="AC718" s="140"/>
      <c r="AD718" s="140"/>
      <c r="AE718" s="140"/>
      <c r="AF718" s="218"/>
      <c r="AG718" s="188"/>
      <c r="AN718" s="140"/>
      <c r="AO718" s="140"/>
      <c r="AP718" s="140"/>
      <c r="AQ718" s="140"/>
      <c r="AR718" s="140"/>
      <c r="AS718" s="140"/>
      <c r="AT718" s="140"/>
      <c r="AU718" s="140"/>
    </row>
    <row r="719" spans="3:47" ht="12" customHeight="1">
      <c r="C719" s="215"/>
      <c r="D719" s="215"/>
      <c r="AA719" s="140"/>
      <c r="AB719" s="140"/>
      <c r="AC719" s="140"/>
      <c r="AD719" s="140"/>
      <c r="AE719" s="140"/>
      <c r="AF719" s="218"/>
      <c r="AG719" s="188"/>
      <c r="AN719" s="140"/>
      <c r="AO719" s="140"/>
      <c r="AP719" s="140"/>
      <c r="AQ719" s="140"/>
      <c r="AR719" s="140"/>
      <c r="AS719" s="140"/>
      <c r="AT719" s="140"/>
      <c r="AU719" s="140"/>
    </row>
    <row r="720" spans="3:47" ht="12" customHeight="1">
      <c r="C720" s="215"/>
      <c r="D720" s="215"/>
      <c r="AA720" s="140"/>
      <c r="AB720" s="140"/>
      <c r="AC720" s="140"/>
      <c r="AD720" s="140"/>
      <c r="AE720" s="140"/>
      <c r="AF720" s="218"/>
      <c r="AG720" s="188"/>
      <c r="AN720" s="140"/>
      <c r="AO720" s="140"/>
      <c r="AP720" s="140"/>
      <c r="AQ720" s="140"/>
      <c r="AR720" s="140"/>
      <c r="AS720" s="140"/>
      <c r="AT720" s="140"/>
      <c r="AU720" s="140"/>
    </row>
    <row r="721" spans="3:47" ht="12" customHeight="1">
      <c r="C721" s="215"/>
      <c r="D721" s="215"/>
      <c r="AA721" s="140"/>
      <c r="AB721" s="140"/>
      <c r="AC721" s="140"/>
      <c r="AD721" s="140"/>
      <c r="AE721" s="140"/>
      <c r="AF721" s="218"/>
      <c r="AG721" s="188"/>
      <c r="AN721" s="140"/>
      <c r="AO721" s="140"/>
      <c r="AP721" s="140"/>
      <c r="AQ721" s="140"/>
      <c r="AR721" s="140"/>
      <c r="AS721" s="140"/>
      <c r="AT721" s="140"/>
      <c r="AU721" s="140"/>
    </row>
    <row r="722" spans="3:47" ht="12" customHeight="1">
      <c r="C722" s="215"/>
      <c r="D722" s="215"/>
      <c r="AA722" s="140"/>
      <c r="AB722" s="140"/>
      <c r="AC722" s="140"/>
      <c r="AD722" s="140"/>
      <c r="AE722" s="140"/>
      <c r="AF722" s="218"/>
      <c r="AG722" s="188"/>
      <c r="AN722" s="140"/>
      <c r="AO722" s="140"/>
      <c r="AP722" s="140"/>
      <c r="AQ722" s="140"/>
      <c r="AR722" s="140"/>
      <c r="AS722" s="140"/>
      <c r="AT722" s="140"/>
      <c r="AU722" s="140"/>
    </row>
    <row r="723" spans="3:47" ht="12" customHeight="1">
      <c r="C723" s="215"/>
      <c r="D723" s="215"/>
      <c r="AA723" s="140"/>
      <c r="AB723" s="140"/>
      <c r="AC723" s="140"/>
      <c r="AD723" s="140"/>
      <c r="AE723" s="140"/>
      <c r="AF723" s="218"/>
      <c r="AG723" s="188"/>
      <c r="AN723" s="140"/>
      <c r="AO723" s="140"/>
      <c r="AP723" s="140"/>
      <c r="AQ723" s="140"/>
      <c r="AR723" s="140"/>
      <c r="AS723" s="140"/>
      <c r="AT723" s="140"/>
      <c r="AU723" s="140"/>
    </row>
    <row r="724" spans="3:47" ht="12" customHeight="1">
      <c r="C724" s="215"/>
      <c r="D724" s="215"/>
      <c r="AA724" s="140"/>
      <c r="AB724" s="140"/>
      <c r="AC724" s="140"/>
      <c r="AD724" s="140"/>
      <c r="AE724" s="140"/>
      <c r="AF724" s="218"/>
      <c r="AG724" s="188"/>
      <c r="AN724" s="140"/>
      <c r="AO724" s="140"/>
      <c r="AP724" s="140"/>
      <c r="AQ724" s="140"/>
      <c r="AR724" s="140"/>
      <c r="AS724" s="140"/>
      <c r="AT724" s="140"/>
      <c r="AU724" s="140"/>
    </row>
    <row r="725" spans="3:47" ht="12" customHeight="1">
      <c r="C725" s="215"/>
      <c r="D725" s="215"/>
      <c r="AA725" s="140"/>
      <c r="AB725" s="140"/>
      <c r="AC725" s="140"/>
      <c r="AD725" s="140"/>
      <c r="AE725" s="140"/>
      <c r="AF725" s="218"/>
      <c r="AG725" s="188"/>
      <c r="AN725" s="140"/>
      <c r="AO725" s="140"/>
      <c r="AP725" s="140"/>
      <c r="AQ725" s="140"/>
      <c r="AR725" s="140"/>
      <c r="AS725" s="140"/>
      <c r="AT725" s="140"/>
      <c r="AU725" s="140"/>
    </row>
    <row r="726" spans="3:47" ht="12" customHeight="1">
      <c r="C726" s="215"/>
      <c r="D726" s="215"/>
      <c r="AA726" s="140"/>
      <c r="AB726" s="140"/>
      <c r="AC726" s="140"/>
      <c r="AD726" s="140"/>
      <c r="AE726" s="140"/>
      <c r="AF726" s="218"/>
      <c r="AG726" s="188"/>
      <c r="AN726" s="140"/>
      <c r="AO726" s="140"/>
      <c r="AP726" s="140"/>
      <c r="AQ726" s="140"/>
      <c r="AR726" s="140"/>
      <c r="AS726" s="140"/>
      <c r="AT726" s="140"/>
      <c r="AU726" s="140"/>
    </row>
    <row r="727" spans="3:47" ht="12" customHeight="1">
      <c r="C727" s="215"/>
      <c r="D727" s="215"/>
      <c r="AA727" s="140"/>
      <c r="AB727" s="140"/>
      <c r="AC727" s="140"/>
      <c r="AD727" s="140"/>
      <c r="AE727" s="140"/>
      <c r="AF727" s="218"/>
      <c r="AG727" s="188"/>
      <c r="AN727" s="140"/>
      <c r="AO727" s="140"/>
      <c r="AP727" s="140"/>
      <c r="AQ727" s="140"/>
      <c r="AR727" s="140"/>
      <c r="AS727" s="140"/>
      <c r="AT727" s="140"/>
      <c r="AU727" s="140"/>
    </row>
    <row r="728" spans="3:47" ht="12" customHeight="1">
      <c r="C728" s="215"/>
      <c r="D728" s="215"/>
      <c r="AA728" s="140"/>
      <c r="AB728" s="140"/>
      <c r="AC728" s="140"/>
      <c r="AD728" s="140"/>
      <c r="AE728" s="140"/>
      <c r="AF728" s="218"/>
      <c r="AG728" s="188"/>
      <c r="AN728" s="140"/>
      <c r="AO728" s="140"/>
      <c r="AP728" s="140"/>
      <c r="AQ728" s="140"/>
      <c r="AR728" s="140"/>
      <c r="AS728" s="140"/>
      <c r="AT728" s="140"/>
      <c r="AU728" s="140"/>
    </row>
    <row r="729" spans="3:47" ht="12" customHeight="1">
      <c r="C729" s="215"/>
      <c r="D729" s="215"/>
      <c r="AA729" s="140"/>
      <c r="AB729" s="140"/>
      <c r="AC729" s="140"/>
      <c r="AD729" s="140"/>
      <c r="AE729" s="140"/>
      <c r="AF729" s="218"/>
      <c r="AG729" s="188"/>
      <c r="AN729" s="140"/>
      <c r="AO729" s="140"/>
      <c r="AP729" s="140"/>
      <c r="AQ729" s="140"/>
      <c r="AR729" s="140"/>
      <c r="AS729" s="140"/>
      <c r="AT729" s="140"/>
      <c r="AU729" s="140"/>
    </row>
    <row r="730" spans="3:47" ht="12" customHeight="1">
      <c r="C730" s="215"/>
      <c r="D730" s="215"/>
      <c r="AA730" s="140"/>
      <c r="AB730" s="140"/>
      <c r="AC730" s="140"/>
      <c r="AD730" s="140"/>
      <c r="AE730" s="140"/>
      <c r="AF730" s="218"/>
      <c r="AG730" s="188"/>
      <c r="AN730" s="140"/>
      <c r="AO730" s="140"/>
      <c r="AP730" s="140"/>
      <c r="AQ730" s="140"/>
      <c r="AR730" s="140"/>
      <c r="AS730" s="140"/>
      <c r="AT730" s="140"/>
      <c r="AU730" s="140"/>
    </row>
    <row r="731" spans="3:47" ht="12" customHeight="1">
      <c r="C731" s="215"/>
      <c r="D731" s="215"/>
      <c r="AA731" s="140"/>
      <c r="AB731" s="140"/>
      <c r="AC731" s="140"/>
      <c r="AD731" s="140"/>
      <c r="AE731" s="140"/>
      <c r="AF731" s="218"/>
      <c r="AG731" s="188"/>
      <c r="AN731" s="140"/>
      <c r="AO731" s="140"/>
      <c r="AP731" s="140"/>
      <c r="AQ731" s="140"/>
      <c r="AR731" s="140"/>
      <c r="AS731" s="140"/>
      <c r="AT731" s="140"/>
      <c r="AU731" s="140"/>
    </row>
    <row r="732" spans="3:47" ht="12" customHeight="1">
      <c r="C732" s="215"/>
      <c r="D732" s="215"/>
      <c r="AA732" s="140"/>
      <c r="AB732" s="140"/>
      <c r="AC732" s="140"/>
      <c r="AD732" s="140"/>
      <c r="AE732" s="140"/>
      <c r="AF732" s="218"/>
      <c r="AG732" s="188"/>
      <c r="AN732" s="140"/>
      <c r="AO732" s="140"/>
      <c r="AP732" s="140"/>
      <c r="AQ732" s="140"/>
      <c r="AR732" s="140"/>
      <c r="AS732" s="140"/>
      <c r="AT732" s="140"/>
      <c r="AU732" s="140"/>
    </row>
    <row r="733" spans="3:47" ht="12" customHeight="1">
      <c r="C733" s="215"/>
      <c r="D733" s="215"/>
      <c r="AA733" s="140"/>
      <c r="AB733" s="140"/>
      <c r="AC733" s="140"/>
      <c r="AD733" s="140"/>
      <c r="AE733" s="140"/>
      <c r="AF733" s="218"/>
      <c r="AG733" s="188"/>
      <c r="AN733" s="140"/>
      <c r="AO733" s="140"/>
      <c r="AP733" s="140"/>
      <c r="AQ733" s="140"/>
      <c r="AR733" s="140"/>
      <c r="AS733" s="140"/>
      <c r="AT733" s="140"/>
      <c r="AU733" s="140"/>
    </row>
    <row r="734" spans="3:47" ht="12" customHeight="1">
      <c r="C734" s="215"/>
      <c r="D734" s="215"/>
      <c r="AA734" s="140"/>
      <c r="AB734" s="140"/>
      <c r="AC734" s="140"/>
      <c r="AD734" s="140"/>
      <c r="AE734" s="140"/>
      <c r="AF734" s="218"/>
      <c r="AG734" s="188"/>
      <c r="AN734" s="140"/>
      <c r="AO734" s="140"/>
      <c r="AP734" s="140"/>
      <c r="AQ734" s="140"/>
      <c r="AR734" s="140"/>
      <c r="AS734" s="140"/>
      <c r="AT734" s="140"/>
      <c r="AU734" s="140"/>
    </row>
    <row r="735" spans="3:47" ht="12" customHeight="1">
      <c r="C735" s="215"/>
      <c r="D735" s="215"/>
      <c r="AA735" s="140"/>
      <c r="AB735" s="140"/>
      <c r="AC735" s="140"/>
      <c r="AD735" s="140"/>
      <c r="AE735" s="140"/>
      <c r="AF735" s="218"/>
      <c r="AG735" s="188"/>
      <c r="AN735" s="140"/>
      <c r="AO735" s="140"/>
      <c r="AP735" s="140"/>
      <c r="AQ735" s="140"/>
      <c r="AR735" s="140"/>
      <c r="AS735" s="140"/>
      <c r="AT735" s="140"/>
      <c r="AU735" s="140"/>
    </row>
    <row r="736" spans="3:47" ht="12" customHeight="1">
      <c r="C736" s="215"/>
      <c r="D736" s="215"/>
      <c r="AA736" s="140"/>
      <c r="AB736" s="140"/>
      <c r="AC736" s="140"/>
      <c r="AD736" s="140"/>
      <c r="AE736" s="140"/>
      <c r="AF736" s="218"/>
      <c r="AG736" s="188"/>
      <c r="AN736" s="140"/>
      <c r="AO736" s="140"/>
      <c r="AP736" s="140"/>
      <c r="AQ736" s="140"/>
      <c r="AR736" s="140"/>
      <c r="AS736" s="140"/>
      <c r="AT736" s="140"/>
      <c r="AU736" s="140"/>
    </row>
    <row r="737" spans="3:47" ht="12" customHeight="1">
      <c r="C737" s="215"/>
      <c r="D737" s="215"/>
      <c r="AA737" s="140"/>
      <c r="AB737" s="140"/>
      <c r="AC737" s="140"/>
      <c r="AD737" s="140"/>
      <c r="AE737" s="140"/>
      <c r="AF737" s="218"/>
      <c r="AG737" s="188"/>
      <c r="AN737" s="140"/>
      <c r="AO737" s="140"/>
      <c r="AP737" s="140"/>
      <c r="AQ737" s="140"/>
      <c r="AR737" s="140"/>
      <c r="AS737" s="140"/>
      <c r="AT737" s="140"/>
      <c r="AU737" s="140"/>
    </row>
    <row r="738" spans="3:47" ht="12" customHeight="1">
      <c r="C738" s="215"/>
      <c r="D738" s="215"/>
      <c r="AA738" s="140"/>
      <c r="AB738" s="140"/>
      <c r="AC738" s="140"/>
      <c r="AD738" s="140"/>
      <c r="AE738" s="140"/>
      <c r="AF738" s="218"/>
      <c r="AG738" s="188"/>
      <c r="AN738" s="140"/>
      <c r="AO738" s="140"/>
      <c r="AP738" s="140"/>
      <c r="AQ738" s="140"/>
      <c r="AR738" s="140"/>
      <c r="AS738" s="140"/>
      <c r="AT738" s="140"/>
      <c r="AU738" s="140"/>
    </row>
    <row r="739" spans="3:47" ht="12" customHeight="1">
      <c r="C739" s="215"/>
      <c r="D739" s="215"/>
      <c r="AA739" s="140"/>
      <c r="AB739" s="140"/>
      <c r="AC739" s="140"/>
      <c r="AD739" s="140"/>
      <c r="AE739" s="140"/>
      <c r="AF739" s="218"/>
      <c r="AG739" s="188"/>
      <c r="AN739" s="140"/>
      <c r="AO739" s="140"/>
      <c r="AP739" s="140"/>
      <c r="AQ739" s="140"/>
      <c r="AR739" s="140"/>
      <c r="AS739" s="140"/>
      <c r="AT739" s="140"/>
      <c r="AU739" s="140"/>
    </row>
    <row r="740" spans="3:47" ht="12" customHeight="1">
      <c r="C740" s="215"/>
      <c r="D740" s="215"/>
      <c r="AA740" s="140"/>
      <c r="AB740" s="140"/>
      <c r="AC740" s="140"/>
      <c r="AD740" s="140"/>
      <c r="AE740" s="140"/>
      <c r="AF740" s="218"/>
      <c r="AG740" s="188"/>
      <c r="AN740" s="140"/>
      <c r="AO740" s="140"/>
      <c r="AP740" s="140"/>
      <c r="AQ740" s="140"/>
      <c r="AR740" s="140"/>
      <c r="AS740" s="140"/>
      <c r="AT740" s="140"/>
      <c r="AU740" s="140"/>
    </row>
    <row r="741" spans="3:47" ht="12" customHeight="1">
      <c r="C741" s="215"/>
      <c r="D741" s="215"/>
      <c r="AA741" s="140"/>
      <c r="AB741" s="140"/>
      <c r="AC741" s="140"/>
      <c r="AD741" s="140"/>
      <c r="AE741" s="140"/>
      <c r="AF741" s="218"/>
      <c r="AG741" s="188"/>
      <c r="AN741" s="140"/>
      <c r="AO741" s="140"/>
      <c r="AP741" s="140"/>
      <c r="AQ741" s="140"/>
      <c r="AR741" s="140"/>
      <c r="AS741" s="140"/>
      <c r="AT741" s="140"/>
      <c r="AU741" s="140"/>
    </row>
    <row r="742" spans="3:47" ht="12" customHeight="1">
      <c r="C742" s="215"/>
      <c r="D742" s="215"/>
      <c r="AA742" s="140"/>
      <c r="AB742" s="140"/>
      <c r="AC742" s="140"/>
      <c r="AD742" s="140"/>
      <c r="AE742" s="140"/>
      <c r="AF742" s="218"/>
      <c r="AG742" s="188"/>
      <c r="AN742" s="140"/>
      <c r="AO742" s="140"/>
      <c r="AP742" s="140"/>
      <c r="AQ742" s="140"/>
      <c r="AR742" s="140"/>
      <c r="AS742" s="140"/>
      <c r="AT742" s="140"/>
      <c r="AU742" s="140"/>
    </row>
    <row r="743" spans="3:47" ht="12" customHeight="1">
      <c r="C743" s="215"/>
      <c r="D743" s="215"/>
      <c r="AA743" s="140"/>
      <c r="AB743" s="140"/>
      <c r="AC743" s="140"/>
      <c r="AD743" s="140"/>
      <c r="AE743" s="140"/>
      <c r="AF743" s="218"/>
      <c r="AG743" s="188"/>
      <c r="AN743" s="140"/>
      <c r="AO743" s="140"/>
      <c r="AP743" s="140"/>
      <c r="AQ743" s="140"/>
      <c r="AR743" s="140"/>
      <c r="AS743" s="140"/>
      <c r="AT743" s="140"/>
      <c r="AU743" s="140"/>
    </row>
    <row r="744" spans="3:47" ht="12" customHeight="1">
      <c r="C744" s="215"/>
      <c r="D744" s="215"/>
      <c r="AA744" s="140"/>
      <c r="AB744" s="140"/>
      <c r="AC744" s="140"/>
      <c r="AD744" s="140"/>
      <c r="AE744" s="140"/>
      <c r="AF744" s="218"/>
      <c r="AG744" s="188"/>
      <c r="AN744" s="140"/>
      <c r="AO744" s="140"/>
      <c r="AP744" s="140"/>
      <c r="AQ744" s="140"/>
      <c r="AR744" s="140"/>
      <c r="AS744" s="140"/>
      <c r="AT744" s="140"/>
      <c r="AU744" s="140"/>
    </row>
    <row r="745" spans="3:47" ht="12" customHeight="1">
      <c r="C745" s="215"/>
      <c r="D745" s="215"/>
      <c r="AA745" s="140"/>
      <c r="AB745" s="140"/>
      <c r="AC745" s="140"/>
      <c r="AD745" s="140"/>
      <c r="AE745" s="140"/>
      <c r="AF745" s="218"/>
      <c r="AG745" s="188"/>
      <c r="AN745" s="140"/>
      <c r="AO745" s="140"/>
      <c r="AP745" s="140"/>
      <c r="AQ745" s="140"/>
      <c r="AR745" s="140"/>
      <c r="AS745" s="140"/>
      <c r="AT745" s="140"/>
      <c r="AU745" s="140"/>
    </row>
    <row r="746" spans="3:47" ht="12" customHeight="1">
      <c r="C746" s="215"/>
      <c r="D746" s="215"/>
      <c r="AA746" s="140"/>
      <c r="AB746" s="140"/>
      <c r="AC746" s="140"/>
      <c r="AD746" s="140"/>
      <c r="AE746" s="140"/>
      <c r="AF746" s="218"/>
      <c r="AG746" s="188"/>
      <c r="AN746" s="140"/>
      <c r="AO746" s="140"/>
      <c r="AP746" s="140"/>
      <c r="AQ746" s="140"/>
      <c r="AR746" s="140"/>
      <c r="AS746" s="140"/>
      <c r="AT746" s="140"/>
      <c r="AU746" s="140"/>
    </row>
    <row r="747" spans="3:47" ht="12" customHeight="1">
      <c r="C747" s="215"/>
      <c r="D747" s="215"/>
      <c r="AA747" s="140"/>
      <c r="AB747" s="140"/>
      <c r="AC747" s="140"/>
      <c r="AD747" s="140"/>
      <c r="AE747" s="140"/>
      <c r="AF747" s="218"/>
      <c r="AG747" s="188"/>
      <c r="AN747" s="140"/>
      <c r="AO747" s="140"/>
      <c r="AP747" s="140"/>
      <c r="AQ747" s="140"/>
      <c r="AR747" s="140"/>
      <c r="AS747" s="140"/>
      <c r="AT747" s="140"/>
      <c r="AU747" s="140"/>
    </row>
    <row r="748" spans="3:47" ht="12" customHeight="1">
      <c r="C748" s="215"/>
      <c r="D748" s="215"/>
      <c r="AA748" s="140"/>
      <c r="AB748" s="140"/>
      <c r="AC748" s="140"/>
      <c r="AD748" s="140"/>
      <c r="AE748" s="140"/>
      <c r="AF748" s="218"/>
      <c r="AG748" s="188"/>
      <c r="AN748" s="140"/>
      <c r="AO748" s="140"/>
      <c r="AP748" s="140"/>
      <c r="AQ748" s="140"/>
      <c r="AR748" s="140"/>
      <c r="AS748" s="140"/>
      <c r="AT748" s="140"/>
      <c r="AU748" s="140"/>
    </row>
    <row r="749" spans="3:47" ht="12" customHeight="1">
      <c r="C749" s="215"/>
      <c r="D749" s="215"/>
      <c r="AA749" s="140"/>
      <c r="AB749" s="140"/>
      <c r="AC749" s="140"/>
      <c r="AD749" s="140"/>
      <c r="AE749" s="140"/>
      <c r="AF749" s="218"/>
      <c r="AG749" s="188"/>
      <c r="AN749" s="140"/>
      <c r="AO749" s="140"/>
      <c r="AP749" s="140"/>
      <c r="AQ749" s="140"/>
      <c r="AR749" s="140"/>
      <c r="AS749" s="140"/>
      <c r="AT749" s="140"/>
      <c r="AU749" s="140"/>
    </row>
    <row r="750" spans="3:47" ht="12" customHeight="1">
      <c r="C750" s="215"/>
      <c r="D750" s="215"/>
      <c r="AA750" s="140"/>
      <c r="AB750" s="140"/>
      <c r="AC750" s="140"/>
      <c r="AD750" s="140"/>
      <c r="AE750" s="140"/>
      <c r="AF750" s="218"/>
      <c r="AG750" s="188"/>
      <c r="AN750" s="140"/>
      <c r="AO750" s="140"/>
      <c r="AP750" s="140"/>
      <c r="AQ750" s="140"/>
      <c r="AR750" s="140"/>
      <c r="AS750" s="140"/>
      <c r="AT750" s="140"/>
      <c r="AU750" s="140"/>
    </row>
    <row r="751" spans="3:47" ht="12" customHeight="1">
      <c r="C751" s="215"/>
      <c r="D751" s="215"/>
      <c r="AA751" s="140"/>
      <c r="AB751" s="140"/>
      <c r="AC751" s="140"/>
      <c r="AD751" s="140"/>
      <c r="AE751" s="140"/>
      <c r="AF751" s="218"/>
      <c r="AG751" s="188"/>
      <c r="AN751" s="140"/>
      <c r="AO751" s="140"/>
      <c r="AP751" s="140"/>
      <c r="AQ751" s="140"/>
      <c r="AR751" s="140"/>
      <c r="AS751" s="140"/>
      <c r="AT751" s="140"/>
      <c r="AU751" s="140"/>
    </row>
    <row r="752" spans="3:47" ht="12" customHeight="1">
      <c r="C752" s="215"/>
      <c r="D752" s="215"/>
      <c r="AA752" s="140"/>
      <c r="AB752" s="140"/>
      <c r="AC752" s="140"/>
      <c r="AD752" s="140"/>
      <c r="AE752" s="140"/>
      <c r="AF752" s="218"/>
      <c r="AG752" s="188"/>
      <c r="AN752" s="140"/>
      <c r="AO752" s="140"/>
      <c r="AP752" s="140"/>
      <c r="AQ752" s="140"/>
      <c r="AR752" s="140"/>
      <c r="AS752" s="140"/>
      <c r="AT752" s="140"/>
      <c r="AU752" s="140"/>
    </row>
    <row r="753" spans="3:47" ht="12" customHeight="1">
      <c r="C753" s="215"/>
      <c r="D753" s="215"/>
      <c r="AA753" s="140"/>
      <c r="AB753" s="140"/>
      <c r="AC753" s="140"/>
      <c r="AD753" s="140"/>
      <c r="AE753" s="140"/>
      <c r="AF753" s="218"/>
      <c r="AG753" s="188"/>
      <c r="AN753" s="140"/>
      <c r="AO753" s="140"/>
      <c r="AP753" s="140"/>
      <c r="AQ753" s="140"/>
      <c r="AR753" s="140"/>
      <c r="AS753" s="140"/>
      <c r="AT753" s="140"/>
      <c r="AU753" s="140"/>
    </row>
    <row r="754" spans="3:47" ht="12" customHeight="1">
      <c r="C754" s="215"/>
      <c r="D754" s="215"/>
      <c r="AA754" s="140"/>
      <c r="AB754" s="140"/>
      <c r="AC754" s="140"/>
      <c r="AD754" s="140"/>
      <c r="AE754" s="140"/>
      <c r="AF754" s="218"/>
      <c r="AG754" s="188"/>
      <c r="AN754" s="140"/>
      <c r="AO754" s="140"/>
      <c r="AP754" s="140"/>
      <c r="AQ754" s="140"/>
      <c r="AR754" s="140"/>
      <c r="AS754" s="140"/>
      <c r="AT754" s="140"/>
      <c r="AU754" s="140"/>
    </row>
    <row r="755" spans="3:47" ht="12" customHeight="1">
      <c r="C755" s="215"/>
      <c r="D755" s="215"/>
      <c r="AA755" s="140"/>
      <c r="AB755" s="140"/>
      <c r="AC755" s="140"/>
      <c r="AD755" s="140"/>
      <c r="AE755" s="140"/>
      <c r="AF755" s="218"/>
      <c r="AG755" s="188"/>
      <c r="AN755" s="140"/>
      <c r="AO755" s="140"/>
      <c r="AP755" s="140"/>
      <c r="AQ755" s="140"/>
      <c r="AR755" s="140"/>
      <c r="AS755" s="140"/>
      <c r="AT755" s="140"/>
      <c r="AU755" s="140"/>
    </row>
    <row r="756" spans="3:47" ht="12" customHeight="1">
      <c r="C756" s="215"/>
      <c r="D756" s="215"/>
      <c r="AA756" s="140"/>
      <c r="AB756" s="140"/>
      <c r="AC756" s="140"/>
      <c r="AD756" s="140"/>
      <c r="AE756" s="140"/>
      <c r="AF756" s="218"/>
      <c r="AG756" s="188"/>
      <c r="AN756" s="140"/>
      <c r="AO756" s="140"/>
      <c r="AP756" s="140"/>
      <c r="AQ756" s="140"/>
      <c r="AR756" s="140"/>
      <c r="AS756" s="140"/>
      <c r="AT756" s="140"/>
      <c r="AU756" s="140"/>
    </row>
    <row r="757" spans="3:47" ht="12" customHeight="1">
      <c r="C757" s="215"/>
      <c r="D757" s="215"/>
      <c r="AA757" s="140"/>
      <c r="AB757" s="140"/>
      <c r="AC757" s="140"/>
      <c r="AD757" s="140"/>
      <c r="AE757" s="140"/>
      <c r="AF757" s="218"/>
      <c r="AG757" s="188"/>
      <c r="AN757" s="140"/>
      <c r="AO757" s="140"/>
      <c r="AP757" s="140"/>
      <c r="AQ757" s="140"/>
      <c r="AR757" s="140"/>
      <c r="AS757" s="140"/>
      <c r="AT757" s="140"/>
      <c r="AU757" s="140"/>
    </row>
    <row r="758" spans="3:47" ht="12" customHeight="1">
      <c r="C758" s="215"/>
      <c r="D758" s="215"/>
      <c r="AA758" s="140"/>
      <c r="AB758" s="140"/>
      <c r="AC758" s="140"/>
      <c r="AD758" s="140"/>
      <c r="AE758" s="140"/>
      <c r="AF758" s="218"/>
      <c r="AG758" s="188"/>
      <c r="AN758" s="140"/>
      <c r="AO758" s="140"/>
      <c r="AP758" s="140"/>
      <c r="AQ758" s="140"/>
      <c r="AR758" s="140"/>
      <c r="AS758" s="140"/>
      <c r="AT758" s="140"/>
      <c r="AU758" s="140"/>
    </row>
    <row r="759" spans="3:47" ht="12" customHeight="1">
      <c r="C759" s="215"/>
      <c r="D759" s="215"/>
      <c r="AA759" s="140"/>
      <c r="AB759" s="140"/>
      <c r="AC759" s="140"/>
      <c r="AD759" s="140"/>
      <c r="AE759" s="140"/>
      <c r="AF759" s="218"/>
      <c r="AG759" s="188"/>
      <c r="AN759" s="140"/>
      <c r="AO759" s="140"/>
      <c r="AP759" s="140"/>
      <c r="AQ759" s="140"/>
      <c r="AR759" s="140"/>
      <c r="AS759" s="140"/>
      <c r="AT759" s="140"/>
      <c r="AU759" s="140"/>
    </row>
    <row r="760" spans="3:47" ht="12" customHeight="1">
      <c r="C760" s="215"/>
      <c r="D760" s="215"/>
      <c r="AA760" s="140"/>
      <c r="AB760" s="140"/>
      <c r="AC760" s="140"/>
      <c r="AD760" s="140"/>
      <c r="AE760" s="140"/>
      <c r="AF760" s="218"/>
      <c r="AG760" s="188"/>
      <c r="AN760" s="140"/>
      <c r="AO760" s="140"/>
      <c r="AP760" s="140"/>
      <c r="AQ760" s="140"/>
      <c r="AR760" s="140"/>
      <c r="AS760" s="140"/>
      <c r="AT760" s="140"/>
      <c r="AU760" s="140"/>
    </row>
    <row r="761" spans="3:47" ht="12" customHeight="1">
      <c r="C761" s="215"/>
      <c r="D761" s="215"/>
      <c r="AA761" s="140"/>
      <c r="AB761" s="140"/>
      <c r="AC761" s="140"/>
      <c r="AD761" s="140"/>
      <c r="AE761" s="140"/>
      <c r="AF761" s="218"/>
      <c r="AG761" s="188"/>
      <c r="AN761" s="140"/>
      <c r="AO761" s="140"/>
      <c r="AP761" s="140"/>
      <c r="AQ761" s="140"/>
      <c r="AR761" s="140"/>
      <c r="AS761" s="140"/>
      <c r="AT761" s="140"/>
      <c r="AU761" s="140"/>
    </row>
    <row r="762" spans="3:47" ht="12" customHeight="1">
      <c r="C762" s="215"/>
      <c r="D762" s="215"/>
      <c r="AA762" s="140"/>
      <c r="AB762" s="140"/>
      <c r="AC762" s="140"/>
      <c r="AD762" s="140"/>
      <c r="AE762" s="140"/>
      <c r="AF762" s="218"/>
      <c r="AG762" s="188"/>
      <c r="AN762" s="140"/>
      <c r="AO762" s="140"/>
      <c r="AP762" s="140"/>
      <c r="AQ762" s="140"/>
      <c r="AR762" s="140"/>
      <c r="AS762" s="140"/>
      <c r="AT762" s="140"/>
      <c r="AU762" s="140"/>
    </row>
    <row r="763" spans="3:47" ht="12" customHeight="1">
      <c r="C763" s="215"/>
      <c r="D763" s="215"/>
      <c r="AA763" s="140"/>
      <c r="AB763" s="140"/>
      <c r="AC763" s="140"/>
      <c r="AD763" s="140"/>
      <c r="AE763" s="140"/>
      <c r="AF763" s="218"/>
      <c r="AG763" s="188"/>
      <c r="AN763" s="140"/>
      <c r="AO763" s="140"/>
      <c r="AP763" s="140"/>
      <c r="AQ763" s="140"/>
      <c r="AR763" s="140"/>
      <c r="AS763" s="140"/>
      <c r="AT763" s="140"/>
      <c r="AU763" s="140"/>
    </row>
    <row r="764" spans="3:47" ht="12" customHeight="1">
      <c r="C764" s="215"/>
      <c r="D764" s="215"/>
      <c r="AA764" s="140"/>
      <c r="AB764" s="140"/>
      <c r="AC764" s="140"/>
      <c r="AD764" s="140"/>
      <c r="AE764" s="140"/>
      <c r="AF764" s="218"/>
      <c r="AG764" s="188"/>
      <c r="AN764" s="140"/>
      <c r="AO764" s="140"/>
      <c r="AP764" s="140"/>
      <c r="AQ764" s="140"/>
      <c r="AR764" s="140"/>
      <c r="AS764" s="140"/>
      <c r="AT764" s="140"/>
      <c r="AU764" s="140"/>
    </row>
    <row r="765" spans="3:47" ht="12" customHeight="1">
      <c r="C765" s="215"/>
      <c r="D765" s="215"/>
      <c r="AA765" s="140"/>
      <c r="AB765" s="140"/>
      <c r="AC765" s="140"/>
      <c r="AD765" s="140"/>
      <c r="AE765" s="140"/>
      <c r="AF765" s="218"/>
      <c r="AG765" s="188"/>
      <c r="AN765" s="140"/>
      <c r="AO765" s="140"/>
      <c r="AP765" s="140"/>
      <c r="AQ765" s="140"/>
      <c r="AR765" s="140"/>
      <c r="AS765" s="140"/>
      <c r="AT765" s="140"/>
      <c r="AU765" s="140"/>
    </row>
    <row r="766" spans="3:47" ht="12" customHeight="1">
      <c r="C766" s="215"/>
      <c r="D766" s="215"/>
      <c r="AA766" s="140"/>
      <c r="AB766" s="140"/>
      <c r="AC766" s="140"/>
      <c r="AD766" s="140"/>
      <c r="AE766" s="140"/>
      <c r="AF766" s="218"/>
      <c r="AG766" s="188"/>
      <c r="AN766" s="140"/>
      <c r="AO766" s="140"/>
      <c r="AP766" s="140"/>
      <c r="AQ766" s="140"/>
      <c r="AR766" s="140"/>
      <c r="AS766" s="140"/>
      <c r="AT766" s="140"/>
      <c r="AU766" s="140"/>
    </row>
    <row r="767" spans="3:47" ht="12" customHeight="1">
      <c r="C767" s="215"/>
      <c r="D767" s="215"/>
      <c r="AA767" s="140"/>
      <c r="AB767" s="140"/>
      <c r="AC767" s="140"/>
      <c r="AD767" s="140"/>
      <c r="AE767" s="140"/>
      <c r="AF767" s="218"/>
      <c r="AG767" s="188"/>
      <c r="AN767" s="140"/>
      <c r="AO767" s="140"/>
      <c r="AP767" s="140"/>
      <c r="AQ767" s="140"/>
      <c r="AR767" s="140"/>
      <c r="AS767" s="140"/>
      <c r="AT767" s="140"/>
      <c r="AU767" s="140"/>
    </row>
    <row r="768" spans="3:47" ht="12" customHeight="1">
      <c r="C768" s="215"/>
      <c r="D768" s="215"/>
      <c r="AA768" s="140"/>
      <c r="AB768" s="140"/>
      <c r="AC768" s="140"/>
      <c r="AD768" s="140"/>
      <c r="AE768" s="140"/>
      <c r="AF768" s="218"/>
      <c r="AG768" s="188"/>
      <c r="AN768" s="140"/>
      <c r="AO768" s="140"/>
      <c r="AP768" s="140"/>
      <c r="AQ768" s="140"/>
      <c r="AR768" s="140"/>
      <c r="AS768" s="140"/>
      <c r="AT768" s="140"/>
      <c r="AU768" s="140"/>
    </row>
    <row r="769" spans="3:47" ht="12" customHeight="1">
      <c r="C769" s="215"/>
      <c r="D769" s="215"/>
      <c r="AA769" s="140"/>
      <c r="AB769" s="140"/>
      <c r="AC769" s="140"/>
      <c r="AD769" s="140"/>
      <c r="AE769" s="140"/>
      <c r="AF769" s="218"/>
      <c r="AG769" s="188"/>
      <c r="AN769" s="140"/>
      <c r="AO769" s="140"/>
      <c r="AP769" s="140"/>
      <c r="AQ769" s="140"/>
      <c r="AR769" s="140"/>
      <c r="AS769" s="140"/>
      <c r="AT769" s="140"/>
      <c r="AU769" s="140"/>
    </row>
    <row r="770" spans="3:47" ht="12" customHeight="1">
      <c r="C770" s="215"/>
      <c r="D770" s="215"/>
      <c r="AA770" s="140"/>
      <c r="AB770" s="140"/>
      <c r="AC770" s="140"/>
      <c r="AD770" s="140"/>
      <c r="AE770" s="140"/>
      <c r="AF770" s="218"/>
      <c r="AG770" s="188"/>
      <c r="AN770" s="140"/>
      <c r="AO770" s="140"/>
      <c r="AP770" s="140"/>
      <c r="AQ770" s="140"/>
      <c r="AR770" s="140"/>
      <c r="AS770" s="140"/>
      <c r="AT770" s="140"/>
      <c r="AU770" s="140"/>
    </row>
    <row r="771" spans="3:47" ht="12" customHeight="1">
      <c r="C771" s="215"/>
      <c r="D771" s="215"/>
      <c r="AA771" s="140"/>
      <c r="AB771" s="140"/>
      <c r="AC771" s="140"/>
      <c r="AD771" s="140"/>
      <c r="AE771" s="140"/>
      <c r="AF771" s="218"/>
      <c r="AG771" s="188"/>
      <c r="AN771" s="140"/>
      <c r="AO771" s="140"/>
      <c r="AP771" s="140"/>
      <c r="AQ771" s="140"/>
      <c r="AR771" s="140"/>
      <c r="AS771" s="140"/>
      <c r="AT771" s="140"/>
      <c r="AU771" s="140"/>
    </row>
    <row r="772" spans="3:47" ht="12" customHeight="1">
      <c r="C772" s="215"/>
      <c r="D772" s="215"/>
      <c r="AA772" s="140"/>
      <c r="AB772" s="140"/>
      <c r="AC772" s="140"/>
      <c r="AD772" s="140"/>
      <c r="AE772" s="140"/>
      <c r="AF772" s="218"/>
      <c r="AG772" s="188"/>
      <c r="AN772" s="140"/>
      <c r="AO772" s="140"/>
      <c r="AP772" s="140"/>
      <c r="AQ772" s="140"/>
      <c r="AR772" s="140"/>
      <c r="AS772" s="140"/>
      <c r="AT772" s="140"/>
      <c r="AU772" s="140"/>
    </row>
    <row r="773" spans="3:47" ht="12" customHeight="1">
      <c r="C773" s="215"/>
      <c r="D773" s="215"/>
      <c r="AA773" s="140"/>
      <c r="AB773" s="140"/>
      <c r="AC773" s="140"/>
      <c r="AD773" s="140"/>
      <c r="AE773" s="140"/>
      <c r="AF773" s="218"/>
      <c r="AG773" s="188"/>
      <c r="AN773" s="140"/>
      <c r="AO773" s="140"/>
      <c r="AP773" s="140"/>
      <c r="AQ773" s="140"/>
      <c r="AR773" s="140"/>
      <c r="AS773" s="140"/>
      <c r="AT773" s="140"/>
      <c r="AU773" s="140"/>
    </row>
    <row r="774" spans="3:47" ht="12" customHeight="1">
      <c r="C774" s="215"/>
      <c r="D774" s="215"/>
      <c r="AA774" s="140"/>
      <c r="AB774" s="140"/>
      <c r="AC774" s="140"/>
      <c r="AD774" s="140"/>
      <c r="AE774" s="140"/>
      <c r="AF774" s="218"/>
      <c r="AG774" s="188"/>
      <c r="AN774" s="140"/>
      <c r="AO774" s="140"/>
      <c r="AP774" s="140"/>
      <c r="AQ774" s="140"/>
      <c r="AR774" s="140"/>
      <c r="AS774" s="140"/>
      <c r="AT774" s="140"/>
      <c r="AU774" s="140"/>
    </row>
    <row r="775" spans="3:47" ht="12" customHeight="1">
      <c r="C775" s="215"/>
      <c r="D775" s="215"/>
      <c r="AA775" s="140"/>
      <c r="AB775" s="140"/>
      <c r="AC775" s="140"/>
      <c r="AD775" s="140"/>
      <c r="AE775" s="140"/>
      <c r="AF775" s="218"/>
      <c r="AG775" s="188"/>
      <c r="AN775" s="140"/>
      <c r="AO775" s="140"/>
      <c r="AP775" s="140"/>
      <c r="AQ775" s="140"/>
      <c r="AR775" s="140"/>
      <c r="AS775" s="140"/>
      <c r="AT775" s="140"/>
      <c r="AU775" s="140"/>
    </row>
    <row r="776" spans="3:47" ht="12" customHeight="1">
      <c r="C776" s="215"/>
      <c r="D776" s="215"/>
      <c r="AA776" s="140"/>
      <c r="AB776" s="140"/>
      <c r="AC776" s="140"/>
      <c r="AD776" s="140"/>
      <c r="AE776" s="140"/>
      <c r="AF776" s="218"/>
      <c r="AG776" s="188"/>
      <c r="AN776" s="140"/>
      <c r="AO776" s="140"/>
      <c r="AP776" s="140"/>
      <c r="AQ776" s="140"/>
      <c r="AR776" s="140"/>
      <c r="AS776" s="140"/>
      <c r="AT776" s="140"/>
      <c r="AU776" s="140"/>
    </row>
    <row r="777" spans="3:47" ht="12" customHeight="1">
      <c r="C777" s="215"/>
      <c r="D777" s="215"/>
      <c r="AA777" s="140"/>
      <c r="AB777" s="140"/>
      <c r="AC777" s="140"/>
      <c r="AD777" s="140"/>
      <c r="AE777" s="140"/>
      <c r="AF777" s="218"/>
      <c r="AG777" s="188"/>
      <c r="AN777" s="140"/>
      <c r="AO777" s="140"/>
      <c r="AP777" s="140"/>
      <c r="AQ777" s="140"/>
      <c r="AR777" s="140"/>
      <c r="AS777" s="140"/>
      <c r="AT777" s="140"/>
      <c r="AU777" s="140"/>
    </row>
    <row r="778" spans="3:47" ht="12" customHeight="1">
      <c r="C778" s="215"/>
      <c r="D778" s="215"/>
      <c r="AA778" s="140"/>
      <c r="AB778" s="140"/>
      <c r="AC778" s="140"/>
      <c r="AD778" s="140"/>
      <c r="AE778" s="140"/>
      <c r="AF778" s="218"/>
      <c r="AG778" s="188"/>
      <c r="AN778" s="140"/>
      <c r="AO778" s="140"/>
      <c r="AP778" s="140"/>
      <c r="AQ778" s="140"/>
      <c r="AR778" s="140"/>
      <c r="AS778" s="140"/>
      <c r="AT778" s="140"/>
      <c r="AU778" s="140"/>
    </row>
    <row r="779" spans="3:47" ht="12" customHeight="1">
      <c r="C779" s="215"/>
      <c r="D779" s="215"/>
      <c r="AA779" s="140"/>
      <c r="AB779" s="140"/>
      <c r="AC779" s="140"/>
      <c r="AD779" s="140"/>
      <c r="AE779" s="140"/>
      <c r="AF779" s="218"/>
      <c r="AG779" s="188"/>
      <c r="AN779" s="140"/>
      <c r="AO779" s="140"/>
      <c r="AP779" s="140"/>
      <c r="AQ779" s="140"/>
      <c r="AR779" s="140"/>
      <c r="AS779" s="140"/>
      <c r="AT779" s="140"/>
      <c r="AU779" s="140"/>
    </row>
    <row r="780" spans="3:47" ht="12" customHeight="1">
      <c r="C780" s="215"/>
      <c r="D780" s="215"/>
      <c r="AA780" s="140"/>
      <c r="AB780" s="140"/>
      <c r="AC780" s="140"/>
      <c r="AD780" s="140"/>
      <c r="AE780" s="140"/>
      <c r="AF780" s="218"/>
      <c r="AG780" s="188"/>
      <c r="AN780" s="140"/>
      <c r="AO780" s="140"/>
      <c r="AP780" s="140"/>
      <c r="AQ780" s="140"/>
      <c r="AR780" s="140"/>
      <c r="AS780" s="140"/>
      <c r="AT780" s="140"/>
      <c r="AU780" s="140"/>
    </row>
    <row r="781" spans="3:47" ht="12" customHeight="1">
      <c r="C781" s="215"/>
      <c r="D781" s="215"/>
      <c r="AA781" s="140"/>
      <c r="AB781" s="140"/>
      <c r="AC781" s="140"/>
      <c r="AD781" s="140"/>
      <c r="AE781" s="140"/>
      <c r="AF781" s="218"/>
      <c r="AG781" s="188"/>
      <c r="AN781" s="140"/>
      <c r="AO781" s="140"/>
      <c r="AP781" s="140"/>
      <c r="AQ781" s="140"/>
      <c r="AR781" s="140"/>
      <c r="AS781" s="140"/>
      <c r="AT781" s="140"/>
      <c r="AU781" s="140"/>
    </row>
    <row r="782" spans="3:47" ht="12" customHeight="1">
      <c r="C782" s="215"/>
      <c r="D782" s="215"/>
      <c r="AA782" s="140"/>
      <c r="AB782" s="140"/>
      <c r="AC782" s="140"/>
      <c r="AD782" s="140"/>
      <c r="AE782" s="140"/>
      <c r="AF782" s="218"/>
      <c r="AG782" s="188"/>
      <c r="AN782" s="140"/>
      <c r="AO782" s="140"/>
      <c r="AP782" s="140"/>
      <c r="AQ782" s="140"/>
      <c r="AR782" s="140"/>
      <c r="AS782" s="140"/>
      <c r="AT782" s="140"/>
      <c r="AU782" s="140"/>
    </row>
    <row r="783" spans="3:47" ht="12" customHeight="1">
      <c r="C783" s="215"/>
      <c r="D783" s="215"/>
      <c r="AA783" s="140"/>
      <c r="AB783" s="140"/>
      <c r="AC783" s="140"/>
      <c r="AD783" s="140"/>
      <c r="AE783" s="140"/>
      <c r="AF783" s="218"/>
      <c r="AG783" s="188"/>
      <c r="AN783" s="140"/>
      <c r="AO783" s="140"/>
      <c r="AP783" s="140"/>
      <c r="AQ783" s="140"/>
      <c r="AR783" s="140"/>
      <c r="AS783" s="140"/>
      <c r="AT783" s="140"/>
      <c r="AU783" s="140"/>
    </row>
    <row r="784" spans="3:47" ht="12" customHeight="1">
      <c r="C784" s="215"/>
      <c r="D784" s="215"/>
      <c r="AA784" s="140"/>
      <c r="AB784" s="140"/>
      <c r="AC784" s="140"/>
      <c r="AD784" s="140"/>
      <c r="AE784" s="140"/>
      <c r="AF784" s="218"/>
      <c r="AG784" s="188"/>
      <c r="AN784" s="140"/>
      <c r="AO784" s="140"/>
      <c r="AP784" s="140"/>
      <c r="AQ784" s="140"/>
      <c r="AR784" s="140"/>
      <c r="AS784" s="140"/>
      <c r="AT784" s="140"/>
      <c r="AU784" s="140"/>
    </row>
    <row r="785" spans="3:47" ht="12" customHeight="1">
      <c r="C785" s="215"/>
      <c r="D785" s="215"/>
      <c r="AA785" s="140"/>
      <c r="AB785" s="140"/>
      <c r="AC785" s="140"/>
      <c r="AD785" s="140"/>
      <c r="AE785" s="140"/>
      <c r="AF785" s="218"/>
      <c r="AG785" s="188"/>
      <c r="AN785" s="140"/>
      <c r="AO785" s="140"/>
      <c r="AP785" s="140"/>
      <c r="AQ785" s="140"/>
      <c r="AR785" s="140"/>
      <c r="AS785" s="140"/>
      <c r="AT785" s="140"/>
      <c r="AU785" s="140"/>
    </row>
    <row r="786" spans="3:47" ht="12" customHeight="1">
      <c r="C786" s="215"/>
      <c r="D786" s="215"/>
      <c r="AA786" s="140"/>
      <c r="AB786" s="140"/>
      <c r="AC786" s="140"/>
      <c r="AD786" s="140"/>
      <c r="AE786" s="140"/>
      <c r="AF786" s="218"/>
      <c r="AG786" s="188"/>
      <c r="AN786" s="140"/>
      <c r="AO786" s="140"/>
      <c r="AP786" s="140"/>
      <c r="AQ786" s="140"/>
      <c r="AR786" s="140"/>
      <c r="AS786" s="140"/>
      <c r="AT786" s="140"/>
      <c r="AU786" s="140"/>
    </row>
    <row r="787" spans="3:47" ht="12" customHeight="1">
      <c r="C787" s="215"/>
      <c r="D787" s="215"/>
      <c r="AA787" s="140"/>
      <c r="AB787" s="140"/>
      <c r="AC787" s="140"/>
      <c r="AD787" s="140"/>
      <c r="AE787" s="140"/>
      <c r="AF787" s="218"/>
      <c r="AG787" s="188"/>
      <c r="AN787" s="140"/>
      <c r="AO787" s="140"/>
      <c r="AP787" s="140"/>
      <c r="AQ787" s="140"/>
      <c r="AR787" s="140"/>
      <c r="AS787" s="140"/>
      <c r="AT787" s="140"/>
      <c r="AU787" s="140"/>
    </row>
    <row r="788" spans="3:47" ht="12" customHeight="1">
      <c r="C788" s="215"/>
      <c r="D788" s="215"/>
      <c r="AA788" s="140"/>
      <c r="AB788" s="140"/>
      <c r="AC788" s="140"/>
      <c r="AD788" s="140"/>
      <c r="AE788" s="140"/>
      <c r="AF788" s="218"/>
      <c r="AG788" s="188"/>
      <c r="AN788" s="140"/>
      <c r="AO788" s="140"/>
      <c r="AP788" s="140"/>
      <c r="AQ788" s="140"/>
      <c r="AR788" s="140"/>
      <c r="AS788" s="140"/>
      <c r="AT788" s="140"/>
      <c r="AU788" s="140"/>
    </row>
    <row r="789" spans="3:47" ht="12" customHeight="1">
      <c r="C789" s="215"/>
      <c r="D789" s="215"/>
      <c r="AA789" s="140"/>
      <c r="AB789" s="140"/>
      <c r="AC789" s="140"/>
      <c r="AD789" s="140"/>
      <c r="AE789" s="140"/>
      <c r="AF789" s="218"/>
      <c r="AG789" s="188"/>
      <c r="AN789" s="140"/>
      <c r="AO789" s="140"/>
      <c r="AP789" s="140"/>
      <c r="AQ789" s="140"/>
      <c r="AR789" s="140"/>
      <c r="AS789" s="140"/>
      <c r="AT789" s="140"/>
      <c r="AU789" s="140"/>
    </row>
    <row r="790" spans="3:47" ht="12" customHeight="1">
      <c r="C790" s="215"/>
      <c r="D790" s="215"/>
      <c r="AA790" s="140"/>
      <c r="AB790" s="140"/>
      <c r="AC790" s="140"/>
      <c r="AD790" s="140"/>
      <c r="AE790" s="140"/>
      <c r="AF790" s="218"/>
      <c r="AG790" s="188"/>
      <c r="AN790" s="140"/>
      <c r="AO790" s="140"/>
      <c r="AP790" s="140"/>
      <c r="AQ790" s="140"/>
      <c r="AR790" s="140"/>
      <c r="AS790" s="140"/>
      <c r="AT790" s="140"/>
      <c r="AU790" s="140"/>
    </row>
    <row r="791" spans="3:47" ht="12" customHeight="1">
      <c r="C791" s="215"/>
      <c r="D791" s="215"/>
      <c r="AA791" s="140"/>
      <c r="AB791" s="140"/>
      <c r="AC791" s="140"/>
      <c r="AD791" s="140"/>
      <c r="AE791" s="140"/>
      <c r="AF791" s="218"/>
      <c r="AG791" s="188"/>
      <c r="AN791" s="140"/>
      <c r="AO791" s="140"/>
      <c r="AP791" s="140"/>
      <c r="AQ791" s="140"/>
      <c r="AR791" s="140"/>
      <c r="AS791" s="140"/>
      <c r="AT791" s="140"/>
      <c r="AU791" s="140"/>
    </row>
    <row r="792" spans="3:47" ht="12" customHeight="1">
      <c r="C792" s="215"/>
      <c r="D792" s="215"/>
      <c r="AA792" s="140"/>
      <c r="AB792" s="140"/>
      <c r="AC792" s="140"/>
      <c r="AD792" s="140"/>
      <c r="AE792" s="140"/>
      <c r="AF792" s="218"/>
      <c r="AG792" s="188"/>
      <c r="AN792" s="140"/>
      <c r="AO792" s="140"/>
      <c r="AP792" s="140"/>
      <c r="AQ792" s="140"/>
      <c r="AR792" s="140"/>
      <c r="AS792" s="140"/>
      <c r="AT792" s="140"/>
      <c r="AU792" s="140"/>
    </row>
    <row r="793" spans="3:47" ht="12" customHeight="1">
      <c r="C793" s="215"/>
      <c r="D793" s="215"/>
      <c r="AA793" s="140"/>
      <c r="AB793" s="140"/>
      <c r="AC793" s="140"/>
      <c r="AD793" s="140"/>
      <c r="AE793" s="140"/>
      <c r="AF793" s="218"/>
      <c r="AG793" s="188"/>
      <c r="AN793" s="140"/>
      <c r="AO793" s="140"/>
      <c r="AP793" s="140"/>
      <c r="AQ793" s="140"/>
      <c r="AR793" s="140"/>
      <c r="AS793" s="140"/>
      <c r="AT793" s="140"/>
      <c r="AU793" s="140"/>
    </row>
    <row r="794" spans="3:47" ht="12" customHeight="1">
      <c r="C794" s="215"/>
      <c r="D794" s="215"/>
      <c r="AA794" s="140"/>
      <c r="AB794" s="140"/>
      <c r="AC794" s="140"/>
      <c r="AD794" s="140"/>
      <c r="AE794" s="140"/>
      <c r="AF794" s="218"/>
      <c r="AG794" s="188"/>
      <c r="AN794" s="140"/>
      <c r="AO794" s="140"/>
      <c r="AP794" s="140"/>
      <c r="AQ794" s="140"/>
      <c r="AR794" s="140"/>
      <c r="AS794" s="140"/>
      <c r="AT794" s="140"/>
      <c r="AU794" s="140"/>
    </row>
    <row r="795" spans="3:47" ht="12" customHeight="1">
      <c r="C795" s="215"/>
      <c r="D795" s="215"/>
      <c r="AA795" s="140"/>
      <c r="AB795" s="140"/>
      <c r="AC795" s="140"/>
      <c r="AD795" s="140"/>
      <c r="AE795" s="140"/>
      <c r="AF795" s="218"/>
      <c r="AG795" s="188"/>
      <c r="AN795" s="140"/>
      <c r="AO795" s="140"/>
      <c r="AP795" s="140"/>
      <c r="AQ795" s="140"/>
      <c r="AR795" s="140"/>
      <c r="AS795" s="140"/>
      <c r="AT795" s="140"/>
      <c r="AU795" s="140"/>
    </row>
    <row r="796" spans="3:47" ht="12" customHeight="1">
      <c r="C796" s="215"/>
      <c r="D796" s="215"/>
      <c r="AA796" s="140"/>
      <c r="AB796" s="140"/>
      <c r="AC796" s="140"/>
      <c r="AD796" s="140"/>
      <c r="AE796" s="140"/>
      <c r="AF796" s="218"/>
      <c r="AG796" s="188"/>
      <c r="AN796" s="140"/>
      <c r="AO796" s="140"/>
      <c r="AP796" s="140"/>
      <c r="AQ796" s="140"/>
      <c r="AR796" s="140"/>
      <c r="AS796" s="140"/>
      <c r="AT796" s="140"/>
      <c r="AU796" s="140"/>
    </row>
    <row r="797" spans="3:47" ht="12" customHeight="1">
      <c r="C797" s="215"/>
      <c r="D797" s="215"/>
      <c r="AA797" s="140"/>
      <c r="AB797" s="140"/>
      <c r="AC797" s="140"/>
      <c r="AD797" s="140"/>
      <c r="AE797" s="140"/>
      <c r="AF797" s="218"/>
      <c r="AG797" s="188"/>
      <c r="AN797" s="140"/>
      <c r="AO797" s="140"/>
      <c r="AP797" s="140"/>
      <c r="AQ797" s="140"/>
      <c r="AR797" s="140"/>
      <c r="AS797" s="140"/>
      <c r="AT797" s="140"/>
      <c r="AU797" s="140"/>
    </row>
    <row r="798" spans="3:47" ht="12" customHeight="1">
      <c r="C798" s="215"/>
      <c r="D798" s="215"/>
      <c r="AA798" s="140"/>
      <c r="AB798" s="140"/>
      <c r="AC798" s="140"/>
      <c r="AD798" s="140"/>
      <c r="AE798" s="140"/>
      <c r="AF798" s="218"/>
      <c r="AG798" s="188"/>
      <c r="AN798" s="140"/>
      <c r="AO798" s="140"/>
      <c r="AP798" s="140"/>
      <c r="AQ798" s="140"/>
      <c r="AR798" s="140"/>
      <c r="AS798" s="140"/>
      <c r="AT798" s="140"/>
      <c r="AU798" s="140"/>
    </row>
    <row r="799" spans="3:47" ht="12" customHeight="1">
      <c r="C799" s="215"/>
      <c r="D799" s="215"/>
      <c r="AA799" s="140"/>
      <c r="AB799" s="140"/>
      <c r="AC799" s="140"/>
      <c r="AD799" s="140"/>
      <c r="AE799" s="140"/>
      <c r="AF799" s="218"/>
      <c r="AG799" s="188"/>
      <c r="AN799" s="140"/>
      <c r="AO799" s="140"/>
      <c r="AP799" s="140"/>
      <c r="AQ799" s="140"/>
      <c r="AR799" s="140"/>
      <c r="AS799" s="140"/>
      <c r="AT799" s="140"/>
      <c r="AU799" s="140"/>
    </row>
    <row r="800" spans="3:47" ht="12" customHeight="1">
      <c r="C800" s="215"/>
      <c r="D800" s="215"/>
      <c r="AA800" s="140"/>
      <c r="AB800" s="140"/>
      <c r="AC800" s="140"/>
      <c r="AD800" s="140"/>
      <c r="AE800" s="140"/>
      <c r="AF800" s="218"/>
      <c r="AG800" s="188"/>
      <c r="AN800" s="140"/>
      <c r="AO800" s="140"/>
      <c r="AP800" s="140"/>
      <c r="AQ800" s="140"/>
      <c r="AR800" s="140"/>
      <c r="AS800" s="140"/>
      <c r="AT800" s="140"/>
      <c r="AU800" s="140"/>
    </row>
    <row r="801" spans="3:47" ht="12" customHeight="1">
      <c r="C801" s="215"/>
      <c r="D801" s="215"/>
      <c r="AA801" s="140"/>
      <c r="AB801" s="140"/>
      <c r="AC801" s="140"/>
      <c r="AD801" s="140"/>
      <c r="AE801" s="140"/>
      <c r="AF801" s="218"/>
      <c r="AG801" s="188"/>
      <c r="AN801" s="140"/>
      <c r="AO801" s="140"/>
      <c r="AP801" s="140"/>
      <c r="AQ801" s="140"/>
      <c r="AR801" s="140"/>
      <c r="AS801" s="140"/>
      <c r="AT801" s="140"/>
      <c r="AU801" s="140"/>
    </row>
    <row r="802" spans="3:47" ht="12" customHeight="1">
      <c r="C802" s="215"/>
      <c r="D802" s="215"/>
      <c r="AA802" s="140"/>
      <c r="AB802" s="140"/>
      <c r="AC802" s="140"/>
      <c r="AD802" s="140"/>
      <c r="AE802" s="140"/>
      <c r="AF802" s="218"/>
      <c r="AG802" s="188"/>
      <c r="AN802" s="140"/>
      <c r="AO802" s="140"/>
      <c r="AP802" s="140"/>
      <c r="AQ802" s="140"/>
      <c r="AR802" s="140"/>
      <c r="AS802" s="140"/>
      <c r="AT802" s="140"/>
      <c r="AU802" s="140"/>
    </row>
    <row r="803" spans="3:47" ht="12" customHeight="1">
      <c r="C803" s="215"/>
      <c r="D803" s="215"/>
      <c r="AA803" s="140"/>
      <c r="AB803" s="140"/>
      <c r="AC803" s="140"/>
      <c r="AD803" s="140"/>
      <c r="AE803" s="140"/>
      <c r="AF803" s="218"/>
      <c r="AG803" s="188"/>
      <c r="AN803" s="140"/>
      <c r="AO803" s="140"/>
      <c r="AP803" s="140"/>
      <c r="AQ803" s="140"/>
      <c r="AR803" s="140"/>
      <c r="AS803" s="140"/>
      <c r="AT803" s="140"/>
      <c r="AU803" s="140"/>
    </row>
    <row r="804" spans="3:47" ht="12" customHeight="1">
      <c r="C804" s="215"/>
      <c r="D804" s="215"/>
      <c r="AA804" s="140"/>
      <c r="AB804" s="140"/>
      <c r="AC804" s="140"/>
      <c r="AD804" s="140"/>
      <c r="AE804" s="140"/>
      <c r="AF804" s="218"/>
      <c r="AG804" s="188"/>
      <c r="AN804" s="140"/>
      <c r="AO804" s="140"/>
      <c r="AP804" s="140"/>
      <c r="AQ804" s="140"/>
      <c r="AR804" s="140"/>
      <c r="AS804" s="140"/>
      <c r="AT804" s="140"/>
      <c r="AU804" s="140"/>
    </row>
    <row r="805" spans="3:47" ht="12" customHeight="1">
      <c r="C805" s="215"/>
      <c r="D805" s="215"/>
      <c r="AA805" s="140"/>
      <c r="AB805" s="140"/>
      <c r="AC805" s="140"/>
      <c r="AD805" s="140"/>
      <c r="AE805" s="140"/>
      <c r="AF805" s="218"/>
      <c r="AG805" s="188"/>
      <c r="AN805" s="140"/>
      <c r="AO805" s="140"/>
      <c r="AP805" s="140"/>
      <c r="AQ805" s="140"/>
      <c r="AR805" s="140"/>
      <c r="AS805" s="140"/>
      <c r="AT805" s="140"/>
      <c r="AU805" s="140"/>
    </row>
    <row r="806" spans="3:47" ht="12" customHeight="1">
      <c r="C806" s="215"/>
      <c r="D806" s="215"/>
      <c r="AA806" s="140"/>
      <c r="AB806" s="140"/>
      <c r="AC806" s="140"/>
      <c r="AD806" s="140"/>
      <c r="AE806" s="140"/>
      <c r="AF806" s="218"/>
      <c r="AG806" s="188"/>
      <c r="AN806" s="140"/>
      <c r="AO806" s="140"/>
      <c r="AP806" s="140"/>
      <c r="AQ806" s="140"/>
      <c r="AR806" s="140"/>
      <c r="AS806" s="140"/>
      <c r="AT806" s="140"/>
      <c r="AU806" s="140"/>
    </row>
    <row r="807" spans="3:47" ht="12" customHeight="1">
      <c r="C807" s="215"/>
      <c r="D807" s="215"/>
      <c r="AA807" s="140"/>
      <c r="AB807" s="140"/>
      <c r="AC807" s="140"/>
      <c r="AD807" s="140"/>
      <c r="AE807" s="140"/>
      <c r="AF807" s="218"/>
      <c r="AG807" s="188"/>
      <c r="AN807" s="140"/>
      <c r="AO807" s="140"/>
      <c r="AP807" s="140"/>
      <c r="AQ807" s="140"/>
      <c r="AR807" s="140"/>
      <c r="AS807" s="140"/>
      <c r="AT807" s="140"/>
      <c r="AU807" s="140"/>
    </row>
    <row r="808" spans="3:47" ht="12" customHeight="1">
      <c r="C808" s="215"/>
      <c r="D808" s="215"/>
      <c r="AA808" s="140"/>
      <c r="AB808" s="140"/>
      <c r="AC808" s="140"/>
      <c r="AD808" s="140"/>
      <c r="AE808" s="140"/>
      <c r="AF808" s="218"/>
      <c r="AG808" s="188"/>
      <c r="AN808" s="140"/>
      <c r="AO808" s="140"/>
      <c r="AP808" s="140"/>
      <c r="AQ808" s="140"/>
      <c r="AR808" s="140"/>
      <c r="AS808" s="140"/>
      <c r="AT808" s="140"/>
      <c r="AU808" s="140"/>
    </row>
    <row r="809" spans="3:47" ht="12" customHeight="1">
      <c r="C809" s="215"/>
      <c r="D809" s="215"/>
      <c r="AA809" s="140"/>
      <c r="AB809" s="140"/>
      <c r="AC809" s="140"/>
      <c r="AD809" s="140"/>
      <c r="AE809" s="140"/>
      <c r="AF809" s="218"/>
      <c r="AG809" s="188"/>
      <c r="AN809" s="140"/>
      <c r="AO809" s="140"/>
      <c r="AP809" s="140"/>
      <c r="AQ809" s="140"/>
      <c r="AR809" s="140"/>
      <c r="AS809" s="140"/>
      <c r="AT809" s="140"/>
      <c r="AU809" s="140"/>
    </row>
    <row r="810" spans="3:47" ht="12" customHeight="1">
      <c r="C810" s="215"/>
      <c r="D810" s="215"/>
      <c r="AA810" s="140"/>
      <c r="AB810" s="140"/>
      <c r="AC810" s="140"/>
      <c r="AD810" s="140"/>
      <c r="AE810" s="140"/>
      <c r="AF810" s="218"/>
      <c r="AG810" s="188"/>
      <c r="AN810" s="140"/>
      <c r="AO810" s="140"/>
      <c r="AP810" s="140"/>
      <c r="AQ810" s="140"/>
      <c r="AR810" s="140"/>
      <c r="AS810" s="140"/>
      <c r="AT810" s="140"/>
      <c r="AU810" s="140"/>
    </row>
    <row r="811" spans="3:47" ht="12" customHeight="1">
      <c r="C811" s="215"/>
      <c r="D811" s="215"/>
      <c r="AA811" s="140"/>
      <c r="AB811" s="140"/>
      <c r="AC811" s="140"/>
      <c r="AD811" s="140"/>
      <c r="AE811" s="140"/>
      <c r="AF811" s="218"/>
      <c r="AG811" s="188"/>
      <c r="AN811" s="140"/>
      <c r="AO811" s="140"/>
      <c r="AP811" s="140"/>
      <c r="AQ811" s="140"/>
      <c r="AR811" s="140"/>
      <c r="AS811" s="140"/>
      <c r="AT811" s="140"/>
      <c r="AU811" s="140"/>
    </row>
    <row r="812" spans="3:47" ht="12" customHeight="1">
      <c r="C812" s="215"/>
      <c r="D812" s="215"/>
      <c r="AA812" s="140"/>
      <c r="AB812" s="140"/>
      <c r="AC812" s="140"/>
      <c r="AD812" s="140"/>
      <c r="AE812" s="140"/>
      <c r="AF812" s="218"/>
      <c r="AG812" s="188"/>
      <c r="AN812" s="140"/>
      <c r="AO812" s="140"/>
      <c r="AP812" s="140"/>
      <c r="AQ812" s="140"/>
      <c r="AR812" s="140"/>
      <c r="AS812" s="140"/>
      <c r="AT812" s="140"/>
      <c r="AU812" s="140"/>
    </row>
    <row r="813" spans="3:47" ht="12" customHeight="1">
      <c r="C813" s="215"/>
      <c r="D813" s="215"/>
      <c r="AA813" s="140"/>
      <c r="AB813" s="140"/>
      <c r="AC813" s="140"/>
      <c r="AD813" s="140"/>
      <c r="AE813" s="140"/>
      <c r="AF813" s="218"/>
      <c r="AG813" s="188"/>
      <c r="AN813" s="140"/>
      <c r="AO813" s="140"/>
      <c r="AP813" s="140"/>
      <c r="AQ813" s="140"/>
      <c r="AR813" s="140"/>
      <c r="AS813" s="140"/>
      <c r="AT813" s="140"/>
      <c r="AU813" s="140"/>
    </row>
    <row r="814" spans="3:47" ht="12" customHeight="1">
      <c r="C814" s="215"/>
      <c r="D814" s="215"/>
      <c r="AA814" s="140"/>
      <c r="AB814" s="140"/>
      <c r="AC814" s="140"/>
      <c r="AD814" s="140"/>
      <c r="AE814" s="140"/>
      <c r="AF814" s="218"/>
      <c r="AG814" s="188"/>
      <c r="AN814" s="140"/>
      <c r="AO814" s="140"/>
      <c r="AP814" s="140"/>
      <c r="AQ814" s="140"/>
      <c r="AR814" s="140"/>
      <c r="AS814" s="140"/>
      <c r="AT814" s="140"/>
      <c r="AU814" s="140"/>
    </row>
    <row r="815" spans="3:47" ht="12" customHeight="1">
      <c r="C815" s="215"/>
      <c r="D815" s="215"/>
      <c r="AA815" s="140"/>
      <c r="AB815" s="140"/>
      <c r="AC815" s="140"/>
      <c r="AD815" s="140"/>
      <c r="AE815" s="140"/>
      <c r="AF815" s="218"/>
      <c r="AG815" s="188"/>
      <c r="AN815" s="140"/>
      <c r="AO815" s="140"/>
      <c r="AP815" s="140"/>
      <c r="AQ815" s="140"/>
      <c r="AR815" s="140"/>
      <c r="AS815" s="140"/>
      <c r="AT815" s="140"/>
      <c r="AU815" s="140"/>
    </row>
    <row r="816" spans="3:47" ht="12" customHeight="1">
      <c r="C816" s="215"/>
      <c r="D816" s="215"/>
      <c r="AA816" s="140"/>
      <c r="AB816" s="140"/>
      <c r="AC816" s="140"/>
      <c r="AD816" s="140"/>
      <c r="AE816" s="140"/>
      <c r="AF816" s="218"/>
      <c r="AG816" s="188"/>
      <c r="AN816" s="140"/>
      <c r="AO816" s="140"/>
      <c r="AP816" s="140"/>
      <c r="AQ816" s="140"/>
      <c r="AR816" s="140"/>
      <c r="AS816" s="140"/>
      <c r="AT816" s="140"/>
      <c r="AU816" s="140"/>
    </row>
    <row r="817" spans="3:47" ht="12" customHeight="1">
      <c r="C817" s="215"/>
      <c r="D817" s="215"/>
      <c r="AA817" s="140"/>
      <c r="AB817" s="140"/>
      <c r="AC817" s="140"/>
      <c r="AD817" s="140"/>
      <c r="AE817" s="140"/>
      <c r="AF817" s="218"/>
      <c r="AG817" s="188"/>
      <c r="AN817" s="140"/>
      <c r="AO817" s="140"/>
      <c r="AP817" s="140"/>
      <c r="AQ817" s="140"/>
      <c r="AR817" s="140"/>
      <c r="AS817" s="140"/>
      <c r="AT817" s="140"/>
      <c r="AU817" s="140"/>
    </row>
    <row r="818" spans="3:47" ht="12" customHeight="1">
      <c r="C818" s="215"/>
      <c r="D818" s="215"/>
      <c r="AA818" s="140"/>
      <c r="AB818" s="140"/>
      <c r="AC818" s="140"/>
      <c r="AD818" s="140"/>
      <c r="AE818" s="140"/>
      <c r="AF818" s="218"/>
      <c r="AG818" s="188"/>
      <c r="AN818" s="140"/>
      <c r="AO818" s="140"/>
      <c r="AP818" s="140"/>
      <c r="AQ818" s="140"/>
      <c r="AR818" s="140"/>
      <c r="AS818" s="140"/>
      <c r="AT818" s="140"/>
      <c r="AU818" s="140"/>
    </row>
    <row r="819" spans="3:47" ht="12" customHeight="1">
      <c r="C819" s="215"/>
      <c r="D819" s="215"/>
      <c r="AA819" s="140"/>
      <c r="AB819" s="140"/>
      <c r="AC819" s="140"/>
      <c r="AD819" s="140"/>
      <c r="AE819" s="140"/>
      <c r="AF819" s="218"/>
      <c r="AG819" s="188"/>
      <c r="AN819" s="140"/>
      <c r="AO819" s="140"/>
      <c r="AP819" s="140"/>
      <c r="AQ819" s="140"/>
      <c r="AR819" s="140"/>
      <c r="AS819" s="140"/>
      <c r="AT819" s="140"/>
      <c r="AU819" s="140"/>
    </row>
    <row r="820" spans="3:47" ht="12" customHeight="1">
      <c r="C820" s="215"/>
      <c r="D820" s="215"/>
      <c r="AA820" s="140"/>
      <c r="AB820" s="140"/>
      <c r="AC820" s="140"/>
      <c r="AD820" s="140"/>
      <c r="AE820" s="140"/>
      <c r="AF820" s="218"/>
      <c r="AG820" s="188"/>
      <c r="AN820" s="140"/>
      <c r="AO820" s="140"/>
      <c r="AP820" s="140"/>
      <c r="AQ820" s="140"/>
      <c r="AR820" s="140"/>
      <c r="AS820" s="140"/>
      <c r="AT820" s="140"/>
      <c r="AU820" s="140"/>
    </row>
    <row r="821" spans="3:47" ht="12" customHeight="1">
      <c r="C821" s="215"/>
      <c r="D821" s="215"/>
      <c r="AA821" s="140"/>
      <c r="AB821" s="140"/>
      <c r="AC821" s="140"/>
      <c r="AD821" s="140"/>
      <c r="AE821" s="140"/>
      <c r="AF821" s="218"/>
      <c r="AG821" s="188"/>
      <c r="AN821" s="140"/>
      <c r="AO821" s="140"/>
      <c r="AP821" s="140"/>
      <c r="AQ821" s="140"/>
      <c r="AR821" s="140"/>
      <c r="AS821" s="140"/>
      <c r="AT821" s="140"/>
      <c r="AU821" s="140"/>
    </row>
    <row r="822" spans="3:47" ht="12" customHeight="1">
      <c r="C822" s="215"/>
      <c r="D822" s="215"/>
      <c r="AA822" s="140"/>
      <c r="AB822" s="140"/>
      <c r="AC822" s="140"/>
      <c r="AD822" s="140"/>
      <c r="AE822" s="140"/>
      <c r="AF822" s="218"/>
      <c r="AG822" s="188"/>
      <c r="AN822" s="140"/>
      <c r="AO822" s="140"/>
      <c r="AP822" s="140"/>
      <c r="AQ822" s="140"/>
      <c r="AR822" s="140"/>
      <c r="AS822" s="140"/>
      <c r="AT822" s="140"/>
      <c r="AU822" s="140"/>
    </row>
    <row r="823" spans="3:47" ht="12" customHeight="1">
      <c r="C823" s="215"/>
      <c r="D823" s="215"/>
      <c r="AA823" s="140"/>
      <c r="AB823" s="140"/>
      <c r="AC823" s="140"/>
      <c r="AD823" s="140"/>
      <c r="AE823" s="140"/>
      <c r="AF823" s="218"/>
      <c r="AG823" s="188"/>
      <c r="AN823" s="140"/>
      <c r="AO823" s="140"/>
      <c r="AP823" s="140"/>
      <c r="AQ823" s="140"/>
      <c r="AR823" s="140"/>
      <c r="AS823" s="140"/>
      <c r="AT823" s="140"/>
      <c r="AU823" s="140"/>
    </row>
    <row r="824" spans="3:47" ht="12" customHeight="1">
      <c r="C824" s="215"/>
      <c r="D824" s="215"/>
      <c r="AA824" s="140"/>
      <c r="AB824" s="140"/>
      <c r="AC824" s="140"/>
      <c r="AD824" s="140"/>
      <c r="AE824" s="140"/>
      <c r="AF824" s="218"/>
      <c r="AG824" s="188"/>
      <c r="AN824" s="140"/>
      <c r="AO824" s="140"/>
      <c r="AP824" s="140"/>
      <c r="AQ824" s="140"/>
      <c r="AR824" s="140"/>
      <c r="AS824" s="140"/>
      <c r="AT824" s="140"/>
      <c r="AU824" s="140"/>
    </row>
    <row r="825" spans="3:47" ht="12" customHeight="1">
      <c r="C825" s="215"/>
      <c r="D825" s="215"/>
      <c r="AA825" s="140"/>
      <c r="AB825" s="140"/>
      <c r="AC825" s="140"/>
      <c r="AD825" s="140"/>
      <c r="AE825" s="140"/>
      <c r="AF825" s="218"/>
      <c r="AG825" s="188"/>
      <c r="AN825" s="140"/>
      <c r="AO825" s="140"/>
      <c r="AP825" s="140"/>
      <c r="AQ825" s="140"/>
      <c r="AR825" s="140"/>
      <c r="AS825" s="140"/>
      <c r="AT825" s="140"/>
      <c r="AU825" s="140"/>
    </row>
    <row r="826" spans="3:47" ht="12" customHeight="1">
      <c r="C826" s="215"/>
      <c r="D826" s="215"/>
      <c r="AA826" s="140"/>
      <c r="AB826" s="140"/>
      <c r="AC826" s="140"/>
      <c r="AD826" s="140"/>
      <c r="AE826" s="140"/>
      <c r="AF826" s="218"/>
      <c r="AG826" s="188"/>
      <c r="AN826" s="140"/>
      <c r="AO826" s="140"/>
      <c r="AP826" s="140"/>
      <c r="AQ826" s="140"/>
      <c r="AR826" s="140"/>
      <c r="AS826" s="140"/>
      <c r="AT826" s="140"/>
      <c r="AU826" s="140"/>
    </row>
    <row r="827" spans="3:47" ht="12" customHeight="1">
      <c r="C827" s="215"/>
      <c r="D827" s="215"/>
      <c r="AA827" s="140"/>
      <c r="AB827" s="140"/>
      <c r="AC827" s="140"/>
      <c r="AD827" s="140"/>
      <c r="AE827" s="140"/>
      <c r="AF827" s="218"/>
      <c r="AG827" s="188"/>
      <c r="AN827" s="140"/>
      <c r="AO827" s="140"/>
      <c r="AP827" s="140"/>
      <c r="AQ827" s="140"/>
      <c r="AR827" s="140"/>
      <c r="AS827" s="140"/>
      <c r="AT827" s="140"/>
      <c r="AU827" s="140"/>
    </row>
    <row r="828" spans="3:47" ht="12" customHeight="1">
      <c r="C828" s="215"/>
      <c r="D828" s="215"/>
      <c r="AA828" s="140"/>
      <c r="AB828" s="140"/>
      <c r="AC828" s="140"/>
      <c r="AD828" s="140"/>
      <c r="AE828" s="140"/>
      <c r="AF828" s="218"/>
      <c r="AG828" s="188"/>
      <c r="AN828" s="140"/>
      <c r="AO828" s="140"/>
      <c r="AP828" s="140"/>
      <c r="AQ828" s="140"/>
      <c r="AR828" s="140"/>
      <c r="AS828" s="140"/>
      <c r="AT828" s="140"/>
      <c r="AU828" s="140"/>
    </row>
    <row r="829" spans="3:47" ht="12" customHeight="1">
      <c r="C829" s="215"/>
      <c r="D829" s="215"/>
      <c r="AA829" s="140"/>
      <c r="AB829" s="140"/>
      <c r="AC829" s="140"/>
      <c r="AD829" s="140"/>
      <c r="AE829" s="140"/>
      <c r="AF829" s="218"/>
      <c r="AG829" s="188"/>
      <c r="AN829" s="140"/>
      <c r="AO829" s="140"/>
      <c r="AP829" s="140"/>
      <c r="AQ829" s="140"/>
      <c r="AR829" s="140"/>
      <c r="AS829" s="140"/>
      <c r="AT829" s="140"/>
      <c r="AU829" s="140"/>
    </row>
    <row r="830" spans="3:47" ht="12" customHeight="1">
      <c r="C830" s="215"/>
      <c r="D830" s="215"/>
      <c r="AA830" s="140"/>
      <c r="AB830" s="140"/>
      <c r="AC830" s="140"/>
      <c r="AD830" s="140"/>
      <c r="AE830" s="140"/>
      <c r="AF830" s="218"/>
      <c r="AG830" s="188"/>
      <c r="AN830" s="140"/>
      <c r="AO830" s="140"/>
      <c r="AP830" s="140"/>
      <c r="AQ830" s="140"/>
      <c r="AR830" s="140"/>
      <c r="AS830" s="140"/>
      <c r="AT830" s="140"/>
      <c r="AU830" s="140"/>
    </row>
    <row r="831" spans="3:47" ht="12" customHeight="1">
      <c r="C831" s="215"/>
      <c r="D831" s="215"/>
      <c r="AA831" s="140"/>
      <c r="AB831" s="140"/>
      <c r="AC831" s="140"/>
      <c r="AD831" s="140"/>
      <c r="AE831" s="140"/>
      <c r="AF831" s="218"/>
      <c r="AG831" s="188"/>
      <c r="AN831" s="140"/>
      <c r="AO831" s="140"/>
      <c r="AP831" s="140"/>
      <c r="AQ831" s="140"/>
      <c r="AR831" s="140"/>
      <c r="AS831" s="140"/>
      <c r="AT831" s="140"/>
      <c r="AU831" s="140"/>
    </row>
    <row r="832" spans="3:47" ht="12" customHeight="1">
      <c r="C832" s="215"/>
      <c r="D832" s="215"/>
      <c r="AA832" s="140"/>
      <c r="AB832" s="140"/>
      <c r="AC832" s="140"/>
      <c r="AD832" s="140"/>
      <c r="AE832" s="140"/>
      <c r="AF832" s="218"/>
      <c r="AG832" s="188"/>
      <c r="AN832" s="140"/>
      <c r="AO832" s="140"/>
      <c r="AP832" s="140"/>
      <c r="AQ832" s="140"/>
      <c r="AR832" s="140"/>
      <c r="AS832" s="140"/>
      <c r="AT832" s="140"/>
      <c r="AU832" s="140"/>
    </row>
    <row r="833" spans="3:47" ht="12" customHeight="1">
      <c r="C833" s="215"/>
      <c r="D833" s="215"/>
      <c r="AA833" s="140"/>
      <c r="AB833" s="140"/>
      <c r="AC833" s="140"/>
      <c r="AD833" s="140"/>
      <c r="AE833" s="140"/>
      <c r="AF833" s="218"/>
      <c r="AG833" s="188"/>
      <c r="AN833" s="140"/>
      <c r="AO833" s="140"/>
      <c r="AP833" s="140"/>
      <c r="AQ833" s="140"/>
      <c r="AR833" s="140"/>
      <c r="AS833" s="140"/>
      <c r="AT833" s="140"/>
      <c r="AU833" s="140"/>
    </row>
    <row r="834" spans="3:47" ht="12" customHeight="1">
      <c r="C834" s="215"/>
      <c r="D834" s="215"/>
      <c r="AA834" s="140"/>
      <c r="AB834" s="140"/>
      <c r="AC834" s="140"/>
      <c r="AD834" s="140"/>
      <c r="AE834" s="140"/>
      <c r="AF834" s="218"/>
      <c r="AG834" s="188"/>
      <c r="AN834" s="140"/>
      <c r="AO834" s="140"/>
      <c r="AP834" s="140"/>
      <c r="AQ834" s="140"/>
      <c r="AR834" s="140"/>
      <c r="AS834" s="140"/>
      <c r="AT834" s="140"/>
      <c r="AU834" s="140"/>
    </row>
    <row r="835" spans="3:47" ht="12" customHeight="1">
      <c r="C835" s="215"/>
      <c r="D835" s="215"/>
      <c r="AA835" s="140"/>
      <c r="AB835" s="140"/>
      <c r="AC835" s="140"/>
      <c r="AD835" s="140"/>
      <c r="AE835" s="140"/>
      <c r="AF835" s="218"/>
      <c r="AG835" s="188"/>
      <c r="AN835" s="140"/>
      <c r="AO835" s="140"/>
      <c r="AP835" s="140"/>
      <c r="AQ835" s="140"/>
      <c r="AR835" s="140"/>
      <c r="AS835" s="140"/>
      <c r="AT835" s="140"/>
      <c r="AU835" s="140"/>
    </row>
    <row r="836" spans="3:47" ht="12" customHeight="1">
      <c r="C836" s="215"/>
      <c r="D836" s="215"/>
      <c r="AA836" s="140"/>
      <c r="AB836" s="140"/>
      <c r="AC836" s="140"/>
      <c r="AD836" s="140"/>
      <c r="AE836" s="140"/>
      <c r="AF836" s="218"/>
      <c r="AG836" s="188"/>
      <c r="AN836" s="140"/>
      <c r="AO836" s="140"/>
      <c r="AP836" s="140"/>
      <c r="AQ836" s="140"/>
      <c r="AR836" s="140"/>
      <c r="AS836" s="140"/>
      <c r="AT836" s="140"/>
      <c r="AU836" s="140"/>
    </row>
    <row r="837" spans="3:47" ht="12" customHeight="1">
      <c r="C837" s="215"/>
      <c r="D837" s="215"/>
      <c r="AA837" s="140"/>
      <c r="AB837" s="140"/>
      <c r="AC837" s="140"/>
      <c r="AD837" s="140"/>
      <c r="AE837" s="140"/>
      <c r="AF837" s="218"/>
      <c r="AG837" s="188"/>
      <c r="AN837" s="140"/>
      <c r="AO837" s="140"/>
      <c r="AP837" s="140"/>
      <c r="AQ837" s="140"/>
      <c r="AR837" s="140"/>
      <c r="AS837" s="140"/>
      <c r="AT837" s="140"/>
      <c r="AU837" s="140"/>
    </row>
    <row r="838" spans="3:47" ht="12" customHeight="1">
      <c r="C838" s="215"/>
      <c r="D838" s="215"/>
      <c r="AA838" s="140"/>
      <c r="AB838" s="140"/>
      <c r="AC838" s="140"/>
      <c r="AD838" s="140"/>
      <c r="AE838" s="140"/>
      <c r="AF838" s="218"/>
      <c r="AG838" s="188"/>
      <c r="AN838" s="140"/>
      <c r="AO838" s="140"/>
      <c r="AP838" s="140"/>
      <c r="AQ838" s="140"/>
      <c r="AR838" s="140"/>
      <c r="AS838" s="140"/>
      <c r="AT838" s="140"/>
      <c r="AU838" s="140"/>
    </row>
    <row r="839" spans="3:47" ht="12" customHeight="1">
      <c r="C839" s="215"/>
      <c r="D839" s="215"/>
      <c r="AA839" s="140"/>
      <c r="AB839" s="140"/>
      <c r="AC839" s="140"/>
      <c r="AD839" s="140"/>
      <c r="AE839" s="140"/>
      <c r="AF839" s="218"/>
      <c r="AG839" s="188"/>
      <c r="AN839" s="140"/>
      <c r="AO839" s="140"/>
      <c r="AP839" s="140"/>
      <c r="AQ839" s="140"/>
      <c r="AR839" s="140"/>
      <c r="AS839" s="140"/>
      <c r="AT839" s="140"/>
      <c r="AU839" s="140"/>
    </row>
    <row r="840" spans="3:47" ht="12" customHeight="1">
      <c r="C840" s="215"/>
      <c r="D840" s="215"/>
      <c r="AA840" s="140"/>
      <c r="AB840" s="140"/>
      <c r="AC840" s="140"/>
      <c r="AD840" s="140"/>
      <c r="AE840" s="140"/>
      <c r="AF840" s="218"/>
      <c r="AG840" s="188"/>
      <c r="AN840" s="140"/>
      <c r="AO840" s="140"/>
      <c r="AP840" s="140"/>
      <c r="AQ840" s="140"/>
      <c r="AR840" s="140"/>
      <c r="AS840" s="140"/>
      <c r="AT840" s="140"/>
      <c r="AU840" s="140"/>
    </row>
    <row r="841" spans="3:47" ht="12" customHeight="1">
      <c r="C841" s="215"/>
      <c r="D841" s="215"/>
      <c r="AA841" s="140"/>
      <c r="AB841" s="140"/>
      <c r="AC841" s="140"/>
      <c r="AD841" s="140"/>
      <c r="AE841" s="140"/>
      <c r="AF841" s="218"/>
      <c r="AG841" s="188"/>
      <c r="AN841" s="140"/>
      <c r="AO841" s="140"/>
      <c r="AP841" s="140"/>
      <c r="AQ841" s="140"/>
      <c r="AR841" s="140"/>
      <c r="AS841" s="140"/>
      <c r="AT841" s="140"/>
      <c r="AU841" s="140"/>
    </row>
    <row r="842" spans="3:47" ht="12" customHeight="1">
      <c r="C842" s="215"/>
      <c r="D842" s="215"/>
      <c r="AA842" s="140"/>
      <c r="AB842" s="140"/>
      <c r="AC842" s="140"/>
      <c r="AD842" s="140"/>
      <c r="AE842" s="140"/>
      <c r="AF842" s="218"/>
      <c r="AG842" s="188"/>
      <c r="AN842" s="140"/>
      <c r="AO842" s="140"/>
      <c r="AP842" s="140"/>
      <c r="AQ842" s="140"/>
      <c r="AR842" s="140"/>
      <c r="AS842" s="140"/>
      <c r="AT842" s="140"/>
      <c r="AU842" s="140"/>
    </row>
    <row r="843" spans="3:47" ht="12" customHeight="1">
      <c r="C843" s="215"/>
      <c r="D843" s="215"/>
      <c r="AA843" s="140"/>
      <c r="AB843" s="140"/>
      <c r="AC843" s="140"/>
      <c r="AD843" s="140"/>
      <c r="AE843" s="140"/>
      <c r="AF843" s="218"/>
      <c r="AG843" s="188"/>
      <c r="AN843" s="140"/>
      <c r="AO843" s="140"/>
      <c r="AP843" s="140"/>
      <c r="AQ843" s="140"/>
      <c r="AR843" s="140"/>
      <c r="AS843" s="140"/>
      <c r="AT843" s="140"/>
      <c r="AU843" s="140"/>
    </row>
    <row r="844" spans="3:47" ht="12" customHeight="1">
      <c r="C844" s="215"/>
      <c r="D844" s="215"/>
      <c r="AA844" s="140"/>
      <c r="AB844" s="140"/>
      <c r="AC844" s="140"/>
      <c r="AD844" s="140"/>
      <c r="AE844" s="140"/>
      <c r="AF844" s="218"/>
      <c r="AG844" s="188"/>
      <c r="AN844" s="140"/>
      <c r="AO844" s="140"/>
      <c r="AP844" s="140"/>
      <c r="AQ844" s="140"/>
      <c r="AR844" s="140"/>
      <c r="AS844" s="140"/>
      <c r="AT844" s="140"/>
      <c r="AU844" s="140"/>
    </row>
    <row r="845" spans="3:47" ht="12" customHeight="1">
      <c r="C845" s="215"/>
      <c r="D845" s="215"/>
      <c r="AA845" s="140"/>
      <c r="AB845" s="140"/>
      <c r="AC845" s="140"/>
      <c r="AD845" s="140"/>
      <c r="AE845" s="140"/>
      <c r="AF845" s="218"/>
      <c r="AG845" s="188"/>
      <c r="AN845" s="140"/>
      <c r="AO845" s="140"/>
      <c r="AP845" s="140"/>
      <c r="AQ845" s="140"/>
      <c r="AR845" s="140"/>
      <c r="AS845" s="140"/>
      <c r="AT845" s="140"/>
      <c r="AU845" s="140"/>
    </row>
    <row r="846" spans="3:47" ht="12" customHeight="1">
      <c r="C846" s="215"/>
      <c r="D846" s="215"/>
      <c r="AA846" s="140"/>
      <c r="AB846" s="140"/>
      <c r="AC846" s="140"/>
      <c r="AD846" s="140"/>
      <c r="AE846" s="140"/>
      <c r="AF846" s="218"/>
      <c r="AG846" s="188"/>
      <c r="AN846" s="140"/>
      <c r="AO846" s="140"/>
      <c r="AP846" s="140"/>
      <c r="AQ846" s="140"/>
      <c r="AR846" s="140"/>
      <c r="AS846" s="140"/>
      <c r="AT846" s="140"/>
      <c r="AU846" s="140"/>
    </row>
    <row r="847" spans="3:47" ht="12" customHeight="1">
      <c r="C847" s="215"/>
      <c r="D847" s="215"/>
      <c r="AA847" s="140"/>
      <c r="AB847" s="140"/>
      <c r="AC847" s="140"/>
      <c r="AD847" s="140"/>
      <c r="AE847" s="140"/>
      <c r="AF847" s="218"/>
      <c r="AG847" s="188"/>
      <c r="AN847" s="140"/>
      <c r="AO847" s="140"/>
      <c r="AP847" s="140"/>
      <c r="AQ847" s="140"/>
      <c r="AR847" s="140"/>
      <c r="AS847" s="140"/>
      <c r="AT847" s="140"/>
      <c r="AU847" s="140"/>
    </row>
    <row r="848" spans="3:47" ht="12" customHeight="1">
      <c r="C848" s="215"/>
      <c r="D848" s="215"/>
      <c r="AA848" s="140"/>
      <c r="AB848" s="140"/>
      <c r="AC848" s="140"/>
      <c r="AD848" s="140"/>
      <c r="AE848" s="140"/>
      <c r="AF848" s="218"/>
      <c r="AG848" s="188"/>
      <c r="AN848" s="140"/>
      <c r="AO848" s="140"/>
      <c r="AP848" s="140"/>
      <c r="AQ848" s="140"/>
      <c r="AR848" s="140"/>
      <c r="AS848" s="140"/>
      <c r="AT848" s="140"/>
      <c r="AU848" s="140"/>
    </row>
    <row r="849" spans="3:47" ht="12" customHeight="1">
      <c r="C849" s="215"/>
      <c r="D849" s="215"/>
      <c r="AA849" s="140"/>
      <c r="AB849" s="140"/>
      <c r="AC849" s="140"/>
      <c r="AD849" s="140"/>
      <c r="AE849" s="140"/>
      <c r="AF849" s="218"/>
      <c r="AG849" s="188"/>
      <c r="AN849" s="140"/>
      <c r="AO849" s="140"/>
      <c r="AP849" s="140"/>
      <c r="AQ849" s="140"/>
      <c r="AR849" s="140"/>
      <c r="AS849" s="140"/>
      <c r="AT849" s="140"/>
      <c r="AU849" s="140"/>
    </row>
    <row r="850" spans="3:47" ht="12" customHeight="1">
      <c r="C850" s="215"/>
      <c r="D850" s="215"/>
      <c r="AA850" s="140"/>
      <c r="AB850" s="140"/>
      <c r="AC850" s="140"/>
      <c r="AD850" s="140"/>
      <c r="AE850" s="140"/>
      <c r="AF850" s="218"/>
      <c r="AG850" s="188"/>
      <c r="AN850" s="140"/>
      <c r="AO850" s="140"/>
      <c r="AP850" s="140"/>
      <c r="AQ850" s="140"/>
      <c r="AR850" s="140"/>
      <c r="AS850" s="140"/>
      <c r="AT850" s="140"/>
      <c r="AU850" s="140"/>
    </row>
    <row r="851" spans="3:47" ht="12" customHeight="1">
      <c r="C851" s="215"/>
      <c r="D851" s="215"/>
      <c r="AA851" s="140"/>
      <c r="AB851" s="140"/>
      <c r="AC851" s="140"/>
      <c r="AD851" s="140"/>
      <c r="AE851" s="140"/>
      <c r="AF851" s="218"/>
      <c r="AG851" s="188"/>
      <c r="AN851" s="140"/>
      <c r="AO851" s="140"/>
      <c r="AP851" s="140"/>
      <c r="AQ851" s="140"/>
      <c r="AR851" s="140"/>
      <c r="AS851" s="140"/>
      <c r="AT851" s="140"/>
      <c r="AU851" s="140"/>
    </row>
    <row r="852" spans="3:47" ht="12" customHeight="1">
      <c r="C852" s="215"/>
      <c r="D852" s="215"/>
      <c r="AA852" s="140"/>
      <c r="AB852" s="140"/>
      <c r="AC852" s="140"/>
      <c r="AD852" s="140"/>
      <c r="AE852" s="140"/>
      <c r="AF852" s="218"/>
      <c r="AG852" s="188"/>
      <c r="AN852" s="140"/>
      <c r="AO852" s="140"/>
      <c r="AP852" s="140"/>
      <c r="AQ852" s="140"/>
      <c r="AR852" s="140"/>
      <c r="AS852" s="140"/>
      <c r="AT852" s="140"/>
      <c r="AU852" s="140"/>
    </row>
    <row r="853" spans="3:47" ht="12" customHeight="1">
      <c r="C853" s="215"/>
      <c r="D853" s="215"/>
      <c r="AA853" s="140"/>
      <c r="AB853" s="140"/>
      <c r="AC853" s="140"/>
      <c r="AD853" s="140"/>
      <c r="AE853" s="140"/>
      <c r="AF853" s="218"/>
      <c r="AG853" s="188"/>
      <c r="AN853" s="140"/>
      <c r="AO853" s="140"/>
      <c r="AP853" s="140"/>
      <c r="AQ853" s="140"/>
      <c r="AR853" s="140"/>
      <c r="AS853" s="140"/>
      <c r="AT853" s="140"/>
      <c r="AU853" s="140"/>
    </row>
    <row r="854" spans="3:47" ht="12" customHeight="1">
      <c r="C854" s="215"/>
      <c r="D854" s="215"/>
      <c r="AA854" s="140"/>
      <c r="AB854" s="140"/>
      <c r="AC854" s="140"/>
      <c r="AD854" s="140"/>
      <c r="AE854" s="140"/>
      <c r="AF854" s="218"/>
      <c r="AG854" s="188"/>
      <c r="AN854" s="140"/>
      <c r="AO854" s="140"/>
      <c r="AP854" s="140"/>
      <c r="AQ854" s="140"/>
      <c r="AR854" s="140"/>
      <c r="AS854" s="140"/>
      <c r="AT854" s="140"/>
      <c r="AU854" s="140"/>
    </row>
    <row r="855" spans="3:47" ht="12" customHeight="1">
      <c r="C855" s="215"/>
      <c r="D855" s="215"/>
      <c r="AA855" s="140"/>
      <c r="AB855" s="140"/>
      <c r="AC855" s="140"/>
      <c r="AD855" s="140"/>
      <c r="AE855" s="140"/>
      <c r="AF855" s="218"/>
      <c r="AG855" s="188"/>
      <c r="AN855" s="140"/>
      <c r="AO855" s="140"/>
      <c r="AP855" s="140"/>
      <c r="AQ855" s="140"/>
      <c r="AR855" s="140"/>
      <c r="AS855" s="140"/>
      <c r="AT855" s="140"/>
      <c r="AU855" s="140"/>
    </row>
    <row r="856" spans="3:47" ht="12" customHeight="1">
      <c r="C856" s="215"/>
      <c r="D856" s="215"/>
      <c r="AA856" s="140"/>
      <c r="AB856" s="140"/>
      <c r="AC856" s="140"/>
      <c r="AD856" s="140"/>
      <c r="AE856" s="140"/>
      <c r="AF856" s="218"/>
      <c r="AG856" s="188"/>
      <c r="AN856" s="140"/>
      <c r="AO856" s="140"/>
      <c r="AP856" s="140"/>
      <c r="AQ856" s="140"/>
      <c r="AR856" s="140"/>
      <c r="AS856" s="140"/>
      <c r="AT856" s="140"/>
      <c r="AU856" s="140"/>
    </row>
    <row r="857" spans="3:47" ht="12" customHeight="1">
      <c r="C857" s="215"/>
      <c r="D857" s="215"/>
      <c r="AA857" s="140"/>
      <c r="AB857" s="140"/>
      <c r="AC857" s="140"/>
      <c r="AD857" s="140"/>
      <c r="AE857" s="140"/>
      <c r="AF857" s="218"/>
      <c r="AG857" s="188"/>
      <c r="AN857" s="140"/>
      <c r="AO857" s="140"/>
      <c r="AP857" s="140"/>
      <c r="AQ857" s="140"/>
      <c r="AR857" s="140"/>
      <c r="AS857" s="140"/>
      <c r="AT857" s="140"/>
      <c r="AU857" s="140"/>
    </row>
    <row r="858" spans="3:47" ht="12" customHeight="1">
      <c r="C858" s="215"/>
      <c r="D858" s="215"/>
      <c r="AA858" s="140"/>
      <c r="AB858" s="140"/>
      <c r="AC858" s="140"/>
      <c r="AD858" s="140"/>
      <c r="AE858" s="140"/>
      <c r="AF858" s="218"/>
      <c r="AG858" s="188"/>
      <c r="AN858" s="140"/>
      <c r="AO858" s="140"/>
      <c r="AP858" s="140"/>
      <c r="AQ858" s="140"/>
      <c r="AR858" s="140"/>
      <c r="AS858" s="140"/>
      <c r="AT858" s="140"/>
      <c r="AU858" s="140"/>
    </row>
    <row r="859" spans="3:47" ht="12" customHeight="1">
      <c r="C859" s="215"/>
      <c r="D859" s="215"/>
      <c r="AA859" s="140"/>
      <c r="AB859" s="140"/>
      <c r="AC859" s="140"/>
      <c r="AD859" s="140"/>
      <c r="AE859" s="140"/>
      <c r="AF859" s="218"/>
      <c r="AG859" s="188"/>
      <c r="AN859" s="140"/>
      <c r="AO859" s="140"/>
      <c r="AP859" s="140"/>
      <c r="AQ859" s="140"/>
      <c r="AR859" s="140"/>
      <c r="AS859" s="140"/>
      <c r="AT859" s="140"/>
      <c r="AU859" s="140"/>
    </row>
    <row r="860" spans="3:47" ht="12" customHeight="1">
      <c r="C860" s="215"/>
      <c r="D860" s="215"/>
      <c r="AA860" s="140"/>
      <c r="AB860" s="140"/>
      <c r="AC860" s="140"/>
      <c r="AD860" s="140"/>
      <c r="AE860" s="140"/>
      <c r="AF860" s="218"/>
      <c r="AG860" s="188"/>
      <c r="AN860" s="140"/>
      <c r="AO860" s="140"/>
      <c r="AP860" s="140"/>
      <c r="AQ860" s="140"/>
      <c r="AR860" s="140"/>
      <c r="AS860" s="140"/>
      <c r="AT860" s="140"/>
      <c r="AU860" s="140"/>
    </row>
    <row r="861" spans="3:47" ht="12" customHeight="1">
      <c r="C861" s="215"/>
      <c r="D861" s="215"/>
      <c r="AA861" s="140"/>
      <c r="AB861" s="140"/>
      <c r="AC861" s="140"/>
      <c r="AD861" s="140"/>
      <c r="AE861" s="140"/>
      <c r="AF861" s="218"/>
      <c r="AG861" s="188"/>
      <c r="AN861" s="140"/>
      <c r="AO861" s="140"/>
      <c r="AP861" s="140"/>
      <c r="AQ861" s="140"/>
      <c r="AR861" s="140"/>
      <c r="AS861" s="140"/>
      <c r="AT861" s="140"/>
      <c r="AU861" s="140"/>
    </row>
    <row r="862" spans="3:47" ht="12" customHeight="1">
      <c r="C862" s="215"/>
      <c r="D862" s="215"/>
      <c r="AA862" s="140"/>
      <c r="AB862" s="140"/>
      <c r="AC862" s="140"/>
      <c r="AD862" s="140"/>
      <c r="AE862" s="140"/>
      <c r="AF862" s="218"/>
      <c r="AG862" s="188"/>
      <c r="AN862" s="140"/>
      <c r="AO862" s="140"/>
      <c r="AP862" s="140"/>
      <c r="AQ862" s="140"/>
      <c r="AR862" s="140"/>
      <c r="AS862" s="140"/>
      <c r="AT862" s="140"/>
      <c r="AU862" s="140"/>
    </row>
    <row r="863" spans="3:47" ht="12" customHeight="1">
      <c r="C863" s="215"/>
      <c r="D863" s="215"/>
      <c r="AA863" s="140"/>
      <c r="AB863" s="140"/>
      <c r="AC863" s="140"/>
      <c r="AD863" s="140"/>
      <c r="AE863" s="140"/>
      <c r="AF863" s="218"/>
      <c r="AG863" s="188"/>
      <c r="AN863" s="140"/>
      <c r="AO863" s="140"/>
      <c r="AP863" s="140"/>
      <c r="AQ863" s="140"/>
      <c r="AR863" s="140"/>
      <c r="AS863" s="140"/>
      <c r="AT863" s="140"/>
      <c r="AU863" s="140"/>
    </row>
    <row r="864" spans="3:47" ht="12" customHeight="1">
      <c r="C864" s="215"/>
      <c r="D864" s="215"/>
      <c r="AA864" s="140"/>
      <c r="AB864" s="140"/>
      <c r="AC864" s="140"/>
      <c r="AD864" s="140"/>
      <c r="AE864" s="140"/>
      <c r="AF864" s="218"/>
      <c r="AG864" s="188"/>
      <c r="AN864" s="140"/>
      <c r="AO864" s="140"/>
      <c r="AP864" s="140"/>
      <c r="AQ864" s="140"/>
      <c r="AR864" s="140"/>
      <c r="AS864" s="140"/>
      <c r="AT864" s="140"/>
      <c r="AU864" s="140"/>
    </row>
    <row r="865" spans="3:47" ht="12" customHeight="1">
      <c r="C865" s="215"/>
      <c r="D865" s="215"/>
      <c r="AA865" s="140"/>
      <c r="AB865" s="140"/>
      <c r="AC865" s="140"/>
      <c r="AD865" s="140"/>
      <c r="AE865" s="140"/>
      <c r="AF865" s="218"/>
      <c r="AG865" s="188"/>
      <c r="AN865" s="140"/>
      <c r="AO865" s="140"/>
      <c r="AP865" s="140"/>
      <c r="AQ865" s="140"/>
      <c r="AR865" s="140"/>
      <c r="AS865" s="140"/>
      <c r="AT865" s="140"/>
      <c r="AU865" s="140"/>
    </row>
    <row r="866" spans="3:47" ht="12" customHeight="1">
      <c r="C866" s="215"/>
      <c r="D866" s="215"/>
      <c r="AA866" s="140"/>
      <c r="AB866" s="140"/>
      <c r="AC866" s="140"/>
      <c r="AD866" s="140"/>
      <c r="AE866" s="140"/>
      <c r="AF866" s="218"/>
      <c r="AG866" s="188"/>
      <c r="AN866" s="140"/>
      <c r="AO866" s="140"/>
      <c r="AP866" s="140"/>
      <c r="AQ866" s="140"/>
      <c r="AR866" s="140"/>
      <c r="AS866" s="140"/>
      <c r="AT866" s="140"/>
      <c r="AU866" s="140"/>
    </row>
    <row r="867" spans="3:47" ht="12" customHeight="1">
      <c r="C867" s="215"/>
      <c r="D867" s="215"/>
      <c r="AA867" s="140"/>
      <c r="AB867" s="140"/>
      <c r="AC867" s="140"/>
      <c r="AD867" s="140"/>
      <c r="AE867" s="140"/>
      <c r="AF867" s="218"/>
      <c r="AG867" s="188"/>
      <c r="AN867" s="140"/>
      <c r="AO867" s="140"/>
      <c r="AP867" s="140"/>
      <c r="AQ867" s="140"/>
      <c r="AR867" s="140"/>
      <c r="AS867" s="140"/>
      <c r="AT867" s="140"/>
      <c r="AU867" s="140"/>
    </row>
    <row r="868" spans="3:47" ht="12" customHeight="1">
      <c r="C868" s="215"/>
      <c r="D868" s="215"/>
      <c r="AA868" s="140"/>
      <c r="AB868" s="140"/>
      <c r="AC868" s="140"/>
      <c r="AD868" s="140"/>
      <c r="AE868" s="140"/>
      <c r="AF868" s="218"/>
      <c r="AG868" s="188"/>
      <c r="AN868" s="140"/>
      <c r="AO868" s="140"/>
      <c r="AP868" s="140"/>
      <c r="AQ868" s="140"/>
      <c r="AR868" s="140"/>
      <c r="AS868" s="140"/>
      <c r="AT868" s="140"/>
      <c r="AU868" s="140"/>
    </row>
    <row r="869" spans="3:47" ht="12" customHeight="1">
      <c r="C869" s="215"/>
      <c r="D869" s="215"/>
      <c r="AA869" s="140"/>
      <c r="AB869" s="140"/>
      <c r="AC869" s="140"/>
      <c r="AD869" s="140"/>
      <c r="AE869" s="140"/>
      <c r="AF869" s="218"/>
      <c r="AG869" s="188"/>
      <c r="AN869" s="140"/>
      <c r="AO869" s="140"/>
      <c r="AP869" s="140"/>
      <c r="AQ869" s="140"/>
      <c r="AR869" s="140"/>
      <c r="AS869" s="140"/>
      <c r="AT869" s="140"/>
      <c r="AU869" s="140"/>
    </row>
    <row r="870" spans="3:47" ht="12" customHeight="1">
      <c r="C870" s="215"/>
      <c r="D870" s="215"/>
      <c r="AA870" s="140"/>
      <c r="AB870" s="140"/>
      <c r="AC870" s="140"/>
      <c r="AD870" s="140"/>
      <c r="AE870" s="140"/>
      <c r="AF870" s="218"/>
      <c r="AG870" s="188"/>
      <c r="AN870" s="140"/>
      <c r="AO870" s="140"/>
      <c r="AP870" s="140"/>
      <c r="AQ870" s="140"/>
      <c r="AR870" s="140"/>
      <c r="AS870" s="140"/>
      <c r="AT870" s="140"/>
      <c r="AU870" s="140"/>
    </row>
    <row r="871" spans="3:47" ht="12" customHeight="1">
      <c r="C871" s="215"/>
      <c r="D871" s="215"/>
      <c r="AA871" s="140"/>
      <c r="AB871" s="140"/>
      <c r="AC871" s="140"/>
      <c r="AD871" s="140"/>
      <c r="AE871" s="140"/>
      <c r="AF871" s="218"/>
      <c r="AG871" s="188"/>
      <c r="AN871" s="140"/>
      <c r="AO871" s="140"/>
      <c r="AP871" s="140"/>
      <c r="AQ871" s="140"/>
      <c r="AR871" s="140"/>
      <c r="AS871" s="140"/>
      <c r="AT871" s="140"/>
      <c r="AU871" s="140"/>
    </row>
    <row r="872" spans="3:47" ht="12" customHeight="1">
      <c r="C872" s="215"/>
      <c r="D872" s="215"/>
      <c r="AA872" s="140"/>
      <c r="AB872" s="140"/>
      <c r="AC872" s="140"/>
      <c r="AD872" s="140"/>
      <c r="AE872" s="140"/>
      <c r="AF872" s="218"/>
      <c r="AG872" s="188"/>
      <c r="AN872" s="140"/>
      <c r="AO872" s="140"/>
      <c r="AP872" s="140"/>
      <c r="AQ872" s="140"/>
      <c r="AR872" s="140"/>
      <c r="AS872" s="140"/>
      <c r="AT872" s="140"/>
      <c r="AU872" s="140"/>
    </row>
    <row r="873" spans="3:47" ht="12" customHeight="1">
      <c r="C873" s="215"/>
      <c r="D873" s="215"/>
      <c r="AA873" s="140"/>
      <c r="AB873" s="140"/>
      <c r="AC873" s="140"/>
      <c r="AD873" s="140"/>
      <c r="AE873" s="140"/>
      <c r="AF873" s="218"/>
      <c r="AG873" s="188"/>
      <c r="AN873" s="140"/>
      <c r="AO873" s="140"/>
      <c r="AP873" s="140"/>
      <c r="AQ873" s="140"/>
      <c r="AR873" s="140"/>
      <c r="AS873" s="140"/>
      <c r="AT873" s="140"/>
      <c r="AU873" s="140"/>
    </row>
    <row r="874" spans="3:47" ht="12" customHeight="1">
      <c r="C874" s="215"/>
      <c r="D874" s="215"/>
      <c r="AA874" s="140"/>
      <c r="AB874" s="140"/>
      <c r="AC874" s="140"/>
      <c r="AD874" s="140"/>
      <c r="AE874" s="140"/>
      <c r="AF874" s="218"/>
      <c r="AG874" s="188"/>
      <c r="AN874" s="140"/>
      <c r="AO874" s="140"/>
      <c r="AP874" s="140"/>
      <c r="AQ874" s="140"/>
      <c r="AR874" s="140"/>
      <c r="AS874" s="140"/>
      <c r="AT874" s="140"/>
      <c r="AU874" s="140"/>
    </row>
    <row r="875" spans="3:47" ht="12" customHeight="1">
      <c r="C875" s="215"/>
      <c r="D875" s="215"/>
      <c r="AA875" s="140"/>
      <c r="AB875" s="140"/>
      <c r="AC875" s="140"/>
      <c r="AD875" s="140"/>
      <c r="AE875" s="140"/>
      <c r="AF875" s="218"/>
      <c r="AG875" s="188"/>
      <c r="AN875" s="140"/>
      <c r="AO875" s="140"/>
      <c r="AP875" s="140"/>
      <c r="AQ875" s="140"/>
      <c r="AR875" s="140"/>
      <c r="AS875" s="140"/>
      <c r="AT875" s="140"/>
      <c r="AU875" s="140"/>
    </row>
    <row r="876" spans="3:47" ht="12" customHeight="1">
      <c r="C876" s="215"/>
      <c r="D876" s="215"/>
      <c r="AA876" s="140"/>
      <c r="AB876" s="140"/>
      <c r="AC876" s="140"/>
      <c r="AD876" s="140"/>
      <c r="AE876" s="140"/>
      <c r="AF876" s="218"/>
      <c r="AG876" s="188"/>
      <c r="AN876" s="140"/>
      <c r="AO876" s="140"/>
      <c r="AP876" s="140"/>
      <c r="AQ876" s="140"/>
      <c r="AR876" s="140"/>
      <c r="AS876" s="140"/>
      <c r="AT876" s="140"/>
      <c r="AU876" s="140"/>
    </row>
    <row r="877" spans="3:47" ht="12" customHeight="1">
      <c r="C877" s="215"/>
      <c r="D877" s="215"/>
      <c r="AA877" s="140"/>
      <c r="AB877" s="140"/>
      <c r="AC877" s="140"/>
      <c r="AD877" s="140"/>
      <c r="AE877" s="140"/>
      <c r="AF877" s="218"/>
      <c r="AG877" s="188"/>
      <c r="AN877" s="140"/>
      <c r="AO877" s="140"/>
      <c r="AP877" s="140"/>
      <c r="AQ877" s="140"/>
      <c r="AR877" s="140"/>
      <c r="AS877" s="140"/>
      <c r="AT877" s="140"/>
      <c r="AU877" s="140"/>
    </row>
    <row r="878" spans="3:47" ht="12" customHeight="1">
      <c r="C878" s="215"/>
      <c r="D878" s="215"/>
      <c r="AA878" s="140"/>
      <c r="AB878" s="140"/>
      <c r="AC878" s="140"/>
      <c r="AD878" s="140"/>
      <c r="AE878" s="140"/>
      <c r="AF878" s="218"/>
      <c r="AG878" s="188"/>
      <c r="AN878" s="140"/>
      <c r="AO878" s="140"/>
      <c r="AP878" s="140"/>
      <c r="AQ878" s="140"/>
      <c r="AR878" s="140"/>
      <c r="AS878" s="140"/>
      <c r="AT878" s="140"/>
      <c r="AU878" s="140"/>
    </row>
    <row r="879" spans="3:47" ht="12" customHeight="1">
      <c r="C879" s="215"/>
      <c r="D879" s="215"/>
      <c r="AA879" s="140"/>
      <c r="AB879" s="140"/>
      <c r="AC879" s="140"/>
      <c r="AD879" s="140"/>
      <c r="AE879" s="140"/>
      <c r="AF879" s="218"/>
      <c r="AG879" s="188"/>
      <c r="AN879" s="140"/>
      <c r="AO879" s="140"/>
      <c r="AP879" s="140"/>
      <c r="AQ879" s="140"/>
      <c r="AR879" s="140"/>
      <c r="AS879" s="140"/>
      <c r="AT879" s="140"/>
      <c r="AU879" s="140"/>
    </row>
    <row r="880" spans="3:47" ht="12" customHeight="1">
      <c r="C880" s="215"/>
      <c r="D880" s="215"/>
      <c r="AA880" s="140"/>
      <c r="AB880" s="140"/>
      <c r="AC880" s="140"/>
      <c r="AD880" s="140"/>
      <c r="AE880" s="140"/>
      <c r="AF880" s="218"/>
      <c r="AG880" s="188"/>
      <c r="AN880" s="140"/>
      <c r="AO880" s="140"/>
      <c r="AP880" s="140"/>
      <c r="AQ880" s="140"/>
      <c r="AR880" s="140"/>
      <c r="AS880" s="140"/>
      <c r="AT880" s="140"/>
      <c r="AU880" s="140"/>
    </row>
    <row r="881" spans="3:47" ht="12" customHeight="1">
      <c r="C881" s="215"/>
      <c r="D881" s="215"/>
      <c r="AA881" s="140"/>
      <c r="AB881" s="140"/>
      <c r="AC881" s="140"/>
      <c r="AD881" s="140"/>
      <c r="AE881" s="140"/>
      <c r="AF881" s="218"/>
      <c r="AG881" s="188"/>
      <c r="AN881" s="140"/>
      <c r="AO881" s="140"/>
      <c r="AP881" s="140"/>
      <c r="AQ881" s="140"/>
      <c r="AR881" s="140"/>
      <c r="AS881" s="140"/>
      <c r="AT881" s="140"/>
      <c r="AU881" s="140"/>
    </row>
    <row r="882" spans="3:47" ht="12" customHeight="1">
      <c r="C882" s="215"/>
      <c r="D882" s="215"/>
      <c r="AA882" s="140"/>
      <c r="AB882" s="140"/>
      <c r="AC882" s="140"/>
      <c r="AD882" s="140"/>
      <c r="AE882" s="140"/>
      <c r="AF882" s="218"/>
      <c r="AG882" s="188"/>
      <c r="AN882" s="140"/>
      <c r="AO882" s="140"/>
      <c r="AP882" s="140"/>
      <c r="AQ882" s="140"/>
      <c r="AR882" s="140"/>
      <c r="AS882" s="140"/>
      <c r="AT882" s="140"/>
      <c r="AU882" s="140"/>
    </row>
    <row r="883" spans="3:47" ht="12" customHeight="1">
      <c r="C883" s="215"/>
      <c r="D883" s="215"/>
      <c r="AA883" s="140"/>
      <c r="AB883" s="140"/>
      <c r="AC883" s="140"/>
      <c r="AD883" s="140"/>
      <c r="AE883" s="140"/>
      <c r="AF883" s="218"/>
      <c r="AG883" s="188"/>
      <c r="AN883" s="140"/>
      <c r="AO883" s="140"/>
      <c r="AP883" s="140"/>
      <c r="AQ883" s="140"/>
      <c r="AR883" s="140"/>
      <c r="AS883" s="140"/>
      <c r="AT883" s="140"/>
      <c r="AU883" s="140"/>
    </row>
    <row r="884" spans="3:47" ht="12" customHeight="1">
      <c r="C884" s="215"/>
      <c r="D884" s="215"/>
      <c r="AA884" s="140"/>
      <c r="AB884" s="140"/>
      <c r="AC884" s="140"/>
      <c r="AD884" s="140"/>
      <c r="AE884" s="140"/>
      <c r="AF884" s="218"/>
      <c r="AG884" s="188"/>
      <c r="AN884" s="140"/>
      <c r="AO884" s="140"/>
      <c r="AP884" s="140"/>
      <c r="AQ884" s="140"/>
      <c r="AR884" s="140"/>
      <c r="AS884" s="140"/>
      <c r="AT884" s="140"/>
      <c r="AU884" s="140"/>
    </row>
    <row r="885" spans="3:47" ht="12" customHeight="1">
      <c r="C885" s="215"/>
      <c r="D885" s="215"/>
      <c r="AA885" s="140"/>
      <c r="AB885" s="140"/>
      <c r="AC885" s="140"/>
      <c r="AD885" s="140"/>
      <c r="AE885" s="140"/>
      <c r="AF885" s="218"/>
      <c r="AG885" s="188"/>
      <c r="AN885" s="140"/>
      <c r="AO885" s="140"/>
      <c r="AP885" s="140"/>
      <c r="AQ885" s="140"/>
      <c r="AR885" s="140"/>
      <c r="AS885" s="140"/>
      <c r="AT885" s="140"/>
      <c r="AU885" s="140"/>
    </row>
    <row r="886" spans="3:47" ht="12" customHeight="1">
      <c r="C886" s="215"/>
      <c r="D886" s="215"/>
      <c r="AA886" s="140"/>
      <c r="AB886" s="140"/>
      <c r="AC886" s="140"/>
      <c r="AD886" s="140"/>
      <c r="AE886" s="140"/>
      <c r="AF886" s="218"/>
      <c r="AG886" s="188"/>
      <c r="AN886" s="140"/>
      <c r="AO886" s="140"/>
      <c r="AP886" s="140"/>
      <c r="AQ886" s="140"/>
      <c r="AR886" s="140"/>
      <c r="AS886" s="140"/>
      <c r="AT886" s="140"/>
      <c r="AU886" s="140"/>
    </row>
    <row r="887" spans="3:47" ht="12" customHeight="1">
      <c r="C887" s="215"/>
      <c r="D887" s="215"/>
      <c r="AA887" s="140"/>
      <c r="AB887" s="140"/>
      <c r="AC887" s="140"/>
      <c r="AD887" s="140"/>
      <c r="AE887" s="140"/>
      <c r="AF887" s="218"/>
      <c r="AG887" s="188"/>
      <c r="AN887" s="140"/>
      <c r="AO887" s="140"/>
      <c r="AP887" s="140"/>
      <c r="AQ887" s="140"/>
      <c r="AR887" s="140"/>
      <c r="AS887" s="140"/>
      <c r="AT887" s="140"/>
      <c r="AU887" s="140"/>
    </row>
    <row r="888" spans="3:47" ht="12" customHeight="1">
      <c r="C888" s="215"/>
      <c r="D888" s="215"/>
      <c r="AA888" s="140"/>
      <c r="AB888" s="140"/>
      <c r="AC888" s="140"/>
      <c r="AD888" s="140"/>
      <c r="AE888" s="140"/>
      <c r="AF888" s="218"/>
      <c r="AG888" s="188"/>
      <c r="AN888" s="140"/>
      <c r="AO888" s="140"/>
      <c r="AP888" s="140"/>
      <c r="AQ888" s="140"/>
      <c r="AR888" s="140"/>
      <c r="AS888" s="140"/>
      <c r="AT888" s="140"/>
      <c r="AU888" s="140"/>
    </row>
    <row r="889" spans="3:47" ht="12" customHeight="1">
      <c r="C889" s="215"/>
      <c r="D889" s="215"/>
      <c r="AA889" s="140"/>
      <c r="AB889" s="140"/>
      <c r="AC889" s="140"/>
      <c r="AD889" s="140"/>
      <c r="AE889" s="140"/>
      <c r="AF889" s="218"/>
      <c r="AG889" s="188"/>
      <c r="AN889" s="140"/>
      <c r="AO889" s="140"/>
      <c r="AP889" s="140"/>
      <c r="AQ889" s="140"/>
      <c r="AR889" s="140"/>
      <c r="AS889" s="140"/>
      <c r="AT889" s="140"/>
      <c r="AU889" s="140"/>
    </row>
    <row r="890" spans="3:47" ht="12" customHeight="1">
      <c r="C890" s="215"/>
      <c r="D890" s="215"/>
      <c r="AA890" s="140"/>
      <c r="AB890" s="140"/>
      <c r="AC890" s="140"/>
      <c r="AD890" s="140"/>
      <c r="AE890" s="140"/>
      <c r="AF890" s="218"/>
      <c r="AG890" s="188"/>
      <c r="AN890" s="140"/>
      <c r="AO890" s="140"/>
      <c r="AP890" s="140"/>
      <c r="AQ890" s="140"/>
      <c r="AR890" s="140"/>
      <c r="AS890" s="140"/>
      <c r="AT890" s="140"/>
      <c r="AU890" s="140"/>
    </row>
    <row r="891" spans="3:47" ht="12" customHeight="1">
      <c r="C891" s="215"/>
      <c r="D891" s="215"/>
      <c r="AA891" s="140"/>
      <c r="AB891" s="140"/>
      <c r="AC891" s="140"/>
      <c r="AD891" s="140"/>
      <c r="AE891" s="140"/>
      <c r="AF891" s="218"/>
      <c r="AG891" s="188"/>
      <c r="AN891" s="140"/>
      <c r="AO891" s="140"/>
      <c r="AP891" s="140"/>
      <c r="AQ891" s="140"/>
      <c r="AR891" s="140"/>
      <c r="AS891" s="140"/>
      <c r="AT891" s="140"/>
      <c r="AU891" s="140"/>
    </row>
    <row r="892" spans="3:47" ht="12" customHeight="1">
      <c r="C892" s="215"/>
      <c r="D892" s="215"/>
      <c r="AA892" s="140"/>
      <c r="AB892" s="140"/>
      <c r="AC892" s="140"/>
      <c r="AD892" s="140"/>
      <c r="AE892" s="140"/>
      <c r="AF892" s="218"/>
      <c r="AG892" s="188"/>
      <c r="AN892" s="140"/>
      <c r="AO892" s="140"/>
      <c r="AP892" s="140"/>
      <c r="AQ892" s="140"/>
      <c r="AR892" s="140"/>
      <c r="AS892" s="140"/>
      <c r="AT892" s="140"/>
      <c r="AU892" s="140"/>
    </row>
    <row r="893" spans="3:47" ht="12" customHeight="1">
      <c r="C893" s="215"/>
      <c r="D893" s="215"/>
      <c r="AA893" s="140"/>
      <c r="AB893" s="140"/>
      <c r="AC893" s="140"/>
      <c r="AD893" s="140"/>
      <c r="AE893" s="140"/>
      <c r="AF893" s="218"/>
      <c r="AG893" s="188"/>
      <c r="AN893" s="140"/>
      <c r="AO893" s="140"/>
      <c r="AP893" s="140"/>
      <c r="AQ893" s="140"/>
      <c r="AR893" s="140"/>
      <c r="AS893" s="140"/>
      <c r="AT893" s="140"/>
      <c r="AU893" s="140"/>
    </row>
    <row r="894" spans="3:47" ht="12" customHeight="1">
      <c r="C894" s="215"/>
      <c r="D894" s="215"/>
      <c r="AA894" s="140"/>
      <c r="AB894" s="140"/>
      <c r="AC894" s="140"/>
      <c r="AD894" s="140"/>
      <c r="AE894" s="140"/>
      <c r="AF894" s="218"/>
      <c r="AG894" s="188"/>
      <c r="AN894" s="140"/>
      <c r="AO894" s="140"/>
      <c r="AP894" s="140"/>
      <c r="AQ894" s="140"/>
      <c r="AR894" s="140"/>
      <c r="AS894" s="140"/>
      <c r="AT894" s="140"/>
      <c r="AU894" s="140"/>
    </row>
    <row r="895" spans="3:47" ht="12" customHeight="1">
      <c r="C895" s="215"/>
      <c r="D895" s="215"/>
      <c r="AA895" s="140"/>
      <c r="AB895" s="140"/>
      <c r="AC895" s="140"/>
      <c r="AD895" s="140"/>
      <c r="AE895" s="140"/>
      <c r="AF895" s="218"/>
      <c r="AG895" s="188"/>
      <c r="AN895" s="140"/>
      <c r="AO895" s="140"/>
      <c r="AP895" s="140"/>
      <c r="AQ895" s="140"/>
      <c r="AR895" s="140"/>
      <c r="AS895" s="140"/>
      <c r="AT895" s="140"/>
      <c r="AU895" s="140"/>
    </row>
    <row r="896" spans="3:47" ht="12" customHeight="1">
      <c r="C896" s="215"/>
      <c r="D896" s="215"/>
      <c r="AA896" s="140"/>
      <c r="AB896" s="140"/>
      <c r="AC896" s="140"/>
      <c r="AD896" s="140"/>
      <c r="AE896" s="140"/>
      <c r="AF896" s="218"/>
      <c r="AG896" s="188"/>
      <c r="AN896" s="140"/>
      <c r="AO896" s="140"/>
      <c r="AP896" s="140"/>
      <c r="AQ896" s="140"/>
      <c r="AR896" s="140"/>
      <c r="AS896" s="140"/>
      <c r="AT896" s="140"/>
      <c r="AU896" s="140"/>
    </row>
    <row r="897" spans="3:47" ht="12" customHeight="1">
      <c r="C897" s="215"/>
      <c r="D897" s="215"/>
      <c r="AA897" s="140"/>
      <c r="AB897" s="140"/>
      <c r="AC897" s="140"/>
      <c r="AD897" s="140"/>
      <c r="AE897" s="140"/>
      <c r="AF897" s="218"/>
      <c r="AG897" s="188"/>
      <c r="AN897" s="140"/>
      <c r="AO897" s="140"/>
      <c r="AP897" s="140"/>
      <c r="AQ897" s="140"/>
      <c r="AR897" s="140"/>
      <c r="AS897" s="140"/>
      <c r="AT897" s="140"/>
      <c r="AU897" s="140"/>
    </row>
    <row r="898" spans="3:47" ht="12" customHeight="1">
      <c r="C898" s="215"/>
      <c r="D898" s="215"/>
      <c r="AA898" s="140"/>
      <c r="AB898" s="140"/>
      <c r="AC898" s="140"/>
      <c r="AD898" s="140"/>
      <c r="AE898" s="140"/>
      <c r="AF898" s="218"/>
      <c r="AG898" s="188"/>
      <c r="AN898" s="140"/>
      <c r="AO898" s="140"/>
      <c r="AP898" s="140"/>
      <c r="AQ898" s="140"/>
      <c r="AR898" s="140"/>
      <c r="AS898" s="140"/>
      <c r="AT898" s="140"/>
      <c r="AU898" s="140"/>
    </row>
    <row r="899" spans="3:47" ht="12" customHeight="1">
      <c r="C899" s="215"/>
      <c r="D899" s="215"/>
      <c r="AA899" s="140"/>
      <c r="AB899" s="140"/>
      <c r="AC899" s="140"/>
      <c r="AD899" s="140"/>
      <c r="AE899" s="140"/>
      <c r="AF899" s="218"/>
      <c r="AG899" s="188"/>
      <c r="AN899" s="140"/>
      <c r="AO899" s="140"/>
      <c r="AP899" s="140"/>
      <c r="AQ899" s="140"/>
      <c r="AR899" s="140"/>
      <c r="AS899" s="140"/>
      <c r="AT899" s="140"/>
      <c r="AU899" s="140"/>
    </row>
    <row r="900" spans="3:47" ht="12" customHeight="1">
      <c r="C900" s="215"/>
      <c r="D900" s="215"/>
      <c r="AA900" s="140"/>
      <c r="AB900" s="140"/>
      <c r="AC900" s="140"/>
      <c r="AD900" s="140"/>
      <c r="AE900" s="140"/>
      <c r="AF900" s="218"/>
      <c r="AG900" s="188"/>
      <c r="AN900" s="140"/>
      <c r="AO900" s="140"/>
      <c r="AP900" s="140"/>
      <c r="AQ900" s="140"/>
      <c r="AR900" s="140"/>
      <c r="AS900" s="140"/>
      <c r="AT900" s="140"/>
      <c r="AU900" s="140"/>
    </row>
    <row r="901" spans="3:47" ht="12" customHeight="1">
      <c r="C901" s="215"/>
      <c r="D901" s="215"/>
      <c r="AA901" s="140"/>
      <c r="AB901" s="140"/>
      <c r="AC901" s="140"/>
      <c r="AD901" s="140"/>
      <c r="AE901" s="140"/>
      <c r="AF901" s="218"/>
      <c r="AG901" s="188"/>
      <c r="AN901" s="140"/>
      <c r="AO901" s="140"/>
      <c r="AP901" s="140"/>
      <c r="AQ901" s="140"/>
      <c r="AR901" s="140"/>
      <c r="AS901" s="140"/>
      <c r="AT901" s="140"/>
      <c r="AU901" s="140"/>
    </row>
    <row r="902" spans="3:47" ht="12" customHeight="1">
      <c r="C902" s="215"/>
      <c r="D902" s="215"/>
      <c r="AA902" s="140"/>
      <c r="AB902" s="140"/>
      <c r="AC902" s="140"/>
      <c r="AD902" s="140"/>
      <c r="AE902" s="140"/>
      <c r="AF902" s="218"/>
      <c r="AG902" s="188"/>
      <c r="AN902" s="140"/>
      <c r="AO902" s="140"/>
      <c r="AP902" s="140"/>
      <c r="AQ902" s="140"/>
      <c r="AR902" s="140"/>
      <c r="AS902" s="140"/>
      <c r="AT902" s="140"/>
      <c r="AU902" s="140"/>
    </row>
    <row r="903" spans="3:47" ht="12" customHeight="1">
      <c r="C903" s="215"/>
      <c r="D903" s="215"/>
      <c r="AA903" s="140"/>
      <c r="AB903" s="140"/>
      <c r="AC903" s="140"/>
      <c r="AD903" s="140"/>
      <c r="AE903" s="140"/>
      <c r="AF903" s="218"/>
      <c r="AG903" s="188"/>
      <c r="AN903" s="140"/>
      <c r="AO903" s="140"/>
      <c r="AP903" s="140"/>
      <c r="AQ903" s="140"/>
      <c r="AR903" s="140"/>
      <c r="AS903" s="140"/>
      <c r="AT903" s="140"/>
      <c r="AU903" s="140"/>
    </row>
    <row r="904" spans="3:47" ht="12" customHeight="1">
      <c r="C904" s="215"/>
      <c r="D904" s="215"/>
      <c r="AA904" s="140"/>
      <c r="AB904" s="140"/>
      <c r="AC904" s="140"/>
      <c r="AD904" s="140"/>
      <c r="AE904" s="140"/>
      <c r="AF904" s="218"/>
      <c r="AG904" s="188"/>
      <c r="AN904" s="140"/>
      <c r="AO904" s="140"/>
      <c r="AP904" s="140"/>
      <c r="AQ904" s="140"/>
      <c r="AR904" s="140"/>
      <c r="AS904" s="140"/>
      <c r="AT904" s="140"/>
      <c r="AU904" s="140"/>
    </row>
    <row r="905" spans="3:47" ht="12" customHeight="1">
      <c r="C905" s="215"/>
      <c r="D905" s="215"/>
      <c r="AA905" s="140"/>
      <c r="AB905" s="140"/>
      <c r="AC905" s="140"/>
      <c r="AD905" s="140"/>
      <c r="AE905" s="140"/>
      <c r="AF905" s="218"/>
      <c r="AG905" s="188"/>
      <c r="AN905" s="140"/>
      <c r="AO905" s="140"/>
      <c r="AP905" s="140"/>
      <c r="AQ905" s="140"/>
      <c r="AR905" s="140"/>
      <c r="AS905" s="140"/>
      <c r="AT905" s="140"/>
      <c r="AU905" s="140"/>
    </row>
    <row r="906" spans="3:47" ht="12" customHeight="1">
      <c r="C906" s="215"/>
      <c r="D906" s="215"/>
      <c r="AA906" s="140"/>
      <c r="AB906" s="140"/>
      <c r="AC906" s="140"/>
      <c r="AD906" s="140"/>
      <c r="AE906" s="140"/>
      <c r="AF906" s="218"/>
      <c r="AG906" s="188"/>
      <c r="AN906" s="140"/>
      <c r="AO906" s="140"/>
      <c r="AP906" s="140"/>
      <c r="AQ906" s="140"/>
      <c r="AR906" s="140"/>
      <c r="AS906" s="140"/>
      <c r="AT906" s="140"/>
      <c r="AU906" s="140"/>
    </row>
    <row r="907" spans="3:47" ht="12" customHeight="1">
      <c r="C907" s="215"/>
      <c r="D907" s="215"/>
      <c r="AA907" s="140"/>
      <c r="AB907" s="140"/>
      <c r="AC907" s="140"/>
      <c r="AD907" s="140"/>
      <c r="AE907" s="140"/>
      <c r="AF907" s="218"/>
      <c r="AG907" s="188"/>
      <c r="AN907" s="140"/>
      <c r="AO907" s="140"/>
      <c r="AP907" s="140"/>
      <c r="AQ907" s="140"/>
      <c r="AR907" s="140"/>
      <c r="AS907" s="140"/>
      <c r="AT907" s="140"/>
      <c r="AU907" s="140"/>
    </row>
    <row r="908" spans="3:47" ht="12" customHeight="1">
      <c r="C908" s="215"/>
      <c r="D908" s="215"/>
      <c r="AA908" s="140"/>
      <c r="AB908" s="140"/>
      <c r="AC908" s="140"/>
      <c r="AD908" s="140"/>
      <c r="AE908" s="140"/>
      <c r="AF908" s="218"/>
      <c r="AG908" s="188"/>
      <c r="AN908" s="140"/>
      <c r="AO908" s="140"/>
      <c r="AP908" s="140"/>
      <c r="AQ908" s="140"/>
      <c r="AR908" s="140"/>
      <c r="AS908" s="140"/>
      <c r="AT908" s="140"/>
      <c r="AU908" s="140"/>
    </row>
    <row r="909" spans="3:47" ht="12" customHeight="1">
      <c r="C909" s="215"/>
      <c r="D909" s="215"/>
      <c r="AA909" s="140"/>
      <c r="AB909" s="140"/>
      <c r="AC909" s="140"/>
      <c r="AD909" s="140"/>
      <c r="AE909" s="140"/>
      <c r="AF909" s="218"/>
      <c r="AG909" s="188"/>
      <c r="AN909" s="140"/>
      <c r="AO909" s="140"/>
      <c r="AP909" s="140"/>
      <c r="AQ909" s="140"/>
      <c r="AR909" s="140"/>
      <c r="AS909" s="140"/>
      <c r="AT909" s="140"/>
      <c r="AU909" s="140"/>
    </row>
    <row r="910" spans="3:47" ht="12" customHeight="1">
      <c r="C910" s="215"/>
      <c r="D910" s="215"/>
      <c r="AA910" s="140"/>
      <c r="AB910" s="140"/>
      <c r="AC910" s="140"/>
      <c r="AD910" s="140"/>
      <c r="AE910" s="140"/>
      <c r="AF910" s="218"/>
      <c r="AG910" s="188"/>
      <c r="AN910" s="140"/>
      <c r="AO910" s="140"/>
      <c r="AP910" s="140"/>
      <c r="AQ910" s="140"/>
      <c r="AR910" s="140"/>
      <c r="AS910" s="140"/>
      <c r="AT910" s="140"/>
      <c r="AU910" s="140"/>
    </row>
    <row r="911" spans="3:47" ht="12" customHeight="1">
      <c r="C911" s="215"/>
      <c r="D911" s="215"/>
      <c r="AA911" s="140"/>
      <c r="AB911" s="140"/>
      <c r="AC911" s="140"/>
      <c r="AD911" s="140"/>
      <c r="AE911" s="140"/>
      <c r="AF911" s="218"/>
      <c r="AG911" s="188"/>
      <c r="AN911" s="140"/>
      <c r="AO911" s="140"/>
      <c r="AP911" s="140"/>
      <c r="AQ911" s="140"/>
      <c r="AR911" s="140"/>
      <c r="AS911" s="140"/>
      <c r="AT911" s="140"/>
      <c r="AU911" s="140"/>
    </row>
    <row r="912" spans="3:47" ht="12" customHeight="1">
      <c r="C912" s="215"/>
      <c r="D912" s="215"/>
      <c r="AA912" s="140"/>
      <c r="AB912" s="140"/>
      <c r="AC912" s="140"/>
      <c r="AD912" s="140"/>
      <c r="AE912" s="140"/>
      <c r="AF912" s="218"/>
      <c r="AG912" s="188"/>
      <c r="AN912" s="140"/>
      <c r="AO912" s="140"/>
      <c r="AP912" s="140"/>
      <c r="AQ912" s="140"/>
      <c r="AR912" s="140"/>
      <c r="AS912" s="140"/>
      <c r="AT912" s="140"/>
      <c r="AU912" s="140"/>
    </row>
    <row r="913" spans="3:47" ht="12" customHeight="1">
      <c r="C913" s="215"/>
      <c r="D913" s="215"/>
      <c r="AA913" s="140"/>
      <c r="AB913" s="140"/>
      <c r="AC913" s="140"/>
      <c r="AD913" s="140"/>
      <c r="AE913" s="140"/>
      <c r="AF913" s="218"/>
      <c r="AG913" s="188"/>
      <c r="AN913" s="140"/>
      <c r="AO913" s="140"/>
      <c r="AP913" s="140"/>
      <c r="AQ913" s="140"/>
      <c r="AR913" s="140"/>
      <c r="AS913" s="140"/>
      <c r="AT913" s="140"/>
      <c r="AU913" s="140"/>
    </row>
    <row r="914" spans="3:47" ht="12" customHeight="1">
      <c r="C914" s="215"/>
      <c r="D914" s="215"/>
      <c r="AA914" s="140"/>
      <c r="AB914" s="140"/>
      <c r="AC914" s="140"/>
      <c r="AD914" s="140"/>
      <c r="AE914" s="140"/>
      <c r="AF914" s="218"/>
      <c r="AG914" s="188"/>
      <c r="AN914" s="140"/>
      <c r="AO914" s="140"/>
      <c r="AP914" s="140"/>
      <c r="AQ914" s="140"/>
      <c r="AR914" s="140"/>
      <c r="AS914" s="140"/>
      <c r="AT914" s="140"/>
      <c r="AU914" s="140"/>
    </row>
    <row r="915" spans="3:47" ht="12" customHeight="1">
      <c r="C915" s="215"/>
      <c r="D915" s="215"/>
      <c r="AA915" s="140"/>
      <c r="AB915" s="140"/>
      <c r="AC915" s="140"/>
      <c r="AD915" s="140"/>
      <c r="AE915" s="140"/>
      <c r="AF915" s="218"/>
      <c r="AG915" s="188"/>
      <c r="AN915" s="140"/>
      <c r="AO915" s="140"/>
      <c r="AP915" s="140"/>
      <c r="AQ915" s="140"/>
      <c r="AR915" s="140"/>
      <c r="AS915" s="140"/>
      <c r="AT915" s="140"/>
      <c r="AU915" s="140"/>
    </row>
    <row r="916" spans="3:47" ht="12" customHeight="1">
      <c r="C916" s="215"/>
      <c r="D916" s="215"/>
      <c r="AA916" s="140"/>
      <c r="AB916" s="140"/>
      <c r="AC916" s="140"/>
      <c r="AD916" s="140"/>
      <c r="AE916" s="140"/>
      <c r="AF916" s="218"/>
      <c r="AG916" s="188"/>
      <c r="AN916" s="140"/>
      <c r="AO916" s="140"/>
      <c r="AP916" s="140"/>
      <c r="AQ916" s="140"/>
      <c r="AR916" s="140"/>
      <c r="AS916" s="140"/>
      <c r="AT916" s="140"/>
      <c r="AU916" s="140"/>
    </row>
    <row r="917" spans="3:47" ht="12" customHeight="1">
      <c r="C917" s="215"/>
      <c r="D917" s="215"/>
      <c r="AA917" s="140"/>
      <c r="AB917" s="140"/>
      <c r="AC917" s="140"/>
      <c r="AD917" s="140"/>
      <c r="AE917" s="140"/>
      <c r="AF917" s="218"/>
      <c r="AG917" s="188"/>
      <c r="AN917" s="140"/>
      <c r="AO917" s="140"/>
      <c r="AP917" s="140"/>
      <c r="AQ917" s="140"/>
      <c r="AR917" s="140"/>
      <c r="AS917" s="140"/>
      <c r="AT917" s="140"/>
      <c r="AU917" s="140"/>
    </row>
    <row r="918" spans="3:47" ht="12" customHeight="1">
      <c r="C918" s="215"/>
      <c r="D918" s="215"/>
      <c r="AA918" s="140"/>
      <c r="AB918" s="140"/>
      <c r="AC918" s="140"/>
      <c r="AD918" s="140"/>
      <c r="AE918" s="140"/>
      <c r="AF918" s="218"/>
      <c r="AG918" s="188"/>
      <c r="AN918" s="140"/>
      <c r="AO918" s="140"/>
      <c r="AP918" s="140"/>
      <c r="AQ918" s="140"/>
      <c r="AR918" s="140"/>
      <c r="AS918" s="140"/>
      <c r="AT918" s="140"/>
      <c r="AU918" s="140"/>
    </row>
    <row r="919" spans="3:47" ht="12" customHeight="1">
      <c r="C919" s="215"/>
      <c r="D919" s="215"/>
      <c r="AA919" s="140"/>
      <c r="AB919" s="140"/>
      <c r="AC919" s="140"/>
      <c r="AD919" s="140"/>
      <c r="AE919" s="140"/>
      <c r="AF919" s="218"/>
      <c r="AG919" s="188"/>
      <c r="AN919" s="140"/>
      <c r="AO919" s="140"/>
      <c r="AP919" s="140"/>
      <c r="AQ919" s="140"/>
      <c r="AR919" s="140"/>
      <c r="AS919" s="140"/>
      <c r="AT919" s="140"/>
      <c r="AU919" s="140"/>
    </row>
    <row r="920" spans="3:47" ht="12" customHeight="1">
      <c r="C920" s="215"/>
      <c r="D920" s="215"/>
      <c r="AA920" s="140"/>
      <c r="AB920" s="140"/>
      <c r="AC920" s="140"/>
      <c r="AD920" s="140"/>
      <c r="AE920" s="140"/>
      <c r="AF920" s="218"/>
      <c r="AG920" s="188"/>
      <c r="AN920" s="140"/>
      <c r="AO920" s="140"/>
      <c r="AP920" s="140"/>
      <c r="AQ920" s="140"/>
      <c r="AR920" s="140"/>
      <c r="AS920" s="140"/>
      <c r="AT920" s="140"/>
      <c r="AU920" s="140"/>
    </row>
    <row r="921" spans="3:47" ht="12" customHeight="1">
      <c r="C921" s="215"/>
      <c r="D921" s="215"/>
      <c r="AA921" s="140"/>
      <c r="AB921" s="140"/>
      <c r="AC921" s="140"/>
      <c r="AD921" s="140"/>
      <c r="AE921" s="140"/>
      <c r="AF921" s="218"/>
      <c r="AG921" s="188"/>
      <c r="AN921" s="140"/>
      <c r="AO921" s="140"/>
      <c r="AP921" s="140"/>
      <c r="AQ921" s="140"/>
      <c r="AR921" s="140"/>
      <c r="AS921" s="140"/>
      <c r="AT921" s="140"/>
      <c r="AU921" s="140"/>
    </row>
    <row r="922" spans="3:47" ht="12" customHeight="1">
      <c r="C922" s="215"/>
      <c r="D922" s="215"/>
      <c r="AA922" s="140"/>
      <c r="AB922" s="140"/>
      <c r="AC922" s="140"/>
      <c r="AD922" s="140"/>
      <c r="AE922" s="140"/>
      <c r="AF922" s="218"/>
      <c r="AG922" s="188"/>
      <c r="AN922" s="140"/>
      <c r="AO922" s="140"/>
      <c r="AP922" s="140"/>
      <c r="AQ922" s="140"/>
      <c r="AR922" s="140"/>
      <c r="AS922" s="140"/>
      <c r="AT922" s="140"/>
      <c r="AU922" s="140"/>
    </row>
    <row r="923" spans="3:47" ht="12" customHeight="1">
      <c r="C923" s="215"/>
      <c r="D923" s="215"/>
      <c r="AA923" s="140"/>
      <c r="AB923" s="140"/>
      <c r="AC923" s="140"/>
      <c r="AD923" s="140"/>
      <c r="AE923" s="140"/>
      <c r="AF923" s="218"/>
      <c r="AG923" s="188"/>
      <c r="AN923" s="140"/>
      <c r="AO923" s="140"/>
      <c r="AP923" s="140"/>
      <c r="AQ923" s="140"/>
      <c r="AR923" s="140"/>
      <c r="AS923" s="140"/>
      <c r="AT923" s="140"/>
      <c r="AU923" s="140"/>
    </row>
    <row r="924" spans="3:47" ht="12" customHeight="1">
      <c r="C924" s="215"/>
      <c r="D924" s="215"/>
      <c r="AA924" s="140"/>
      <c r="AB924" s="140"/>
      <c r="AC924" s="140"/>
      <c r="AD924" s="140"/>
      <c r="AE924" s="140"/>
      <c r="AF924" s="218"/>
      <c r="AG924" s="188"/>
      <c r="AN924" s="140"/>
      <c r="AO924" s="140"/>
      <c r="AP924" s="140"/>
      <c r="AQ924" s="140"/>
      <c r="AR924" s="140"/>
      <c r="AS924" s="140"/>
      <c r="AT924" s="140"/>
      <c r="AU924" s="140"/>
    </row>
    <row r="925" spans="3:47" ht="12" customHeight="1">
      <c r="C925" s="215"/>
      <c r="D925" s="215"/>
      <c r="AA925" s="140"/>
      <c r="AB925" s="140"/>
      <c r="AC925" s="140"/>
      <c r="AD925" s="140"/>
      <c r="AE925" s="140"/>
      <c r="AF925" s="218"/>
      <c r="AG925" s="188"/>
      <c r="AN925" s="140"/>
      <c r="AO925" s="140"/>
      <c r="AP925" s="140"/>
      <c r="AQ925" s="140"/>
      <c r="AR925" s="140"/>
      <c r="AS925" s="140"/>
      <c r="AT925" s="140"/>
      <c r="AU925" s="140"/>
    </row>
    <row r="926" spans="3:47" ht="12" customHeight="1">
      <c r="C926" s="215"/>
      <c r="D926" s="215"/>
      <c r="AA926" s="140"/>
      <c r="AB926" s="140"/>
      <c r="AC926" s="140"/>
      <c r="AD926" s="140"/>
      <c r="AE926" s="140"/>
      <c r="AF926" s="218"/>
      <c r="AG926" s="188"/>
      <c r="AN926" s="140"/>
      <c r="AO926" s="140"/>
      <c r="AP926" s="140"/>
      <c r="AQ926" s="140"/>
      <c r="AR926" s="140"/>
      <c r="AS926" s="140"/>
      <c r="AT926" s="140"/>
      <c r="AU926" s="140"/>
    </row>
    <row r="927" spans="3:47" ht="12" customHeight="1">
      <c r="C927" s="215"/>
      <c r="D927" s="215"/>
      <c r="AA927" s="140"/>
      <c r="AB927" s="140"/>
      <c r="AC927" s="140"/>
      <c r="AD927" s="140"/>
      <c r="AE927" s="140"/>
      <c r="AF927" s="218"/>
      <c r="AG927" s="188"/>
      <c r="AN927" s="140"/>
      <c r="AO927" s="140"/>
      <c r="AP927" s="140"/>
      <c r="AQ927" s="140"/>
      <c r="AR927" s="140"/>
      <c r="AS927" s="140"/>
      <c r="AT927" s="140"/>
      <c r="AU927" s="140"/>
    </row>
    <row r="928" spans="3:47" ht="12" customHeight="1">
      <c r="C928" s="215"/>
      <c r="D928" s="215"/>
      <c r="AA928" s="140"/>
      <c r="AB928" s="140"/>
      <c r="AC928" s="140"/>
      <c r="AD928" s="140"/>
      <c r="AE928" s="140"/>
      <c r="AF928" s="218"/>
      <c r="AG928" s="188"/>
      <c r="AN928" s="140"/>
      <c r="AO928" s="140"/>
      <c r="AP928" s="140"/>
      <c r="AQ928" s="140"/>
      <c r="AR928" s="140"/>
      <c r="AS928" s="140"/>
      <c r="AT928" s="140"/>
      <c r="AU928" s="140"/>
    </row>
    <row r="929" spans="3:47" ht="12" customHeight="1">
      <c r="C929" s="215"/>
      <c r="D929" s="215"/>
      <c r="AA929" s="140"/>
      <c r="AB929" s="140"/>
      <c r="AC929" s="140"/>
      <c r="AD929" s="140"/>
      <c r="AE929" s="140"/>
      <c r="AF929" s="218"/>
      <c r="AG929" s="188"/>
      <c r="AN929" s="140"/>
      <c r="AO929" s="140"/>
      <c r="AP929" s="140"/>
      <c r="AQ929" s="140"/>
      <c r="AR929" s="140"/>
      <c r="AS929" s="140"/>
      <c r="AT929" s="140"/>
      <c r="AU929" s="140"/>
    </row>
    <row r="930" spans="3:47" ht="12" customHeight="1">
      <c r="C930" s="215"/>
      <c r="D930" s="215"/>
      <c r="AA930" s="140"/>
      <c r="AB930" s="140"/>
      <c r="AC930" s="140"/>
      <c r="AD930" s="140"/>
      <c r="AE930" s="140"/>
      <c r="AF930" s="218"/>
      <c r="AG930" s="188"/>
      <c r="AN930" s="140"/>
      <c r="AO930" s="140"/>
      <c r="AP930" s="140"/>
      <c r="AQ930" s="140"/>
      <c r="AR930" s="140"/>
      <c r="AS930" s="140"/>
      <c r="AT930" s="140"/>
      <c r="AU930" s="140"/>
    </row>
    <row r="931" spans="3:47" ht="12" customHeight="1">
      <c r="C931" s="215"/>
      <c r="D931" s="215"/>
      <c r="AA931" s="140"/>
      <c r="AB931" s="140"/>
      <c r="AC931" s="140"/>
      <c r="AD931" s="140"/>
      <c r="AE931" s="140"/>
      <c r="AF931" s="218"/>
      <c r="AG931" s="188"/>
      <c r="AN931" s="140"/>
      <c r="AO931" s="140"/>
      <c r="AP931" s="140"/>
      <c r="AQ931" s="140"/>
      <c r="AR931" s="140"/>
      <c r="AS931" s="140"/>
      <c r="AT931" s="140"/>
      <c r="AU931" s="140"/>
    </row>
    <row r="932" spans="3:47" ht="12" customHeight="1">
      <c r="C932" s="215"/>
      <c r="D932" s="215"/>
      <c r="AA932" s="140"/>
      <c r="AB932" s="140"/>
      <c r="AC932" s="140"/>
      <c r="AD932" s="140"/>
      <c r="AE932" s="140"/>
      <c r="AF932" s="218"/>
      <c r="AG932" s="188"/>
      <c r="AN932" s="140"/>
      <c r="AO932" s="140"/>
      <c r="AP932" s="140"/>
      <c r="AQ932" s="140"/>
      <c r="AR932" s="140"/>
      <c r="AS932" s="140"/>
      <c r="AT932" s="140"/>
      <c r="AU932" s="140"/>
    </row>
    <row r="933" spans="3:47" ht="12" customHeight="1">
      <c r="C933" s="215"/>
      <c r="D933" s="215"/>
      <c r="AA933" s="140"/>
      <c r="AB933" s="140"/>
      <c r="AC933" s="140"/>
      <c r="AD933" s="140"/>
      <c r="AE933" s="140"/>
      <c r="AF933" s="218"/>
      <c r="AG933" s="188"/>
      <c r="AN933" s="140"/>
      <c r="AO933" s="140"/>
      <c r="AP933" s="140"/>
      <c r="AQ933" s="140"/>
      <c r="AR933" s="140"/>
      <c r="AS933" s="140"/>
      <c r="AT933" s="140"/>
      <c r="AU933" s="140"/>
    </row>
    <row r="934" spans="3:47" ht="12" customHeight="1">
      <c r="C934" s="215"/>
      <c r="D934" s="215"/>
      <c r="AA934" s="140"/>
      <c r="AB934" s="140"/>
      <c r="AC934" s="140"/>
      <c r="AD934" s="140"/>
      <c r="AE934" s="140"/>
      <c r="AF934" s="218"/>
      <c r="AG934" s="188"/>
      <c r="AN934" s="140"/>
      <c r="AO934" s="140"/>
      <c r="AP934" s="140"/>
      <c r="AQ934" s="140"/>
      <c r="AR934" s="140"/>
      <c r="AS934" s="140"/>
      <c r="AT934" s="140"/>
      <c r="AU934" s="140"/>
    </row>
    <row r="935" spans="3:47" ht="12" customHeight="1">
      <c r="C935" s="215"/>
      <c r="D935" s="215"/>
      <c r="AA935" s="140"/>
      <c r="AB935" s="140"/>
      <c r="AC935" s="140"/>
      <c r="AD935" s="140"/>
      <c r="AE935" s="140"/>
      <c r="AF935" s="218"/>
      <c r="AG935" s="188"/>
      <c r="AN935" s="140"/>
      <c r="AO935" s="140"/>
      <c r="AP935" s="140"/>
      <c r="AQ935" s="140"/>
      <c r="AR935" s="140"/>
      <c r="AS935" s="140"/>
      <c r="AT935" s="140"/>
      <c r="AU935" s="140"/>
    </row>
    <row r="936" spans="3:47" ht="12" customHeight="1">
      <c r="C936" s="215"/>
      <c r="D936" s="215"/>
      <c r="AA936" s="140"/>
      <c r="AB936" s="140"/>
      <c r="AC936" s="140"/>
      <c r="AD936" s="140"/>
      <c r="AE936" s="140"/>
      <c r="AF936" s="218"/>
      <c r="AG936" s="188"/>
      <c r="AN936" s="140"/>
      <c r="AO936" s="140"/>
      <c r="AP936" s="140"/>
      <c r="AQ936" s="140"/>
      <c r="AR936" s="140"/>
      <c r="AS936" s="140"/>
      <c r="AT936" s="140"/>
      <c r="AU936" s="140"/>
    </row>
    <row r="937" spans="3:47" ht="12" customHeight="1">
      <c r="C937" s="215"/>
      <c r="D937" s="215"/>
      <c r="AA937" s="140"/>
      <c r="AB937" s="140"/>
      <c r="AC937" s="140"/>
      <c r="AD937" s="140"/>
      <c r="AE937" s="140"/>
      <c r="AF937" s="218"/>
      <c r="AG937" s="188"/>
      <c r="AN937" s="140"/>
      <c r="AO937" s="140"/>
      <c r="AP937" s="140"/>
      <c r="AQ937" s="140"/>
      <c r="AR937" s="140"/>
      <c r="AS937" s="140"/>
      <c r="AT937" s="140"/>
      <c r="AU937" s="140"/>
    </row>
    <row r="938" spans="3:47" ht="12" customHeight="1">
      <c r="C938" s="215"/>
      <c r="D938" s="215"/>
      <c r="AA938" s="140"/>
      <c r="AB938" s="140"/>
      <c r="AC938" s="140"/>
      <c r="AD938" s="140"/>
      <c r="AE938" s="140"/>
      <c r="AF938" s="218"/>
      <c r="AG938" s="188"/>
      <c r="AN938" s="140"/>
      <c r="AO938" s="140"/>
      <c r="AP938" s="140"/>
      <c r="AQ938" s="140"/>
      <c r="AR938" s="140"/>
      <c r="AS938" s="140"/>
      <c r="AT938" s="140"/>
      <c r="AU938" s="140"/>
    </row>
    <row r="939" spans="3:47" ht="12" customHeight="1">
      <c r="C939" s="215"/>
      <c r="D939" s="215"/>
      <c r="AA939" s="140"/>
      <c r="AB939" s="140"/>
      <c r="AC939" s="140"/>
      <c r="AD939" s="140"/>
      <c r="AE939" s="140"/>
      <c r="AF939" s="218"/>
      <c r="AG939" s="188"/>
      <c r="AN939" s="140"/>
      <c r="AO939" s="140"/>
      <c r="AP939" s="140"/>
      <c r="AQ939" s="140"/>
      <c r="AR939" s="140"/>
      <c r="AS939" s="140"/>
      <c r="AT939" s="140"/>
      <c r="AU939" s="140"/>
    </row>
    <row r="940" spans="3:47" ht="12" customHeight="1">
      <c r="C940" s="215"/>
      <c r="D940" s="215"/>
      <c r="AA940" s="140"/>
      <c r="AB940" s="140"/>
      <c r="AC940" s="140"/>
      <c r="AD940" s="140"/>
      <c r="AE940" s="140"/>
      <c r="AF940" s="218"/>
      <c r="AG940" s="188"/>
      <c r="AN940" s="140"/>
      <c r="AO940" s="140"/>
      <c r="AP940" s="140"/>
      <c r="AQ940" s="140"/>
      <c r="AR940" s="140"/>
      <c r="AS940" s="140"/>
      <c r="AT940" s="140"/>
      <c r="AU940" s="140"/>
    </row>
    <row r="941" spans="3:47" ht="12" customHeight="1">
      <c r="C941" s="215"/>
      <c r="D941" s="215"/>
      <c r="AA941" s="140"/>
      <c r="AB941" s="140"/>
      <c r="AC941" s="140"/>
      <c r="AD941" s="140"/>
      <c r="AE941" s="140"/>
      <c r="AF941" s="218"/>
      <c r="AG941" s="188"/>
      <c r="AN941" s="140"/>
      <c r="AO941" s="140"/>
      <c r="AP941" s="140"/>
      <c r="AQ941" s="140"/>
      <c r="AR941" s="140"/>
      <c r="AS941" s="140"/>
      <c r="AT941" s="140"/>
      <c r="AU941" s="140"/>
    </row>
    <row r="942" spans="3:47" ht="12" customHeight="1">
      <c r="C942" s="215"/>
      <c r="D942" s="215"/>
      <c r="AA942" s="140"/>
      <c r="AB942" s="140"/>
      <c r="AC942" s="140"/>
      <c r="AD942" s="140"/>
      <c r="AE942" s="140"/>
      <c r="AF942" s="218"/>
      <c r="AG942" s="188"/>
      <c r="AN942" s="140"/>
      <c r="AO942" s="140"/>
      <c r="AP942" s="140"/>
      <c r="AQ942" s="140"/>
      <c r="AR942" s="140"/>
      <c r="AS942" s="140"/>
      <c r="AT942" s="140"/>
      <c r="AU942" s="140"/>
    </row>
    <row r="943" spans="3:47" ht="12" customHeight="1">
      <c r="C943" s="215"/>
      <c r="D943" s="215"/>
      <c r="AA943" s="140"/>
      <c r="AB943" s="140"/>
      <c r="AC943" s="140"/>
      <c r="AD943" s="140"/>
      <c r="AE943" s="140"/>
      <c r="AF943" s="218"/>
      <c r="AG943" s="188"/>
      <c r="AN943" s="140"/>
      <c r="AO943" s="140"/>
      <c r="AP943" s="140"/>
      <c r="AQ943" s="140"/>
      <c r="AR943" s="140"/>
      <c r="AS943" s="140"/>
      <c r="AT943" s="140"/>
      <c r="AU943" s="140"/>
    </row>
    <row r="944" spans="3:47" ht="12" customHeight="1">
      <c r="C944" s="215"/>
      <c r="D944" s="215"/>
      <c r="AA944" s="140"/>
      <c r="AB944" s="140"/>
      <c r="AC944" s="140"/>
      <c r="AD944" s="140"/>
      <c r="AE944" s="140"/>
      <c r="AF944" s="218"/>
      <c r="AG944" s="188"/>
      <c r="AN944" s="140"/>
      <c r="AO944" s="140"/>
      <c r="AP944" s="140"/>
      <c r="AQ944" s="140"/>
      <c r="AR944" s="140"/>
      <c r="AS944" s="140"/>
      <c r="AT944" s="140"/>
      <c r="AU944" s="140"/>
    </row>
    <row r="945" spans="3:47" ht="12" customHeight="1">
      <c r="C945" s="215"/>
      <c r="D945" s="215"/>
      <c r="AA945" s="140"/>
      <c r="AB945" s="140"/>
      <c r="AC945" s="140"/>
      <c r="AD945" s="140"/>
      <c r="AE945" s="140"/>
      <c r="AF945" s="218"/>
      <c r="AG945" s="188"/>
      <c r="AN945" s="140"/>
      <c r="AO945" s="140"/>
      <c r="AP945" s="140"/>
      <c r="AQ945" s="140"/>
      <c r="AR945" s="140"/>
      <c r="AS945" s="140"/>
      <c r="AT945" s="140"/>
      <c r="AU945" s="140"/>
    </row>
    <row r="946" spans="3:47" ht="12" customHeight="1">
      <c r="C946" s="215"/>
      <c r="D946" s="215"/>
      <c r="AA946" s="140"/>
      <c r="AB946" s="140"/>
      <c r="AC946" s="140"/>
      <c r="AD946" s="140"/>
      <c r="AE946" s="140"/>
      <c r="AF946" s="218"/>
      <c r="AG946" s="188"/>
      <c r="AN946" s="140"/>
      <c r="AO946" s="140"/>
      <c r="AP946" s="140"/>
      <c r="AQ946" s="140"/>
      <c r="AR946" s="140"/>
      <c r="AS946" s="140"/>
      <c r="AT946" s="140"/>
      <c r="AU946" s="140"/>
    </row>
    <row r="947" spans="3:47" ht="12" customHeight="1">
      <c r="C947" s="215"/>
      <c r="D947" s="215"/>
      <c r="AA947" s="140"/>
      <c r="AB947" s="140"/>
      <c r="AC947" s="140"/>
      <c r="AD947" s="140"/>
      <c r="AE947" s="140"/>
      <c r="AF947" s="218"/>
      <c r="AG947" s="188"/>
      <c r="AN947" s="140"/>
      <c r="AO947" s="140"/>
      <c r="AP947" s="140"/>
      <c r="AQ947" s="140"/>
      <c r="AR947" s="140"/>
      <c r="AS947" s="140"/>
      <c r="AT947" s="140"/>
      <c r="AU947" s="140"/>
    </row>
    <row r="948" spans="3:47" ht="12" customHeight="1">
      <c r="C948" s="215"/>
      <c r="D948" s="215"/>
      <c r="AA948" s="140"/>
      <c r="AB948" s="140"/>
      <c r="AC948" s="140"/>
      <c r="AD948" s="140"/>
      <c r="AE948" s="140"/>
      <c r="AF948" s="218"/>
      <c r="AG948" s="188"/>
      <c r="AN948" s="140"/>
      <c r="AO948" s="140"/>
      <c r="AP948" s="140"/>
      <c r="AQ948" s="140"/>
      <c r="AR948" s="140"/>
      <c r="AS948" s="140"/>
      <c r="AT948" s="140"/>
      <c r="AU948" s="140"/>
    </row>
    <row r="949" spans="3:47" ht="12" customHeight="1">
      <c r="C949" s="215"/>
      <c r="D949" s="215"/>
      <c r="AA949" s="140"/>
      <c r="AB949" s="140"/>
      <c r="AC949" s="140"/>
      <c r="AD949" s="140"/>
      <c r="AE949" s="140"/>
      <c r="AF949" s="218"/>
      <c r="AG949" s="188"/>
      <c r="AN949" s="140"/>
      <c r="AO949" s="140"/>
      <c r="AP949" s="140"/>
      <c r="AQ949" s="140"/>
      <c r="AR949" s="140"/>
      <c r="AS949" s="140"/>
      <c r="AT949" s="140"/>
      <c r="AU949" s="140"/>
    </row>
    <row r="950" spans="3:47" ht="12" customHeight="1">
      <c r="C950" s="215"/>
      <c r="D950" s="215"/>
      <c r="AA950" s="140"/>
      <c r="AB950" s="140"/>
      <c r="AC950" s="140"/>
      <c r="AD950" s="140"/>
      <c r="AE950" s="140"/>
      <c r="AF950" s="218"/>
      <c r="AG950" s="188"/>
      <c r="AN950" s="140"/>
      <c r="AO950" s="140"/>
      <c r="AP950" s="140"/>
      <c r="AQ950" s="140"/>
      <c r="AR950" s="140"/>
      <c r="AS950" s="140"/>
      <c r="AT950" s="140"/>
      <c r="AU950" s="140"/>
    </row>
    <row r="951" spans="3:47" ht="12" customHeight="1">
      <c r="C951" s="215"/>
      <c r="D951" s="215"/>
      <c r="AA951" s="140"/>
      <c r="AB951" s="140"/>
      <c r="AC951" s="140"/>
      <c r="AD951" s="140"/>
      <c r="AE951" s="140"/>
      <c r="AF951" s="218"/>
      <c r="AG951" s="188"/>
      <c r="AN951" s="140"/>
      <c r="AO951" s="140"/>
      <c r="AP951" s="140"/>
      <c r="AQ951" s="140"/>
      <c r="AR951" s="140"/>
      <c r="AS951" s="140"/>
      <c r="AT951" s="140"/>
      <c r="AU951" s="140"/>
    </row>
    <row r="952" spans="3:47" ht="12" customHeight="1">
      <c r="C952" s="215"/>
      <c r="D952" s="215"/>
      <c r="AA952" s="140"/>
      <c r="AB952" s="140"/>
      <c r="AC952" s="140"/>
      <c r="AD952" s="140"/>
      <c r="AE952" s="140"/>
      <c r="AF952" s="218"/>
      <c r="AG952" s="188"/>
      <c r="AN952" s="140"/>
      <c r="AO952" s="140"/>
      <c r="AP952" s="140"/>
      <c r="AQ952" s="140"/>
      <c r="AR952" s="140"/>
      <c r="AS952" s="140"/>
      <c r="AT952" s="140"/>
      <c r="AU952" s="140"/>
    </row>
    <row r="953" spans="3:47" ht="12" customHeight="1">
      <c r="C953" s="215"/>
      <c r="D953" s="215"/>
      <c r="AA953" s="140"/>
      <c r="AB953" s="140"/>
      <c r="AC953" s="140"/>
      <c r="AD953" s="140"/>
      <c r="AE953" s="140"/>
      <c r="AF953" s="218"/>
      <c r="AG953" s="188"/>
      <c r="AN953" s="140"/>
      <c r="AO953" s="140"/>
      <c r="AP953" s="140"/>
      <c r="AQ953" s="140"/>
      <c r="AR953" s="140"/>
      <c r="AS953" s="140"/>
      <c r="AT953" s="140"/>
      <c r="AU953" s="140"/>
    </row>
    <row r="954" spans="3:47" ht="12" customHeight="1">
      <c r="C954" s="215"/>
      <c r="D954" s="215"/>
      <c r="AA954" s="140"/>
      <c r="AB954" s="140"/>
      <c r="AC954" s="140"/>
      <c r="AD954" s="140"/>
      <c r="AE954" s="140"/>
      <c r="AF954" s="218"/>
      <c r="AG954" s="188"/>
      <c r="AN954" s="140"/>
      <c r="AO954" s="140"/>
      <c r="AP954" s="140"/>
      <c r="AQ954" s="140"/>
      <c r="AR954" s="140"/>
      <c r="AS954" s="140"/>
      <c r="AT954" s="140"/>
      <c r="AU954" s="140"/>
    </row>
    <row r="955" spans="3:47" ht="12" customHeight="1">
      <c r="C955" s="215"/>
      <c r="D955" s="215"/>
      <c r="AA955" s="140"/>
      <c r="AB955" s="140"/>
      <c r="AC955" s="140"/>
      <c r="AD955" s="140"/>
      <c r="AE955" s="140"/>
      <c r="AF955" s="218"/>
      <c r="AG955" s="188"/>
      <c r="AN955" s="140"/>
      <c r="AO955" s="140"/>
      <c r="AP955" s="140"/>
      <c r="AQ955" s="140"/>
      <c r="AR955" s="140"/>
      <c r="AS955" s="140"/>
      <c r="AT955" s="140"/>
      <c r="AU955" s="140"/>
    </row>
    <row r="956" spans="3:47" ht="12" customHeight="1">
      <c r="C956" s="215"/>
      <c r="D956" s="215"/>
      <c r="AA956" s="140"/>
      <c r="AB956" s="140"/>
      <c r="AC956" s="140"/>
      <c r="AD956" s="140"/>
      <c r="AE956" s="140"/>
      <c r="AF956" s="218"/>
      <c r="AG956" s="188"/>
      <c r="AN956" s="140"/>
      <c r="AO956" s="140"/>
      <c r="AP956" s="140"/>
      <c r="AQ956" s="140"/>
      <c r="AR956" s="140"/>
      <c r="AS956" s="140"/>
      <c r="AT956" s="140"/>
      <c r="AU956" s="140"/>
    </row>
    <row r="957" spans="3:47" ht="12" customHeight="1">
      <c r="C957" s="215"/>
      <c r="D957" s="215"/>
      <c r="AA957" s="140"/>
      <c r="AB957" s="140"/>
      <c r="AC957" s="140"/>
      <c r="AD957" s="140"/>
      <c r="AE957" s="140"/>
      <c r="AF957" s="218"/>
      <c r="AG957" s="188"/>
      <c r="AN957" s="140"/>
      <c r="AO957" s="140"/>
      <c r="AP957" s="140"/>
      <c r="AQ957" s="140"/>
      <c r="AR957" s="140"/>
      <c r="AS957" s="140"/>
      <c r="AT957" s="140"/>
      <c r="AU957" s="140"/>
    </row>
    <row r="958" spans="3:47" ht="12" customHeight="1">
      <c r="C958" s="215"/>
      <c r="D958" s="215"/>
      <c r="AA958" s="140"/>
      <c r="AB958" s="140"/>
      <c r="AC958" s="140"/>
      <c r="AD958" s="140"/>
      <c r="AE958" s="140"/>
      <c r="AF958" s="218"/>
      <c r="AG958" s="188"/>
      <c r="AN958" s="140"/>
      <c r="AO958" s="140"/>
      <c r="AP958" s="140"/>
      <c r="AQ958" s="140"/>
      <c r="AR958" s="140"/>
      <c r="AS958" s="140"/>
      <c r="AT958" s="140"/>
      <c r="AU958" s="140"/>
    </row>
    <row r="959" spans="3:47" ht="12" customHeight="1">
      <c r="C959" s="215"/>
      <c r="D959" s="215"/>
      <c r="AA959" s="140"/>
      <c r="AB959" s="140"/>
      <c r="AC959" s="140"/>
      <c r="AD959" s="140"/>
      <c r="AE959" s="140"/>
      <c r="AF959" s="218"/>
      <c r="AG959" s="188"/>
      <c r="AN959" s="140"/>
      <c r="AO959" s="140"/>
      <c r="AP959" s="140"/>
      <c r="AQ959" s="140"/>
      <c r="AR959" s="140"/>
      <c r="AS959" s="140"/>
      <c r="AT959" s="140"/>
      <c r="AU959" s="140"/>
    </row>
    <row r="960" spans="3:47" ht="12" customHeight="1">
      <c r="C960" s="215"/>
      <c r="D960" s="215"/>
      <c r="AA960" s="140"/>
      <c r="AB960" s="140"/>
      <c r="AC960" s="140"/>
      <c r="AD960" s="140"/>
      <c r="AE960" s="140"/>
      <c r="AF960" s="218"/>
      <c r="AG960" s="188"/>
      <c r="AN960" s="140"/>
      <c r="AO960" s="140"/>
      <c r="AP960" s="140"/>
      <c r="AQ960" s="140"/>
      <c r="AR960" s="140"/>
      <c r="AS960" s="140"/>
      <c r="AT960" s="140"/>
      <c r="AU960" s="140"/>
    </row>
    <row r="961" spans="3:47" ht="12" customHeight="1">
      <c r="C961" s="215"/>
      <c r="D961" s="215"/>
      <c r="AA961" s="140"/>
      <c r="AB961" s="140"/>
      <c r="AC961" s="140"/>
      <c r="AD961" s="140"/>
      <c r="AE961" s="140"/>
      <c r="AF961" s="218"/>
      <c r="AG961" s="188"/>
      <c r="AN961" s="140"/>
      <c r="AO961" s="140"/>
      <c r="AP961" s="140"/>
      <c r="AQ961" s="140"/>
      <c r="AR961" s="140"/>
      <c r="AS961" s="140"/>
      <c r="AT961" s="140"/>
      <c r="AU961" s="140"/>
    </row>
    <row r="962" spans="3:47" ht="12" customHeight="1">
      <c r="C962" s="215"/>
      <c r="D962" s="215"/>
      <c r="AA962" s="140"/>
      <c r="AB962" s="140"/>
      <c r="AC962" s="140"/>
      <c r="AD962" s="140"/>
      <c r="AE962" s="140"/>
      <c r="AF962" s="218"/>
      <c r="AG962" s="188"/>
      <c r="AN962" s="140"/>
      <c r="AO962" s="140"/>
      <c r="AP962" s="140"/>
      <c r="AQ962" s="140"/>
      <c r="AR962" s="140"/>
      <c r="AS962" s="140"/>
      <c r="AT962" s="140"/>
      <c r="AU962" s="140"/>
    </row>
    <row r="963" spans="3:47" ht="12" customHeight="1">
      <c r="C963" s="215"/>
      <c r="D963" s="215"/>
      <c r="AA963" s="140"/>
      <c r="AB963" s="140"/>
      <c r="AC963" s="140"/>
      <c r="AD963" s="140"/>
      <c r="AE963" s="140"/>
      <c r="AF963" s="218"/>
      <c r="AG963" s="188"/>
      <c r="AN963" s="140"/>
      <c r="AO963" s="140"/>
      <c r="AP963" s="140"/>
      <c r="AQ963" s="140"/>
      <c r="AR963" s="140"/>
      <c r="AS963" s="140"/>
      <c r="AT963" s="140"/>
      <c r="AU963" s="140"/>
    </row>
    <row r="964" spans="3:47" ht="12" customHeight="1">
      <c r="C964" s="215"/>
      <c r="D964" s="215"/>
      <c r="AA964" s="140"/>
      <c r="AB964" s="140"/>
      <c r="AC964" s="140"/>
      <c r="AD964" s="140"/>
      <c r="AE964" s="140"/>
      <c r="AF964" s="218"/>
      <c r="AG964" s="188"/>
      <c r="AN964" s="140"/>
      <c r="AO964" s="140"/>
      <c r="AP964" s="140"/>
      <c r="AQ964" s="140"/>
      <c r="AR964" s="140"/>
      <c r="AS964" s="140"/>
      <c r="AT964" s="140"/>
      <c r="AU964" s="140"/>
    </row>
    <row r="965" spans="3:47" ht="12" customHeight="1">
      <c r="C965" s="215"/>
      <c r="D965" s="215"/>
      <c r="AA965" s="140"/>
      <c r="AB965" s="140"/>
      <c r="AC965" s="140"/>
      <c r="AD965" s="140"/>
      <c r="AE965" s="140"/>
      <c r="AF965" s="218"/>
      <c r="AG965" s="188"/>
      <c r="AN965" s="140"/>
      <c r="AO965" s="140"/>
      <c r="AP965" s="140"/>
      <c r="AQ965" s="140"/>
      <c r="AR965" s="140"/>
      <c r="AS965" s="140"/>
      <c r="AT965" s="140"/>
      <c r="AU965" s="140"/>
    </row>
    <row r="966" spans="3:47" ht="12" customHeight="1">
      <c r="C966" s="215"/>
      <c r="D966" s="215"/>
      <c r="AA966" s="140"/>
      <c r="AB966" s="140"/>
      <c r="AC966" s="140"/>
      <c r="AD966" s="140"/>
      <c r="AE966" s="140"/>
      <c r="AF966" s="218"/>
      <c r="AG966" s="188"/>
      <c r="AN966" s="140"/>
      <c r="AO966" s="140"/>
      <c r="AP966" s="140"/>
      <c r="AQ966" s="140"/>
      <c r="AR966" s="140"/>
      <c r="AS966" s="140"/>
      <c r="AT966" s="140"/>
      <c r="AU966" s="140"/>
    </row>
    <row r="967" spans="3:47" ht="12" customHeight="1">
      <c r="C967" s="215"/>
      <c r="D967" s="215"/>
      <c r="AA967" s="140"/>
      <c r="AB967" s="140"/>
      <c r="AC967" s="140"/>
      <c r="AD967" s="140"/>
      <c r="AE967" s="140"/>
      <c r="AF967" s="218"/>
      <c r="AG967" s="188"/>
      <c r="AN967" s="140"/>
      <c r="AO967" s="140"/>
      <c r="AP967" s="140"/>
      <c r="AQ967" s="140"/>
      <c r="AR967" s="140"/>
      <c r="AS967" s="140"/>
      <c r="AT967" s="140"/>
      <c r="AU967" s="140"/>
    </row>
    <row r="968" spans="3:47" ht="12" customHeight="1">
      <c r="C968" s="215"/>
      <c r="D968" s="215"/>
      <c r="AA968" s="140"/>
      <c r="AB968" s="140"/>
      <c r="AC968" s="140"/>
      <c r="AD968" s="140"/>
      <c r="AE968" s="140"/>
      <c r="AF968" s="218"/>
      <c r="AG968" s="188"/>
      <c r="AN968" s="140"/>
      <c r="AO968" s="140"/>
      <c r="AP968" s="140"/>
      <c r="AQ968" s="140"/>
      <c r="AR968" s="140"/>
      <c r="AS968" s="140"/>
      <c r="AT968" s="140"/>
      <c r="AU968" s="140"/>
    </row>
    <row r="969" spans="3:47" ht="12" customHeight="1">
      <c r="C969" s="215"/>
      <c r="D969" s="215"/>
      <c r="AA969" s="140"/>
      <c r="AB969" s="140"/>
      <c r="AC969" s="140"/>
      <c r="AD969" s="140"/>
      <c r="AE969" s="140"/>
      <c r="AF969" s="218"/>
      <c r="AG969" s="188"/>
      <c r="AN969" s="140"/>
      <c r="AO969" s="140"/>
      <c r="AP969" s="140"/>
      <c r="AQ969" s="140"/>
      <c r="AR969" s="140"/>
      <c r="AS969" s="140"/>
      <c r="AT969" s="140"/>
      <c r="AU969" s="140"/>
    </row>
    <row r="970" spans="3:47" ht="12" customHeight="1">
      <c r="C970" s="215"/>
      <c r="D970" s="215"/>
      <c r="AA970" s="140"/>
      <c r="AB970" s="140"/>
      <c r="AC970" s="140"/>
      <c r="AD970" s="140"/>
      <c r="AE970" s="140"/>
      <c r="AF970" s="218"/>
      <c r="AG970" s="188"/>
      <c r="AN970" s="140"/>
      <c r="AO970" s="140"/>
      <c r="AP970" s="140"/>
      <c r="AQ970" s="140"/>
      <c r="AR970" s="140"/>
      <c r="AS970" s="140"/>
      <c r="AT970" s="140"/>
      <c r="AU970" s="140"/>
    </row>
    <row r="971" spans="3:47" ht="12" customHeight="1">
      <c r="C971" s="215"/>
      <c r="D971" s="215"/>
      <c r="AA971" s="140"/>
      <c r="AB971" s="140"/>
      <c r="AC971" s="140"/>
      <c r="AD971" s="140"/>
      <c r="AE971" s="140"/>
      <c r="AF971" s="218"/>
      <c r="AG971" s="188"/>
      <c r="AN971" s="140"/>
      <c r="AO971" s="140"/>
      <c r="AP971" s="140"/>
      <c r="AQ971" s="140"/>
      <c r="AR971" s="140"/>
      <c r="AS971" s="140"/>
      <c r="AT971" s="140"/>
      <c r="AU971" s="140"/>
    </row>
    <row r="972" spans="3:47" ht="12" customHeight="1">
      <c r="C972" s="215"/>
      <c r="D972" s="215"/>
      <c r="AA972" s="140"/>
      <c r="AB972" s="140"/>
      <c r="AC972" s="140"/>
      <c r="AD972" s="140"/>
      <c r="AE972" s="140"/>
      <c r="AF972" s="218"/>
      <c r="AG972" s="188"/>
      <c r="AN972" s="140"/>
      <c r="AO972" s="140"/>
      <c r="AP972" s="140"/>
      <c r="AQ972" s="140"/>
      <c r="AR972" s="140"/>
      <c r="AS972" s="140"/>
      <c r="AT972" s="140"/>
      <c r="AU972" s="140"/>
    </row>
    <row r="973" spans="3:47" ht="12" customHeight="1">
      <c r="C973" s="215"/>
      <c r="D973" s="215"/>
      <c r="AA973" s="140"/>
      <c r="AB973" s="140"/>
      <c r="AC973" s="140"/>
      <c r="AD973" s="140"/>
      <c r="AE973" s="140"/>
      <c r="AF973" s="218"/>
      <c r="AG973" s="188"/>
      <c r="AN973" s="140"/>
      <c r="AO973" s="140"/>
      <c r="AP973" s="140"/>
      <c r="AQ973" s="140"/>
      <c r="AR973" s="140"/>
      <c r="AS973" s="140"/>
      <c r="AT973" s="140"/>
      <c r="AU973" s="140"/>
    </row>
    <row r="974" spans="3:47" ht="12" customHeight="1">
      <c r="C974" s="215"/>
      <c r="D974" s="215"/>
      <c r="AA974" s="140"/>
      <c r="AB974" s="140"/>
      <c r="AC974" s="140"/>
      <c r="AD974" s="140"/>
      <c r="AE974" s="140"/>
      <c r="AF974" s="218"/>
      <c r="AG974" s="188"/>
      <c r="AN974" s="140"/>
      <c r="AO974" s="140"/>
      <c r="AP974" s="140"/>
      <c r="AQ974" s="140"/>
      <c r="AR974" s="140"/>
      <c r="AS974" s="140"/>
      <c r="AT974" s="140"/>
      <c r="AU974" s="140"/>
    </row>
    <row r="975" spans="3:47" ht="12" customHeight="1">
      <c r="C975" s="215"/>
      <c r="D975" s="215"/>
      <c r="AA975" s="140"/>
      <c r="AB975" s="140"/>
      <c r="AC975" s="140"/>
      <c r="AD975" s="140"/>
      <c r="AE975" s="140"/>
      <c r="AF975" s="218"/>
      <c r="AG975" s="188"/>
      <c r="AN975" s="140"/>
      <c r="AO975" s="140"/>
      <c r="AP975" s="140"/>
      <c r="AQ975" s="140"/>
      <c r="AR975" s="140"/>
      <c r="AS975" s="140"/>
      <c r="AT975" s="140"/>
      <c r="AU975" s="140"/>
    </row>
    <row r="976" spans="3:47" ht="12" customHeight="1">
      <c r="C976" s="215"/>
      <c r="D976" s="215"/>
      <c r="AA976" s="140"/>
      <c r="AB976" s="140"/>
      <c r="AC976" s="140"/>
      <c r="AD976" s="140"/>
      <c r="AE976" s="140"/>
      <c r="AF976" s="218"/>
      <c r="AG976" s="188"/>
      <c r="AN976" s="140"/>
      <c r="AO976" s="140"/>
      <c r="AP976" s="140"/>
      <c r="AQ976" s="140"/>
      <c r="AR976" s="140"/>
      <c r="AS976" s="140"/>
      <c r="AT976" s="140"/>
      <c r="AU976" s="140"/>
    </row>
    <row r="977" spans="3:47" ht="12" customHeight="1">
      <c r="C977" s="215"/>
      <c r="D977" s="215"/>
      <c r="AA977" s="140"/>
      <c r="AB977" s="140"/>
      <c r="AC977" s="140"/>
      <c r="AD977" s="140"/>
      <c r="AE977" s="140"/>
      <c r="AF977" s="218"/>
      <c r="AG977" s="188"/>
      <c r="AN977" s="140"/>
      <c r="AO977" s="140"/>
      <c r="AP977" s="140"/>
      <c r="AQ977" s="140"/>
      <c r="AR977" s="140"/>
      <c r="AS977" s="140"/>
      <c r="AT977" s="140"/>
      <c r="AU977" s="140"/>
    </row>
    <row r="978" spans="3:47" ht="12" customHeight="1">
      <c r="C978" s="215"/>
      <c r="D978" s="215"/>
      <c r="AA978" s="140"/>
      <c r="AB978" s="140"/>
      <c r="AC978" s="140"/>
      <c r="AD978" s="140"/>
      <c r="AE978" s="140"/>
      <c r="AF978" s="218"/>
      <c r="AG978" s="188"/>
      <c r="AN978" s="140"/>
      <c r="AO978" s="140"/>
      <c r="AP978" s="140"/>
      <c r="AQ978" s="140"/>
      <c r="AR978" s="140"/>
      <c r="AS978" s="140"/>
      <c r="AT978" s="140"/>
      <c r="AU978" s="140"/>
    </row>
    <row r="979" spans="3:47" ht="12" customHeight="1">
      <c r="C979" s="215"/>
      <c r="D979" s="215"/>
      <c r="AA979" s="140"/>
      <c r="AB979" s="140"/>
      <c r="AC979" s="140"/>
      <c r="AD979" s="140"/>
      <c r="AE979" s="140"/>
      <c r="AF979" s="218"/>
      <c r="AG979" s="188"/>
      <c r="AN979" s="140"/>
      <c r="AO979" s="140"/>
      <c r="AP979" s="140"/>
      <c r="AQ979" s="140"/>
      <c r="AR979" s="140"/>
      <c r="AS979" s="140"/>
      <c r="AT979" s="140"/>
      <c r="AU979" s="140"/>
    </row>
    <row r="980" spans="3:47" ht="12" customHeight="1">
      <c r="C980" s="215"/>
      <c r="D980" s="215"/>
      <c r="AA980" s="140"/>
      <c r="AB980" s="140"/>
      <c r="AC980" s="140"/>
      <c r="AD980" s="140"/>
      <c r="AE980" s="140"/>
      <c r="AF980" s="218"/>
      <c r="AG980" s="188"/>
      <c r="AN980" s="140"/>
      <c r="AO980" s="140"/>
      <c r="AP980" s="140"/>
      <c r="AQ980" s="140"/>
      <c r="AR980" s="140"/>
      <c r="AS980" s="140"/>
      <c r="AT980" s="140"/>
      <c r="AU980" s="140"/>
    </row>
    <row r="981" spans="3:47" ht="12" customHeight="1">
      <c r="C981" s="215"/>
      <c r="D981" s="215"/>
      <c r="AA981" s="140"/>
      <c r="AB981" s="140"/>
      <c r="AC981" s="140"/>
      <c r="AD981" s="140"/>
      <c r="AE981" s="140"/>
      <c r="AF981" s="218"/>
      <c r="AG981" s="188"/>
      <c r="AN981" s="140"/>
      <c r="AO981" s="140"/>
      <c r="AP981" s="140"/>
      <c r="AQ981" s="140"/>
      <c r="AR981" s="140"/>
      <c r="AS981" s="140"/>
      <c r="AT981" s="140"/>
      <c r="AU981" s="140"/>
    </row>
    <row r="982" spans="3:47" ht="12" customHeight="1">
      <c r="C982" s="215"/>
      <c r="D982" s="215"/>
      <c r="AA982" s="140"/>
      <c r="AB982" s="140"/>
      <c r="AC982" s="140"/>
      <c r="AD982" s="140"/>
      <c r="AE982" s="140"/>
      <c r="AF982" s="218"/>
      <c r="AG982" s="188"/>
      <c r="AN982" s="140"/>
      <c r="AO982" s="140"/>
      <c r="AP982" s="140"/>
      <c r="AQ982" s="140"/>
      <c r="AR982" s="140"/>
      <c r="AS982" s="140"/>
      <c r="AT982" s="140"/>
      <c r="AU982" s="140"/>
    </row>
    <row r="983" spans="3:47" ht="12" customHeight="1">
      <c r="C983" s="215"/>
      <c r="D983" s="215"/>
      <c r="AA983" s="140"/>
      <c r="AB983" s="140"/>
      <c r="AC983" s="140"/>
      <c r="AD983" s="140"/>
      <c r="AE983" s="140"/>
      <c r="AF983" s="218"/>
      <c r="AG983" s="188"/>
      <c r="AN983" s="140"/>
      <c r="AO983" s="140"/>
      <c r="AP983" s="140"/>
      <c r="AQ983" s="140"/>
      <c r="AR983" s="140"/>
      <c r="AS983" s="140"/>
      <c r="AT983" s="140"/>
      <c r="AU983" s="140"/>
    </row>
    <row r="984" spans="3:47" ht="12" customHeight="1">
      <c r="C984" s="215"/>
      <c r="D984" s="215"/>
      <c r="AA984" s="140"/>
      <c r="AB984" s="140"/>
      <c r="AC984" s="140"/>
      <c r="AD984" s="140"/>
      <c r="AE984" s="140"/>
      <c r="AF984" s="218"/>
      <c r="AG984" s="188"/>
      <c r="AN984" s="140"/>
      <c r="AO984" s="140"/>
      <c r="AP984" s="140"/>
      <c r="AQ984" s="140"/>
      <c r="AR984" s="140"/>
      <c r="AS984" s="140"/>
      <c r="AT984" s="140"/>
      <c r="AU984" s="140"/>
    </row>
    <row r="985" spans="3:47" ht="12" customHeight="1">
      <c r="C985" s="215"/>
      <c r="D985" s="215"/>
      <c r="AA985" s="140"/>
      <c r="AB985" s="140"/>
      <c r="AC985" s="140"/>
      <c r="AD985" s="140"/>
      <c r="AE985" s="140"/>
      <c r="AF985" s="218"/>
      <c r="AG985" s="188"/>
      <c r="AN985" s="140"/>
      <c r="AO985" s="140"/>
      <c r="AP985" s="140"/>
      <c r="AQ985" s="140"/>
      <c r="AR985" s="140"/>
      <c r="AS985" s="140"/>
      <c r="AT985" s="140"/>
      <c r="AU985" s="140"/>
    </row>
    <row r="986" spans="3:47" ht="12" customHeight="1">
      <c r="C986" s="215"/>
      <c r="D986" s="215"/>
      <c r="AA986" s="140"/>
      <c r="AB986" s="140"/>
      <c r="AC986" s="140"/>
      <c r="AD986" s="140"/>
      <c r="AE986" s="140"/>
      <c r="AF986" s="218"/>
      <c r="AG986" s="188"/>
      <c r="AN986" s="140"/>
      <c r="AO986" s="140"/>
      <c r="AP986" s="140"/>
      <c r="AQ986" s="140"/>
      <c r="AR986" s="140"/>
      <c r="AS986" s="140"/>
      <c r="AT986" s="140"/>
      <c r="AU986" s="140"/>
    </row>
    <row r="987" spans="3:47" ht="12" customHeight="1">
      <c r="C987" s="215"/>
      <c r="D987" s="215"/>
      <c r="AA987" s="140"/>
      <c r="AB987" s="140"/>
      <c r="AC987" s="140"/>
      <c r="AD987" s="140"/>
      <c r="AE987" s="140"/>
      <c r="AF987" s="218"/>
      <c r="AG987" s="188"/>
      <c r="AN987" s="140"/>
      <c r="AO987" s="140"/>
      <c r="AP987" s="140"/>
      <c r="AQ987" s="140"/>
      <c r="AR987" s="140"/>
      <c r="AS987" s="140"/>
      <c r="AT987" s="140"/>
      <c r="AU987" s="140"/>
    </row>
    <row r="988" spans="3:47" ht="12" customHeight="1">
      <c r="C988" s="215"/>
      <c r="D988" s="215"/>
      <c r="AA988" s="140"/>
      <c r="AB988" s="140"/>
      <c r="AC988" s="140"/>
      <c r="AD988" s="140"/>
      <c r="AE988" s="140"/>
      <c r="AF988" s="218"/>
      <c r="AG988" s="188"/>
      <c r="AN988" s="140"/>
      <c r="AO988" s="140"/>
      <c r="AP988" s="140"/>
      <c r="AQ988" s="140"/>
      <c r="AR988" s="140"/>
      <c r="AS988" s="140"/>
      <c r="AT988" s="140"/>
      <c r="AU988" s="140"/>
    </row>
    <row r="989" spans="3:47" ht="12" customHeight="1">
      <c r="C989" s="215"/>
      <c r="D989" s="215"/>
      <c r="AA989" s="140"/>
      <c r="AB989" s="140"/>
      <c r="AC989" s="140"/>
      <c r="AD989" s="140"/>
      <c r="AE989" s="140"/>
      <c r="AF989" s="218"/>
      <c r="AG989" s="188"/>
      <c r="AN989" s="140"/>
      <c r="AO989" s="140"/>
      <c r="AP989" s="140"/>
      <c r="AQ989" s="140"/>
      <c r="AR989" s="140"/>
      <c r="AS989" s="140"/>
      <c r="AT989" s="140"/>
      <c r="AU989" s="140"/>
    </row>
    <row r="990" spans="3:47" ht="12" customHeight="1">
      <c r="C990" s="215"/>
      <c r="D990" s="215"/>
      <c r="AA990" s="140"/>
      <c r="AB990" s="140"/>
      <c r="AC990" s="140"/>
      <c r="AD990" s="140"/>
      <c r="AE990" s="140"/>
      <c r="AF990" s="218"/>
      <c r="AG990" s="188"/>
      <c r="AN990" s="140"/>
      <c r="AO990" s="140"/>
      <c r="AP990" s="140"/>
      <c r="AQ990" s="140"/>
      <c r="AR990" s="140"/>
      <c r="AS990" s="140"/>
      <c r="AT990" s="140"/>
      <c r="AU990" s="140"/>
    </row>
    <row r="991" spans="3:47" ht="12" customHeight="1">
      <c r="C991" s="215"/>
      <c r="D991" s="215"/>
      <c r="AA991" s="140"/>
      <c r="AB991" s="140"/>
      <c r="AC991" s="140"/>
      <c r="AD991" s="140"/>
      <c r="AE991" s="140"/>
      <c r="AF991" s="218"/>
      <c r="AG991" s="188"/>
      <c r="AN991" s="140"/>
      <c r="AO991" s="140"/>
      <c r="AP991" s="140"/>
      <c r="AQ991" s="140"/>
      <c r="AR991" s="140"/>
      <c r="AS991" s="140"/>
      <c r="AT991" s="140"/>
      <c r="AU991" s="140"/>
    </row>
    <row r="992" spans="3:47" ht="12" customHeight="1">
      <c r="C992" s="215"/>
      <c r="D992" s="215"/>
      <c r="AA992" s="140"/>
      <c r="AB992" s="140"/>
      <c r="AC992" s="140"/>
      <c r="AD992" s="140"/>
      <c r="AE992" s="140"/>
      <c r="AF992" s="218"/>
      <c r="AG992" s="188"/>
      <c r="AN992" s="140"/>
      <c r="AO992" s="140"/>
      <c r="AP992" s="140"/>
      <c r="AQ992" s="140"/>
      <c r="AR992" s="140"/>
      <c r="AS992" s="140"/>
      <c r="AT992" s="140"/>
      <c r="AU992" s="140"/>
    </row>
    <row r="993" spans="3:47" ht="12" customHeight="1">
      <c r="C993" s="215"/>
      <c r="D993" s="215"/>
      <c r="AA993" s="140"/>
      <c r="AB993" s="140"/>
      <c r="AC993" s="140"/>
      <c r="AD993" s="140"/>
      <c r="AE993" s="140"/>
      <c r="AF993" s="218"/>
      <c r="AG993" s="188"/>
      <c r="AN993" s="140"/>
      <c r="AO993" s="140"/>
      <c r="AP993" s="140"/>
      <c r="AQ993" s="140"/>
      <c r="AR993" s="140"/>
      <c r="AS993" s="140"/>
      <c r="AT993" s="140"/>
      <c r="AU993" s="140"/>
    </row>
    <row r="994" spans="3:47" ht="12" customHeight="1">
      <c r="C994" s="215"/>
      <c r="D994" s="215"/>
      <c r="AA994" s="140"/>
      <c r="AB994" s="140"/>
      <c r="AC994" s="140"/>
      <c r="AD994" s="140"/>
      <c r="AE994" s="140"/>
      <c r="AF994" s="218"/>
      <c r="AG994" s="188"/>
      <c r="AN994" s="140"/>
      <c r="AO994" s="140"/>
      <c r="AP994" s="140"/>
      <c r="AQ994" s="140"/>
      <c r="AR994" s="140"/>
      <c r="AS994" s="140"/>
      <c r="AT994" s="140"/>
      <c r="AU994" s="140"/>
    </row>
    <row r="995" spans="3:47" ht="12" customHeight="1">
      <c r="C995" s="215"/>
      <c r="D995" s="215"/>
      <c r="AA995" s="140"/>
      <c r="AB995" s="140"/>
      <c r="AC995" s="140"/>
      <c r="AD995" s="140"/>
      <c r="AE995" s="140"/>
      <c r="AF995" s="218"/>
      <c r="AG995" s="188"/>
      <c r="AN995" s="140"/>
      <c r="AO995" s="140"/>
      <c r="AP995" s="140"/>
      <c r="AQ995" s="140"/>
      <c r="AR995" s="140"/>
      <c r="AS995" s="140"/>
      <c r="AT995" s="140"/>
      <c r="AU995" s="140"/>
    </row>
    <row r="996" spans="3:47" ht="12" customHeight="1">
      <c r="C996" s="215"/>
      <c r="D996" s="215"/>
      <c r="AA996" s="140"/>
      <c r="AB996" s="140"/>
      <c r="AC996" s="140"/>
      <c r="AD996" s="140"/>
      <c r="AE996" s="140"/>
      <c r="AF996" s="218"/>
      <c r="AG996" s="188"/>
      <c r="AN996" s="140"/>
      <c r="AO996" s="140"/>
      <c r="AP996" s="140"/>
      <c r="AQ996" s="140"/>
      <c r="AR996" s="140"/>
      <c r="AS996" s="140"/>
      <c r="AT996" s="140"/>
      <c r="AU996" s="140"/>
    </row>
    <row r="997" spans="3:47" ht="12" customHeight="1">
      <c r="C997" s="215"/>
      <c r="D997" s="215"/>
      <c r="AA997" s="140"/>
      <c r="AB997" s="140"/>
      <c r="AC997" s="140"/>
      <c r="AD997" s="140"/>
      <c r="AE997" s="140"/>
      <c r="AF997" s="218"/>
      <c r="AG997" s="188"/>
      <c r="AN997" s="140"/>
      <c r="AO997" s="140"/>
      <c r="AP997" s="140"/>
      <c r="AQ997" s="140"/>
      <c r="AR997" s="140"/>
      <c r="AS997" s="140"/>
      <c r="AT997" s="140"/>
      <c r="AU997" s="140"/>
    </row>
    <row r="998" spans="3:47" ht="12" customHeight="1">
      <c r="C998" s="215"/>
      <c r="D998" s="215"/>
      <c r="AA998" s="140"/>
      <c r="AB998" s="140"/>
      <c r="AC998" s="140"/>
      <c r="AD998" s="140"/>
      <c r="AE998" s="140"/>
      <c r="AF998" s="218"/>
      <c r="AG998" s="188"/>
      <c r="AN998" s="140"/>
      <c r="AO998" s="140"/>
      <c r="AP998" s="140"/>
      <c r="AQ998" s="140"/>
      <c r="AR998" s="140"/>
      <c r="AS998" s="140"/>
      <c r="AT998" s="140"/>
      <c r="AU998" s="140"/>
    </row>
    <row r="999" spans="3:47" ht="12" customHeight="1">
      <c r="C999" s="215"/>
      <c r="D999" s="215"/>
      <c r="AA999" s="140"/>
      <c r="AB999" s="140"/>
      <c r="AC999" s="140"/>
      <c r="AD999" s="140"/>
      <c r="AE999" s="140"/>
      <c r="AF999" s="218"/>
      <c r="AG999" s="188"/>
      <c r="AN999" s="140"/>
      <c r="AO999" s="140"/>
      <c r="AP999" s="140"/>
      <c r="AQ999" s="140"/>
      <c r="AR999" s="140"/>
      <c r="AS999" s="140"/>
      <c r="AT999" s="140"/>
      <c r="AU999" s="140"/>
    </row>
    <row r="1000" spans="3:47" ht="12" customHeight="1">
      <c r="C1000" s="215"/>
      <c r="D1000" s="215"/>
      <c r="AA1000" s="140"/>
      <c r="AB1000" s="140"/>
      <c r="AC1000" s="140"/>
      <c r="AD1000" s="140"/>
      <c r="AE1000" s="140"/>
      <c r="AF1000" s="218"/>
      <c r="AG1000" s="188"/>
      <c r="AN1000" s="140"/>
      <c r="AO1000" s="140"/>
      <c r="AP1000" s="140"/>
      <c r="AQ1000" s="140"/>
      <c r="AR1000" s="140"/>
      <c r="AS1000" s="140"/>
      <c r="AT1000" s="140"/>
      <c r="AU1000" s="140"/>
    </row>
    <row r="1001" spans="3:47" ht="12" customHeight="1">
      <c r="C1001" s="215"/>
      <c r="D1001" s="215"/>
      <c r="AA1001" s="140"/>
      <c r="AB1001" s="140"/>
      <c r="AC1001" s="140"/>
      <c r="AD1001" s="140"/>
      <c r="AE1001" s="140"/>
      <c r="AF1001" s="218"/>
      <c r="AG1001" s="188"/>
      <c r="AN1001" s="140"/>
      <c r="AO1001" s="140"/>
      <c r="AP1001" s="140"/>
      <c r="AQ1001" s="140"/>
      <c r="AR1001" s="140"/>
      <c r="AS1001" s="140"/>
      <c r="AT1001" s="140"/>
      <c r="AU1001" s="140"/>
    </row>
    <row r="1002" spans="3:47" ht="12" customHeight="1">
      <c r="C1002" s="215"/>
      <c r="D1002" s="215"/>
      <c r="AA1002" s="140"/>
      <c r="AB1002" s="140"/>
      <c r="AC1002" s="140"/>
      <c r="AD1002" s="140"/>
      <c r="AE1002" s="140"/>
      <c r="AF1002" s="218"/>
      <c r="AG1002" s="188"/>
      <c r="AN1002" s="140"/>
      <c r="AO1002" s="140"/>
      <c r="AP1002" s="140"/>
      <c r="AQ1002" s="140"/>
      <c r="AR1002" s="140"/>
      <c r="AS1002" s="140"/>
      <c r="AT1002" s="140"/>
      <c r="AU1002" s="140"/>
    </row>
    <row r="1003" spans="3:47" ht="12" customHeight="1">
      <c r="C1003" s="215"/>
      <c r="D1003" s="215"/>
      <c r="AA1003" s="140"/>
      <c r="AB1003" s="140"/>
      <c r="AC1003" s="140"/>
      <c r="AD1003" s="140"/>
      <c r="AE1003" s="140"/>
      <c r="AF1003" s="218"/>
      <c r="AG1003" s="188"/>
      <c r="AN1003" s="140"/>
      <c r="AO1003" s="140"/>
      <c r="AP1003" s="140"/>
      <c r="AQ1003" s="140"/>
      <c r="AR1003" s="140"/>
      <c r="AS1003" s="140"/>
      <c r="AT1003" s="140"/>
      <c r="AU1003" s="140"/>
    </row>
    <row r="1004" spans="3:47" ht="12" customHeight="1">
      <c r="C1004" s="215"/>
      <c r="D1004" s="215"/>
      <c r="AA1004" s="140"/>
      <c r="AB1004" s="140"/>
      <c r="AC1004" s="140"/>
      <c r="AD1004" s="140"/>
      <c r="AE1004" s="140"/>
      <c r="AF1004" s="218"/>
      <c r="AG1004" s="188"/>
      <c r="AN1004" s="140"/>
      <c r="AO1004" s="140"/>
      <c r="AP1004" s="140"/>
      <c r="AQ1004" s="140"/>
      <c r="AR1004" s="140"/>
      <c r="AS1004" s="140"/>
      <c r="AT1004" s="140"/>
      <c r="AU1004" s="140"/>
    </row>
    <row r="1005" spans="3:47" ht="12" customHeight="1">
      <c r="C1005" s="215"/>
      <c r="D1005" s="215"/>
      <c r="AA1005" s="140"/>
      <c r="AB1005" s="140"/>
      <c r="AC1005" s="140"/>
      <c r="AD1005" s="140"/>
      <c r="AE1005" s="140"/>
      <c r="AF1005" s="218"/>
      <c r="AG1005" s="188"/>
      <c r="AN1005" s="140"/>
      <c r="AO1005" s="140"/>
      <c r="AP1005" s="140"/>
      <c r="AQ1005" s="140"/>
      <c r="AR1005" s="140"/>
      <c r="AS1005" s="140"/>
      <c r="AT1005" s="140"/>
      <c r="AU1005" s="140"/>
    </row>
    <row r="1006" spans="3:47" ht="12" customHeight="1">
      <c r="C1006" s="215"/>
      <c r="D1006" s="215"/>
      <c r="AA1006" s="140"/>
      <c r="AB1006" s="140"/>
      <c r="AC1006" s="140"/>
      <c r="AD1006" s="140"/>
      <c r="AE1006" s="140"/>
      <c r="AF1006" s="218"/>
      <c r="AG1006" s="188"/>
      <c r="AN1006" s="140"/>
      <c r="AO1006" s="140"/>
      <c r="AP1006" s="140"/>
      <c r="AQ1006" s="140"/>
      <c r="AR1006" s="140"/>
      <c r="AS1006" s="140"/>
      <c r="AT1006" s="140"/>
      <c r="AU1006" s="140"/>
    </row>
    <row r="1007" spans="3:47" ht="12" customHeight="1">
      <c r="C1007" s="215"/>
      <c r="D1007" s="215"/>
      <c r="AA1007" s="140"/>
      <c r="AB1007" s="140"/>
      <c r="AC1007" s="140"/>
      <c r="AD1007" s="140"/>
      <c r="AE1007" s="140"/>
      <c r="AF1007" s="218"/>
      <c r="AG1007" s="188"/>
      <c r="AN1007" s="140"/>
      <c r="AO1007" s="140"/>
      <c r="AP1007" s="140"/>
      <c r="AQ1007" s="140"/>
      <c r="AR1007" s="140"/>
      <c r="AS1007" s="140"/>
      <c r="AT1007" s="140"/>
      <c r="AU1007" s="140"/>
    </row>
    <row r="1008" spans="3:47" ht="12" customHeight="1">
      <c r="C1008" s="215"/>
      <c r="D1008" s="215"/>
      <c r="AA1008" s="140"/>
      <c r="AB1008" s="140"/>
      <c r="AC1008" s="140"/>
      <c r="AD1008" s="140"/>
      <c r="AE1008" s="140"/>
      <c r="AF1008" s="218"/>
      <c r="AG1008" s="188"/>
      <c r="AN1008" s="140"/>
      <c r="AO1008" s="140"/>
      <c r="AP1008" s="140"/>
      <c r="AQ1008" s="140"/>
      <c r="AR1008" s="140"/>
      <c r="AS1008" s="140"/>
      <c r="AT1008" s="140"/>
      <c r="AU1008" s="140"/>
    </row>
    <row r="1009" spans="3:47" ht="12" customHeight="1">
      <c r="C1009" s="215"/>
      <c r="D1009" s="215"/>
      <c r="AA1009" s="140"/>
      <c r="AB1009" s="140"/>
      <c r="AC1009" s="140"/>
      <c r="AD1009" s="140"/>
      <c r="AE1009" s="140"/>
      <c r="AF1009" s="218"/>
      <c r="AG1009" s="188"/>
      <c r="AN1009" s="140"/>
      <c r="AO1009" s="140"/>
      <c r="AP1009" s="140"/>
      <c r="AQ1009" s="140"/>
      <c r="AR1009" s="140"/>
      <c r="AS1009" s="140"/>
      <c r="AT1009" s="140"/>
      <c r="AU1009" s="140"/>
    </row>
    <row r="1010" spans="3:47" ht="12" customHeight="1">
      <c r="C1010" s="215"/>
      <c r="D1010" s="215"/>
      <c r="AA1010" s="140"/>
      <c r="AB1010" s="140"/>
      <c r="AC1010" s="140"/>
      <c r="AD1010" s="140"/>
      <c r="AE1010" s="140"/>
      <c r="AF1010" s="218"/>
      <c r="AG1010" s="188"/>
      <c r="AN1010" s="140"/>
      <c r="AO1010" s="140"/>
      <c r="AP1010" s="140"/>
      <c r="AQ1010" s="140"/>
      <c r="AR1010" s="140"/>
      <c r="AS1010" s="140"/>
      <c r="AT1010" s="140"/>
      <c r="AU1010" s="140"/>
    </row>
    <row r="1011" spans="3:47" ht="12" customHeight="1">
      <c r="C1011" s="215"/>
      <c r="D1011" s="215"/>
      <c r="AA1011" s="140"/>
      <c r="AB1011" s="140"/>
      <c r="AC1011" s="140"/>
      <c r="AD1011" s="140"/>
      <c r="AE1011" s="140"/>
      <c r="AF1011" s="218"/>
      <c r="AG1011" s="188"/>
      <c r="AN1011" s="140"/>
      <c r="AO1011" s="140"/>
      <c r="AP1011" s="140"/>
      <c r="AQ1011" s="140"/>
      <c r="AR1011" s="140"/>
      <c r="AS1011" s="140"/>
      <c r="AT1011" s="140"/>
      <c r="AU1011" s="140"/>
    </row>
    <row r="1012" spans="3:47" ht="12" customHeight="1">
      <c r="C1012" s="215"/>
      <c r="D1012" s="215"/>
      <c r="AA1012" s="140"/>
      <c r="AB1012" s="140"/>
      <c r="AC1012" s="140"/>
      <c r="AD1012" s="140"/>
      <c r="AE1012" s="140"/>
      <c r="AF1012" s="218"/>
      <c r="AG1012" s="188"/>
      <c r="AN1012" s="140"/>
      <c r="AO1012" s="140"/>
      <c r="AP1012" s="140"/>
      <c r="AQ1012" s="140"/>
      <c r="AR1012" s="140"/>
      <c r="AS1012" s="140"/>
      <c r="AT1012" s="140"/>
      <c r="AU1012" s="140"/>
    </row>
    <row r="1013" spans="3:47" ht="12" customHeight="1">
      <c r="C1013" s="215"/>
      <c r="D1013" s="215"/>
      <c r="AA1013" s="140"/>
      <c r="AB1013" s="140"/>
      <c r="AC1013" s="140"/>
      <c r="AD1013" s="140"/>
      <c r="AE1013" s="140"/>
      <c r="AF1013" s="218"/>
      <c r="AG1013" s="188"/>
      <c r="AN1013" s="140"/>
      <c r="AO1013" s="140"/>
      <c r="AP1013" s="140"/>
      <c r="AQ1013" s="140"/>
      <c r="AR1013" s="140"/>
      <c r="AS1013" s="140"/>
      <c r="AT1013" s="140"/>
      <c r="AU1013" s="140"/>
    </row>
    <row r="1014" spans="3:47" ht="12" customHeight="1">
      <c r="C1014" s="215"/>
      <c r="D1014" s="215"/>
      <c r="AA1014" s="140"/>
      <c r="AB1014" s="140"/>
      <c r="AC1014" s="140"/>
      <c r="AD1014" s="140"/>
      <c r="AE1014" s="140"/>
      <c r="AF1014" s="218"/>
      <c r="AG1014" s="188"/>
      <c r="AN1014" s="140"/>
      <c r="AO1014" s="140"/>
      <c r="AP1014" s="140"/>
      <c r="AQ1014" s="140"/>
      <c r="AR1014" s="140"/>
      <c r="AS1014" s="140"/>
      <c r="AT1014" s="140"/>
      <c r="AU1014" s="140"/>
    </row>
    <row r="1015" spans="3:47" ht="12" customHeight="1">
      <c r="C1015" s="215"/>
      <c r="D1015" s="215"/>
      <c r="AA1015" s="140"/>
      <c r="AB1015" s="140"/>
      <c r="AC1015" s="140"/>
      <c r="AD1015" s="140"/>
      <c r="AE1015" s="140"/>
      <c r="AF1015" s="218"/>
      <c r="AG1015" s="188"/>
      <c r="AN1015" s="140"/>
      <c r="AO1015" s="140"/>
      <c r="AP1015" s="140"/>
      <c r="AQ1015" s="140"/>
      <c r="AR1015" s="140"/>
      <c r="AS1015" s="140"/>
      <c r="AT1015" s="140"/>
      <c r="AU1015" s="140"/>
    </row>
    <row r="1016" spans="3:47" ht="12" customHeight="1">
      <c r="C1016" s="215"/>
      <c r="D1016" s="215"/>
      <c r="AA1016" s="140"/>
      <c r="AB1016" s="140"/>
      <c r="AC1016" s="140"/>
      <c r="AD1016" s="140"/>
      <c r="AE1016" s="140"/>
      <c r="AF1016" s="218"/>
      <c r="AG1016" s="188"/>
      <c r="AN1016" s="140"/>
      <c r="AO1016" s="140"/>
      <c r="AP1016" s="140"/>
      <c r="AQ1016" s="140"/>
      <c r="AR1016" s="140"/>
      <c r="AS1016" s="140"/>
      <c r="AT1016" s="140"/>
      <c r="AU1016" s="140"/>
    </row>
    <row r="1017" spans="3:47" ht="12" customHeight="1">
      <c r="C1017" s="215"/>
      <c r="D1017" s="215"/>
      <c r="AA1017" s="140"/>
      <c r="AB1017" s="140"/>
      <c r="AC1017" s="140"/>
      <c r="AD1017" s="140"/>
      <c r="AE1017" s="140"/>
      <c r="AF1017" s="218"/>
      <c r="AG1017" s="188"/>
      <c r="AN1017" s="140"/>
      <c r="AO1017" s="140"/>
      <c r="AP1017" s="140"/>
      <c r="AQ1017" s="140"/>
      <c r="AR1017" s="140"/>
      <c r="AS1017" s="140"/>
      <c r="AT1017" s="140"/>
      <c r="AU1017" s="140"/>
    </row>
    <row r="1018" spans="3:47" ht="12" customHeight="1">
      <c r="C1018" s="215"/>
      <c r="D1018" s="215"/>
      <c r="AA1018" s="140"/>
      <c r="AB1018" s="140"/>
      <c r="AC1018" s="140"/>
      <c r="AD1018" s="140"/>
      <c r="AE1018" s="140"/>
      <c r="AF1018" s="218"/>
      <c r="AG1018" s="188"/>
      <c r="AN1018" s="140"/>
      <c r="AO1018" s="140"/>
      <c r="AP1018" s="140"/>
      <c r="AQ1018" s="140"/>
      <c r="AR1018" s="140"/>
      <c r="AS1018" s="140"/>
      <c r="AT1018" s="140"/>
      <c r="AU1018" s="140"/>
    </row>
    <row r="1019" spans="3:47" ht="12" customHeight="1">
      <c r="C1019" s="215"/>
      <c r="D1019" s="215"/>
      <c r="AA1019" s="140"/>
      <c r="AB1019" s="140"/>
      <c r="AC1019" s="140"/>
      <c r="AD1019" s="140"/>
      <c r="AE1019" s="140"/>
      <c r="AF1019" s="218"/>
      <c r="AG1019" s="188"/>
      <c r="AN1019" s="140"/>
      <c r="AO1019" s="140"/>
      <c r="AP1019" s="140"/>
      <c r="AQ1019" s="140"/>
      <c r="AR1019" s="140"/>
      <c r="AS1019" s="140"/>
      <c r="AT1019" s="140"/>
      <c r="AU1019" s="140"/>
    </row>
    <row r="1020" spans="3:47" ht="12" customHeight="1">
      <c r="C1020" s="215"/>
      <c r="D1020" s="215"/>
      <c r="AA1020" s="140"/>
      <c r="AB1020" s="140"/>
      <c r="AC1020" s="140"/>
      <c r="AD1020" s="140"/>
      <c r="AE1020" s="140"/>
      <c r="AF1020" s="218"/>
      <c r="AG1020" s="188"/>
      <c r="AN1020" s="140"/>
      <c r="AO1020" s="140"/>
      <c r="AP1020" s="140"/>
      <c r="AQ1020" s="140"/>
      <c r="AR1020" s="140"/>
      <c r="AS1020" s="140"/>
      <c r="AT1020" s="140"/>
      <c r="AU1020" s="140"/>
    </row>
    <row r="1021" spans="3:47" ht="12" customHeight="1">
      <c r="C1021" s="215"/>
      <c r="D1021" s="215"/>
      <c r="AA1021" s="140"/>
      <c r="AB1021" s="140"/>
      <c r="AC1021" s="140"/>
      <c r="AD1021" s="140"/>
      <c r="AE1021" s="140"/>
      <c r="AF1021" s="218"/>
      <c r="AG1021" s="188"/>
      <c r="AN1021" s="140"/>
      <c r="AO1021" s="140"/>
      <c r="AP1021" s="140"/>
      <c r="AQ1021" s="140"/>
      <c r="AR1021" s="140"/>
      <c r="AS1021" s="140"/>
      <c r="AT1021" s="140"/>
      <c r="AU1021" s="140"/>
    </row>
    <row r="1022" spans="3:47" ht="12" customHeight="1">
      <c r="C1022" s="215"/>
      <c r="D1022" s="215"/>
      <c r="AA1022" s="140"/>
      <c r="AB1022" s="140"/>
      <c r="AC1022" s="140"/>
      <c r="AD1022" s="140"/>
      <c r="AE1022" s="140"/>
      <c r="AF1022" s="218"/>
      <c r="AG1022" s="188"/>
      <c r="AN1022" s="140"/>
      <c r="AO1022" s="140"/>
      <c r="AP1022" s="140"/>
      <c r="AQ1022" s="140"/>
      <c r="AR1022" s="140"/>
      <c r="AS1022" s="140"/>
      <c r="AT1022" s="140"/>
      <c r="AU1022" s="140"/>
    </row>
    <row r="1023" spans="3:47" ht="12" customHeight="1">
      <c r="C1023" s="215"/>
      <c r="D1023" s="215"/>
      <c r="AA1023" s="140"/>
      <c r="AB1023" s="140"/>
      <c r="AC1023" s="140"/>
      <c r="AD1023" s="140"/>
      <c r="AE1023" s="140"/>
      <c r="AF1023" s="218"/>
      <c r="AG1023" s="188"/>
      <c r="AN1023" s="140"/>
      <c r="AO1023" s="140"/>
      <c r="AP1023" s="140"/>
      <c r="AQ1023" s="140"/>
      <c r="AR1023" s="140"/>
      <c r="AS1023" s="140"/>
      <c r="AT1023" s="140"/>
      <c r="AU1023" s="140"/>
    </row>
    <row r="1024" spans="3:47" ht="12" customHeight="1">
      <c r="C1024" s="215"/>
      <c r="D1024" s="215"/>
      <c r="AA1024" s="140"/>
      <c r="AB1024" s="140"/>
      <c r="AC1024" s="140"/>
      <c r="AD1024" s="140"/>
      <c r="AE1024" s="140"/>
      <c r="AF1024" s="218"/>
      <c r="AG1024" s="188"/>
      <c r="AN1024" s="140"/>
      <c r="AO1024" s="140"/>
      <c r="AP1024" s="140"/>
      <c r="AQ1024" s="140"/>
      <c r="AR1024" s="140"/>
      <c r="AS1024" s="140"/>
      <c r="AT1024" s="140"/>
      <c r="AU1024" s="140"/>
    </row>
    <row r="1025" spans="3:47" ht="12" customHeight="1">
      <c r="C1025" s="215"/>
      <c r="D1025" s="215"/>
      <c r="AA1025" s="140"/>
      <c r="AB1025" s="140"/>
      <c r="AC1025" s="140"/>
      <c r="AD1025" s="140"/>
      <c r="AE1025" s="140"/>
      <c r="AF1025" s="218"/>
      <c r="AG1025" s="188"/>
      <c r="AN1025" s="140"/>
      <c r="AO1025" s="140"/>
      <c r="AP1025" s="140"/>
      <c r="AQ1025" s="140"/>
      <c r="AR1025" s="140"/>
      <c r="AS1025" s="140"/>
      <c r="AT1025" s="140"/>
      <c r="AU1025" s="140"/>
    </row>
    <row r="1026" spans="3:47" ht="12" customHeight="1">
      <c r="C1026" s="215"/>
      <c r="D1026" s="215"/>
      <c r="AA1026" s="140"/>
      <c r="AB1026" s="140"/>
      <c r="AC1026" s="140"/>
      <c r="AD1026" s="140"/>
      <c r="AE1026" s="140"/>
      <c r="AF1026" s="218"/>
      <c r="AG1026" s="188"/>
      <c r="AN1026" s="140"/>
      <c r="AO1026" s="140"/>
      <c r="AP1026" s="140"/>
      <c r="AQ1026" s="140"/>
      <c r="AR1026" s="140"/>
      <c r="AS1026" s="140"/>
      <c r="AT1026" s="140"/>
      <c r="AU1026" s="140"/>
    </row>
    <row r="1027" spans="3:47" ht="12" customHeight="1">
      <c r="C1027" s="215"/>
      <c r="D1027" s="215"/>
      <c r="AA1027" s="140"/>
      <c r="AB1027" s="140"/>
      <c r="AC1027" s="140"/>
      <c r="AD1027" s="140"/>
      <c r="AE1027" s="140"/>
      <c r="AF1027" s="218"/>
      <c r="AG1027" s="188"/>
      <c r="AN1027" s="140"/>
      <c r="AO1027" s="140"/>
      <c r="AP1027" s="140"/>
      <c r="AQ1027" s="140"/>
      <c r="AR1027" s="140"/>
      <c r="AS1027" s="140"/>
      <c r="AT1027" s="140"/>
      <c r="AU1027" s="140"/>
    </row>
    <row r="1028" spans="3:47" ht="12" customHeight="1">
      <c r="C1028" s="215"/>
      <c r="D1028" s="215"/>
      <c r="AA1028" s="140"/>
      <c r="AB1028" s="140"/>
      <c r="AC1028" s="140"/>
      <c r="AD1028" s="140"/>
      <c r="AE1028" s="140"/>
      <c r="AF1028" s="218"/>
      <c r="AG1028" s="188"/>
      <c r="AN1028" s="140"/>
      <c r="AO1028" s="140"/>
      <c r="AP1028" s="140"/>
      <c r="AQ1028" s="140"/>
      <c r="AR1028" s="140"/>
      <c r="AS1028" s="140"/>
      <c r="AT1028" s="140"/>
      <c r="AU1028" s="140"/>
    </row>
    <row r="1029" spans="3:47" ht="12" customHeight="1">
      <c r="C1029" s="215"/>
      <c r="D1029" s="215"/>
      <c r="AA1029" s="140"/>
      <c r="AB1029" s="140"/>
      <c r="AC1029" s="140"/>
      <c r="AD1029" s="140"/>
      <c r="AE1029" s="140"/>
      <c r="AF1029" s="218"/>
      <c r="AG1029" s="188"/>
      <c r="AN1029" s="140"/>
      <c r="AO1029" s="140"/>
      <c r="AP1029" s="140"/>
      <c r="AQ1029" s="140"/>
      <c r="AR1029" s="140"/>
      <c r="AS1029" s="140"/>
      <c r="AT1029" s="140"/>
      <c r="AU1029" s="140"/>
    </row>
    <row r="1030" spans="3:47" ht="12" customHeight="1">
      <c r="C1030" s="215"/>
      <c r="D1030" s="215"/>
      <c r="AA1030" s="140"/>
      <c r="AB1030" s="140"/>
      <c r="AC1030" s="140"/>
      <c r="AD1030" s="140"/>
      <c r="AE1030" s="140"/>
      <c r="AF1030" s="218"/>
      <c r="AG1030" s="188"/>
      <c r="AN1030" s="140"/>
      <c r="AO1030" s="140"/>
      <c r="AP1030" s="140"/>
      <c r="AQ1030" s="140"/>
      <c r="AR1030" s="140"/>
      <c r="AS1030" s="140"/>
      <c r="AT1030" s="140"/>
      <c r="AU1030" s="140"/>
    </row>
    <row r="1031" spans="3:47" ht="12" customHeight="1">
      <c r="C1031" s="215"/>
      <c r="D1031" s="215"/>
      <c r="AA1031" s="140"/>
      <c r="AB1031" s="140"/>
      <c r="AC1031" s="140"/>
      <c r="AD1031" s="140"/>
      <c r="AE1031" s="140"/>
      <c r="AF1031" s="218"/>
      <c r="AG1031" s="188"/>
      <c r="AN1031" s="140"/>
      <c r="AO1031" s="140"/>
      <c r="AP1031" s="140"/>
      <c r="AQ1031" s="140"/>
      <c r="AR1031" s="140"/>
      <c r="AS1031" s="140"/>
      <c r="AT1031" s="140"/>
      <c r="AU1031" s="140"/>
    </row>
    <row r="1032" spans="3:47" ht="12" customHeight="1">
      <c r="C1032" s="215"/>
      <c r="D1032" s="215"/>
      <c r="AA1032" s="140"/>
      <c r="AB1032" s="140"/>
      <c r="AC1032" s="140"/>
      <c r="AD1032" s="140"/>
      <c r="AE1032" s="140"/>
      <c r="AF1032" s="218"/>
      <c r="AG1032" s="188"/>
      <c r="AN1032" s="140"/>
      <c r="AO1032" s="140"/>
      <c r="AP1032" s="140"/>
      <c r="AQ1032" s="140"/>
      <c r="AR1032" s="140"/>
      <c r="AS1032" s="140"/>
      <c r="AT1032" s="140"/>
      <c r="AU1032" s="140"/>
    </row>
    <row r="1033" spans="3:47" ht="12" customHeight="1">
      <c r="C1033" s="215"/>
      <c r="D1033" s="215"/>
      <c r="AA1033" s="140"/>
      <c r="AB1033" s="140"/>
      <c r="AC1033" s="140"/>
      <c r="AD1033" s="140"/>
      <c r="AE1033" s="140"/>
      <c r="AF1033" s="218"/>
      <c r="AG1033" s="188"/>
      <c r="AN1033" s="140"/>
      <c r="AO1033" s="140"/>
      <c r="AP1033" s="140"/>
      <c r="AQ1033" s="140"/>
      <c r="AR1033" s="140"/>
      <c r="AS1033" s="140"/>
      <c r="AT1033" s="140"/>
      <c r="AU1033" s="140"/>
    </row>
    <row r="1034" spans="3:47" ht="12" customHeight="1">
      <c r="C1034" s="215"/>
      <c r="D1034" s="215"/>
      <c r="AA1034" s="140"/>
      <c r="AB1034" s="140"/>
      <c r="AC1034" s="140"/>
      <c r="AD1034" s="140"/>
      <c r="AE1034" s="140"/>
      <c r="AF1034" s="218"/>
      <c r="AG1034" s="188"/>
      <c r="AN1034" s="140"/>
      <c r="AO1034" s="140"/>
      <c r="AP1034" s="140"/>
      <c r="AQ1034" s="140"/>
      <c r="AR1034" s="140"/>
      <c r="AS1034" s="140"/>
      <c r="AT1034" s="140"/>
      <c r="AU1034" s="140"/>
    </row>
    <row r="1035" spans="3:47" ht="12" customHeight="1">
      <c r="C1035" s="215"/>
      <c r="D1035" s="215"/>
      <c r="AA1035" s="140"/>
      <c r="AB1035" s="140"/>
      <c r="AC1035" s="140"/>
      <c r="AD1035" s="140"/>
      <c r="AE1035" s="140"/>
      <c r="AF1035" s="218"/>
      <c r="AG1035" s="188"/>
      <c r="AN1035" s="140"/>
      <c r="AO1035" s="140"/>
      <c r="AP1035" s="140"/>
      <c r="AQ1035" s="140"/>
      <c r="AR1035" s="140"/>
      <c r="AS1035" s="140"/>
      <c r="AT1035" s="140"/>
      <c r="AU1035" s="140"/>
    </row>
    <row r="1036" spans="3:47" ht="12" customHeight="1">
      <c r="C1036" s="215"/>
      <c r="D1036" s="215"/>
      <c r="AA1036" s="140"/>
      <c r="AB1036" s="140"/>
      <c r="AC1036" s="140"/>
      <c r="AD1036" s="140"/>
      <c r="AE1036" s="140"/>
      <c r="AF1036" s="218"/>
      <c r="AG1036" s="188"/>
      <c r="AN1036" s="140"/>
      <c r="AO1036" s="140"/>
      <c r="AP1036" s="140"/>
      <c r="AQ1036" s="140"/>
      <c r="AR1036" s="140"/>
      <c r="AS1036" s="140"/>
      <c r="AT1036" s="140"/>
      <c r="AU1036" s="140"/>
    </row>
    <row r="1037" spans="3:47" ht="12" customHeight="1">
      <c r="C1037" s="215"/>
      <c r="D1037" s="215"/>
      <c r="AA1037" s="140"/>
      <c r="AB1037" s="140"/>
      <c r="AC1037" s="140"/>
      <c r="AD1037" s="140"/>
      <c r="AE1037" s="140"/>
      <c r="AF1037" s="218"/>
      <c r="AG1037" s="188"/>
      <c r="AN1037" s="140"/>
      <c r="AO1037" s="140"/>
      <c r="AP1037" s="140"/>
      <c r="AQ1037" s="140"/>
      <c r="AR1037" s="140"/>
      <c r="AS1037" s="140"/>
      <c r="AT1037" s="140"/>
      <c r="AU1037" s="140"/>
    </row>
    <row r="1038" spans="3:47" ht="12" customHeight="1">
      <c r="C1038" s="215"/>
      <c r="D1038" s="215"/>
      <c r="AA1038" s="140"/>
      <c r="AB1038" s="140"/>
      <c r="AC1038" s="140"/>
      <c r="AD1038" s="140"/>
      <c r="AE1038" s="140"/>
      <c r="AF1038" s="218"/>
      <c r="AG1038" s="188"/>
      <c r="AN1038" s="140"/>
      <c r="AO1038" s="140"/>
      <c r="AP1038" s="140"/>
      <c r="AQ1038" s="140"/>
      <c r="AR1038" s="140"/>
      <c r="AS1038" s="140"/>
      <c r="AT1038" s="140"/>
      <c r="AU1038" s="140"/>
    </row>
    <row r="1039" spans="3:47" ht="12" customHeight="1">
      <c r="C1039" s="215"/>
      <c r="D1039" s="215"/>
      <c r="AA1039" s="140"/>
      <c r="AB1039" s="140"/>
      <c r="AC1039" s="140"/>
      <c r="AD1039" s="140"/>
      <c r="AE1039" s="140"/>
      <c r="AF1039" s="218"/>
      <c r="AG1039" s="188"/>
      <c r="AN1039" s="140"/>
      <c r="AO1039" s="140"/>
      <c r="AP1039" s="140"/>
      <c r="AQ1039" s="140"/>
      <c r="AR1039" s="140"/>
      <c r="AS1039" s="140"/>
      <c r="AT1039" s="140"/>
      <c r="AU1039" s="140"/>
    </row>
    <row r="1040" spans="3:47" ht="12" customHeight="1">
      <c r="C1040" s="215"/>
      <c r="D1040" s="215"/>
      <c r="AA1040" s="140"/>
      <c r="AB1040" s="140"/>
      <c r="AC1040" s="140"/>
      <c r="AD1040" s="140"/>
      <c r="AE1040" s="140"/>
      <c r="AF1040" s="218"/>
      <c r="AG1040" s="188"/>
      <c r="AN1040" s="140"/>
      <c r="AO1040" s="140"/>
      <c r="AP1040" s="140"/>
      <c r="AQ1040" s="140"/>
      <c r="AR1040" s="140"/>
      <c r="AS1040" s="140"/>
      <c r="AT1040" s="140"/>
      <c r="AU1040" s="140"/>
    </row>
    <row r="1041" spans="3:47" ht="12" customHeight="1">
      <c r="C1041" s="215"/>
      <c r="D1041" s="215"/>
      <c r="AA1041" s="140"/>
      <c r="AB1041" s="140"/>
      <c r="AC1041" s="140"/>
      <c r="AD1041" s="140"/>
      <c r="AE1041" s="140"/>
      <c r="AF1041" s="218"/>
      <c r="AG1041" s="188"/>
      <c r="AN1041" s="140"/>
      <c r="AO1041" s="140"/>
      <c r="AP1041" s="140"/>
      <c r="AQ1041" s="140"/>
      <c r="AR1041" s="140"/>
      <c r="AS1041" s="140"/>
      <c r="AT1041" s="140"/>
      <c r="AU1041" s="140"/>
    </row>
    <row r="1042" spans="3:47" ht="12" customHeight="1">
      <c r="C1042" s="215"/>
      <c r="D1042" s="215"/>
      <c r="AA1042" s="140"/>
      <c r="AB1042" s="140"/>
      <c r="AC1042" s="140"/>
      <c r="AD1042" s="140"/>
      <c r="AE1042" s="140"/>
      <c r="AF1042" s="218"/>
      <c r="AG1042" s="188"/>
      <c r="AN1042" s="140"/>
      <c r="AO1042" s="140"/>
      <c r="AP1042" s="140"/>
      <c r="AQ1042" s="140"/>
      <c r="AR1042" s="140"/>
      <c r="AS1042" s="140"/>
      <c r="AT1042" s="140"/>
      <c r="AU1042" s="140"/>
    </row>
    <row r="1043" spans="3:47" ht="12" customHeight="1">
      <c r="C1043" s="215"/>
      <c r="D1043" s="215"/>
      <c r="AA1043" s="140"/>
      <c r="AB1043" s="140"/>
      <c r="AC1043" s="140"/>
      <c r="AD1043" s="140"/>
      <c r="AE1043" s="140"/>
      <c r="AF1043" s="218"/>
      <c r="AG1043" s="188"/>
      <c r="AN1043" s="140"/>
      <c r="AO1043" s="140"/>
      <c r="AP1043" s="140"/>
      <c r="AQ1043" s="140"/>
      <c r="AR1043" s="140"/>
      <c r="AS1043" s="140"/>
      <c r="AT1043" s="140"/>
      <c r="AU1043" s="140"/>
    </row>
    <row r="1044" spans="3:47" ht="12" customHeight="1">
      <c r="C1044" s="215"/>
      <c r="D1044" s="215"/>
      <c r="AA1044" s="140"/>
      <c r="AB1044" s="140"/>
      <c r="AC1044" s="140"/>
      <c r="AD1044" s="140"/>
      <c r="AE1044" s="140"/>
      <c r="AF1044" s="218"/>
      <c r="AG1044" s="188"/>
      <c r="AN1044" s="140"/>
      <c r="AO1044" s="140"/>
      <c r="AP1044" s="140"/>
      <c r="AQ1044" s="140"/>
      <c r="AR1044" s="140"/>
      <c r="AS1044" s="140"/>
      <c r="AT1044" s="140"/>
      <c r="AU1044" s="140"/>
    </row>
    <row r="1045" spans="3:47" ht="12" customHeight="1">
      <c r="C1045" s="215"/>
      <c r="D1045" s="215"/>
      <c r="AA1045" s="140"/>
      <c r="AB1045" s="140"/>
      <c r="AC1045" s="140"/>
      <c r="AD1045" s="140"/>
      <c r="AE1045" s="140"/>
      <c r="AF1045" s="218"/>
      <c r="AG1045" s="188"/>
      <c r="AN1045" s="140"/>
      <c r="AO1045" s="140"/>
      <c r="AP1045" s="140"/>
      <c r="AQ1045" s="140"/>
      <c r="AR1045" s="140"/>
      <c r="AS1045" s="140"/>
      <c r="AT1045" s="140"/>
      <c r="AU1045" s="140"/>
    </row>
    <row r="1046" spans="3:47" ht="12" customHeight="1">
      <c r="C1046" s="215"/>
      <c r="D1046" s="215"/>
      <c r="AA1046" s="140"/>
      <c r="AB1046" s="140"/>
      <c r="AC1046" s="140"/>
      <c r="AD1046" s="140"/>
      <c r="AE1046" s="140"/>
      <c r="AF1046" s="218"/>
      <c r="AG1046" s="188"/>
      <c r="AN1046" s="140"/>
      <c r="AO1046" s="140"/>
      <c r="AP1046" s="140"/>
      <c r="AQ1046" s="140"/>
      <c r="AR1046" s="140"/>
      <c r="AS1046" s="140"/>
      <c r="AT1046" s="140"/>
      <c r="AU1046" s="140"/>
    </row>
    <row r="1047" spans="3:47" ht="12" customHeight="1">
      <c r="C1047" s="215"/>
      <c r="D1047" s="215"/>
      <c r="AA1047" s="140"/>
      <c r="AB1047" s="140"/>
      <c r="AC1047" s="140"/>
      <c r="AD1047" s="140"/>
      <c r="AE1047" s="140"/>
      <c r="AF1047" s="218"/>
      <c r="AG1047" s="188"/>
      <c r="AN1047" s="140"/>
      <c r="AO1047" s="140"/>
      <c r="AP1047" s="140"/>
      <c r="AQ1047" s="140"/>
      <c r="AR1047" s="140"/>
      <c r="AS1047" s="140"/>
      <c r="AT1047" s="140"/>
      <c r="AU1047" s="140"/>
    </row>
    <row r="1048" spans="3:47" ht="12" customHeight="1">
      <c r="C1048" s="215"/>
      <c r="D1048" s="215"/>
      <c r="AA1048" s="140"/>
      <c r="AB1048" s="140"/>
      <c r="AC1048" s="140"/>
      <c r="AD1048" s="140"/>
      <c r="AE1048" s="140"/>
      <c r="AF1048" s="218"/>
      <c r="AG1048" s="188"/>
      <c r="AN1048" s="140"/>
      <c r="AO1048" s="140"/>
      <c r="AP1048" s="140"/>
      <c r="AQ1048" s="140"/>
      <c r="AR1048" s="140"/>
      <c r="AS1048" s="140"/>
      <c r="AT1048" s="140"/>
      <c r="AU1048" s="140"/>
    </row>
    <row r="1049" spans="3:47" ht="12" customHeight="1">
      <c r="C1049" s="215"/>
      <c r="D1049" s="215"/>
      <c r="AA1049" s="140"/>
      <c r="AB1049" s="140"/>
      <c r="AC1049" s="140"/>
      <c r="AD1049" s="140"/>
      <c r="AE1049" s="140"/>
      <c r="AF1049" s="218"/>
      <c r="AG1049" s="188"/>
      <c r="AN1049" s="140"/>
      <c r="AO1049" s="140"/>
      <c r="AP1049" s="140"/>
      <c r="AQ1049" s="140"/>
      <c r="AR1049" s="140"/>
      <c r="AS1049" s="140"/>
      <c r="AT1049" s="140"/>
      <c r="AU1049" s="140"/>
    </row>
    <row r="1050" spans="3:47" ht="12" customHeight="1">
      <c r="C1050" s="215"/>
      <c r="D1050" s="215"/>
      <c r="AA1050" s="140"/>
      <c r="AB1050" s="140"/>
      <c r="AC1050" s="140"/>
      <c r="AD1050" s="140"/>
      <c r="AE1050" s="140"/>
      <c r="AF1050" s="218"/>
      <c r="AG1050" s="188"/>
      <c r="AN1050" s="140"/>
      <c r="AO1050" s="140"/>
      <c r="AP1050" s="140"/>
      <c r="AQ1050" s="140"/>
      <c r="AR1050" s="140"/>
      <c r="AS1050" s="140"/>
      <c r="AT1050" s="140"/>
      <c r="AU1050" s="140"/>
    </row>
    <row r="1051" spans="3:47" ht="12" customHeight="1">
      <c r="C1051" s="215"/>
      <c r="D1051" s="215"/>
      <c r="AA1051" s="140"/>
      <c r="AB1051" s="140"/>
      <c r="AC1051" s="140"/>
      <c r="AD1051" s="140"/>
      <c r="AE1051" s="140"/>
      <c r="AF1051" s="218"/>
      <c r="AG1051" s="188"/>
      <c r="AN1051" s="140"/>
      <c r="AO1051" s="140"/>
      <c r="AP1051" s="140"/>
      <c r="AQ1051" s="140"/>
      <c r="AR1051" s="140"/>
      <c r="AS1051" s="140"/>
      <c r="AT1051" s="140"/>
      <c r="AU1051" s="140"/>
    </row>
    <row r="1052" spans="3:47" ht="12" customHeight="1">
      <c r="C1052" s="215"/>
      <c r="D1052" s="215"/>
      <c r="AA1052" s="140"/>
      <c r="AB1052" s="140"/>
      <c r="AC1052" s="140"/>
      <c r="AD1052" s="140"/>
      <c r="AE1052" s="140"/>
      <c r="AF1052" s="218"/>
      <c r="AG1052" s="188"/>
      <c r="AN1052" s="140"/>
      <c r="AO1052" s="140"/>
      <c r="AP1052" s="140"/>
      <c r="AQ1052" s="140"/>
      <c r="AR1052" s="140"/>
      <c r="AS1052" s="140"/>
      <c r="AT1052" s="140"/>
      <c r="AU1052" s="140"/>
    </row>
    <row r="1053" spans="3:47" ht="12" customHeight="1">
      <c r="C1053" s="215"/>
      <c r="D1053" s="215"/>
      <c r="AA1053" s="140"/>
      <c r="AB1053" s="140"/>
      <c r="AC1053" s="140"/>
      <c r="AD1053" s="140"/>
      <c r="AE1053" s="140"/>
      <c r="AF1053" s="218"/>
      <c r="AG1053" s="188"/>
      <c r="AN1053" s="140"/>
      <c r="AO1053" s="140"/>
      <c r="AP1053" s="140"/>
      <c r="AQ1053" s="140"/>
      <c r="AR1053" s="140"/>
      <c r="AS1053" s="140"/>
      <c r="AT1053" s="140"/>
      <c r="AU1053" s="140"/>
    </row>
    <row r="1054" spans="3:47" ht="12" customHeight="1">
      <c r="C1054" s="215"/>
      <c r="D1054" s="215"/>
    </row>
    <row r="1055" spans="3:47" ht="12" customHeight="1">
      <c r="C1055" s="215"/>
      <c r="D1055" s="215"/>
    </row>
    <row r="1056" spans="3:47" ht="12" customHeight="1">
      <c r="C1056" s="215"/>
      <c r="D1056" s="215"/>
    </row>
    <row r="1057" spans="3:4" ht="12" customHeight="1">
      <c r="C1057" s="215"/>
      <c r="D1057" s="215"/>
    </row>
    <row r="1058" spans="3:4" ht="12" customHeight="1">
      <c r="C1058" s="215"/>
      <c r="D1058" s="215"/>
    </row>
    <row r="1059" spans="3:4" ht="12" customHeight="1">
      <c r="C1059" s="215"/>
      <c r="D1059" s="215"/>
    </row>
    <row r="1060" spans="3:4" ht="12" customHeight="1">
      <c r="C1060" s="215"/>
      <c r="D1060" s="215"/>
    </row>
    <row r="1061" spans="3:4" ht="12" customHeight="1">
      <c r="C1061" s="215"/>
      <c r="D1061" s="215"/>
    </row>
    <row r="1062" spans="3:4" ht="12" customHeight="1">
      <c r="C1062" s="215"/>
      <c r="D1062" s="215"/>
    </row>
    <row r="1063" spans="3:4" ht="12" customHeight="1">
      <c r="C1063" s="215"/>
      <c r="D1063" s="215"/>
    </row>
    <row r="1064" spans="3:4" ht="12" customHeight="1">
      <c r="C1064" s="215"/>
      <c r="D1064" s="215"/>
    </row>
    <row r="1065" spans="3:4" ht="12" customHeight="1">
      <c r="C1065" s="215"/>
      <c r="D1065" s="215"/>
    </row>
    <row r="1066" spans="3:4" ht="12" customHeight="1">
      <c r="C1066" s="215"/>
      <c r="D1066" s="215"/>
    </row>
    <row r="1067" spans="3:4" ht="12" customHeight="1">
      <c r="C1067" s="215"/>
      <c r="D1067" s="215"/>
    </row>
    <row r="1068" spans="3:4" ht="12" customHeight="1">
      <c r="C1068" s="215"/>
      <c r="D1068" s="215"/>
    </row>
    <row r="1069" spans="3:4" ht="12" customHeight="1">
      <c r="C1069" s="215"/>
      <c r="D1069" s="215"/>
    </row>
    <row r="1070" spans="3:4" ht="12" customHeight="1">
      <c r="C1070" s="215"/>
      <c r="D1070" s="215"/>
    </row>
    <row r="1071" spans="3:4" ht="12" customHeight="1">
      <c r="C1071" s="215"/>
      <c r="D1071" s="215"/>
    </row>
    <row r="1072" spans="3:4" ht="12" customHeight="1">
      <c r="C1072" s="215"/>
      <c r="D1072" s="215"/>
    </row>
    <row r="1073" spans="3:4" ht="12" customHeight="1">
      <c r="C1073" s="215"/>
      <c r="D1073" s="215"/>
    </row>
    <row r="1074" spans="3:4" ht="12" customHeight="1">
      <c r="C1074" s="215"/>
      <c r="D1074" s="215"/>
    </row>
    <row r="1075" spans="3:4" ht="12" customHeight="1">
      <c r="C1075" s="215"/>
      <c r="D1075" s="215"/>
    </row>
    <row r="1076" spans="3:4" ht="12" customHeight="1">
      <c r="C1076" s="215"/>
      <c r="D1076" s="215"/>
    </row>
    <row r="1077" spans="3:4" ht="12" customHeight="1">
      <c r="C1077" s="215"/>
      <c r="D1077" s="215"/>
    </row>
    <row r="1078" spans="3:4" ht="12" customHeight="1">
      <c r="C1078" s="215"/>
      <c r="D1078" s="215"/>
    </row>
    <row r="1079" spans="3:4" ht="12" customHeight="1">
      <c r="C1079" s="215"/>
      <c r="D1079" s="215"/>
    </row>
    <row r="1080" spans="3:4" ht="12" customHeight="1">
      <c r="C1080" s="215"/>
      <c r="D1080" s="215"/>
    </row>
    <row r="1081" spans="3:4" ht="12" customHeight="1">
      <c r="C1081" s="215"/>
      <c r="D1081" s="215"/>
    </row>
    <row r="1082" spans="3:4" ht="12" customHeight="1">
      <c r="C1082" s="215"/>
      <c r="D1082" s="215"/>
    </row>
    <row r="1083" spans="3:4" ht="12" customHeight="1">
      <c r="C1083" s="215"/>
      <c r="D1083" s="215"/>
    </row>
    <row r="1084" spans="3:4" ht="12" customHeight="1">
      <c r="C1084" s="215"/>
      <c r="D1084" s="215"/>
    </row>
    <row r="1085" spans="3:4" ht="12" customHeight="1">
      <c r="C1085" s="215"/>
      <c r="D1085" s="215"/>
    </row>
    <row r="1086" spans="3:4" ht="12" customHeight="1">
      <c r="C1086" s="215"/>
      <c r="D1086" s="215"/>
    </row>
    <row r="1087" spans="3:4" ht="12" customHeight="1">
      <c r="C1087" s="215"/>
      <c r="D1087" s="215"/>
    </row>
    <row r="1088" spans="3:4" ht="12" customHeight="1">
      <c r="C1088" s="215"/>
      <c r="D1088" s="215"/>
    </row>
    <row r="1089" spans="3:4" ht="12" customHeight="1">
      <c r="C1089" s="215"/>
      <c r="D1089" s="215"/>
    </row>
    <row r="1090" spans="3:4" ht="12" customHeight="1">
      <c r="C1090" s="215"/>
      <c r="D1090" s="215"/>
    </row>
    <row r="1091" spans="3:4" ht="12" customHeight="1">
      <c r="C1091" s="215"/>
      <c r="D1091" s="215"/>
    </row>
    <row r="1092" spans="3:4" ht="12" customHeight="1">
      <c r="C1092" s="215"/>
      <c r="D1092" s="215"/>
    </row>
    <row r="1093" spans="3:4" ht="12" customHeight="1">
      <c r="C1093" s="215"/>
      <c r="D1093" s="215"/>
    </row>
    <row r="1094" spans="3:4" ht="12" customHeight="1">
      <c r="C1094" s="215"/>
      <c r="D1094" s="215"/>
    </row>
    <row r="1095" spans="3:4" ht="12" customHeight="1">
      <c r="C1095" s="215"/>
      <c r="D1095" s="215"/>
    </row>
    <row r="1096" spans="3:4" ht="12" customHeight="1">
      <c r="C1096" s="215"/>
      <c r="D1096" s="215"/>
    </row>
    <row r="1097" spans="3:4" ht="12" customHeight="1">
      <c r="C1097" s="215"/>
      <c r="D1097" s="215"/>
    </row>
    <row r="1098" spans="3:4" ht="12" customHeight="1">
      <c r="C1098" s="215"/>
      <c r="D1098" s="215"/>
    </row>
    <row r="1099" spans="3:4" ht="12" customHeight="1">
      <c r="C1099" s="215"/>
      <c r="D1099" s="215"/>
    </row>
    <row r="1100" spans="3:4" ht="12" customHeight="1">
      <c r="C1100" s="215"/>
      <c r="D1100" s="215"/>
    </row>
    <row r="1101" spans="3:4" ht="12" customHeight="1">
      <c r="C1101" s="215"/>
      <c r="D1101" s="215"/>
    </row>
    <row r="1102" spans="3:4" ht="12" customHeight="1">
      <c r="C1102" s="215"/>
      <c r="D1102" s="215"/>
    </row>
    <row r="1103" spans="3:4" ht="12" customHeight="1">
      <c r="C1103" s="215"/>
      <c r="D1103" s="215"/>
    </row>
    <row r="1104" spans="3:4" ht="12" customHeight="1">
      <c r="C1104" s="215"/>
      <c r="D1104" s="215"/>
    </row>
    <row r="1105" spans="3:4" ht="12" customHeight="1">
      <c r="C1105" s="215"/>
      <c r="D1105" s="215"/>
    </row>
    <row r="1106" spans="3:4" ht="12" customHeight="1">
      <c r="C1106" s="215"/>
      <c r="D1106" s="215"/>
    </row>
    <row r="1107" spans="3:4" ht="12" customHeight="1">
      <c r="C1107" s="215"/>
      <c r="D1107" s="215"/>
    </row>
    <row r="1108" spans="3:4" ht="12" customHeight="1">
      <c r="C1108" s="215"/>
      <c r="D1108" s="215"/>
    </row>
    <row r="1109" spans="3:4" ht="12" customHeight="1">
      <c r="C1109" s="215"/>
      <c r="D1109" s="215"/>
    </row>
    <row r="1110" spans="3:4" ht="12" customHeight="1">
      <c r="C1110" s="215"/>
      <c r="D1110" s="215"/>
    </row>
    <row r="1111" spans="3:4" ht="12" customHeight="1">
      <c r="C1111" s="215"/>
      <c r="D1111" s="215"/>
    </row>
    <row r="1112" spans="3:4" ht="12" customHeight="1">
      <c r="C1112" s="215"/>
      <c r="D1112" s="215"/>
    </row>
    <row r="1113" spans="3:4" ht="12" customHeight="1">
      <c r="C1113" s="215"/>
      <c r="D1113" s="215"/>
    </row>
    <row r="1114" spans="3:4" ht="12" customHeight="1">
      <c r="C1114" s="215"/>
      <c r="D1114" s="215"/>
    </row>
    <row r="1115" spans="3:4" ht="12" customHeight="1">
      <c r="C1115" s="215"/>
      <c r="D1115" s="215"/>
    </row>
    <row r="1116" spans="3:4" ht="12" customHeight="1">
      <c r="C1116" s="215"/>
      <c r="D1116" s="215"/>
    </row>
    <row r="1117" spans="3:4" ht="12" customHeight="1">
      <c r="C1117" s="215"/>
      <c r="D1117" s="215"/>
    </row>
    <row r="1118" spans="3:4" ht="12" customHeight="1">
      <c r="C1118" s="215"/>
      <c r="D1118" s="215"/>
    </row>
    <row r="1119" spans="3:4" ht="12" customHeight="1">
      <c r="C1119" s="215"/>
      <c r="D1119" s="215"/>
    </row>
    <row r="1120" spans="3:4" ht="12" customHeight="1">
      <c r="C1120" s="215"/>
      <c r="D1120" s="215"/>
    </row>
    <row r="1121" spans="3:4" ht="12" customHeight="1">
      <c r="C1121" s="215"/>
      <c r="D1121" s="215"/>
    </row>
    <row r="1122" spans="3:4" ht="12" customHeight="1">
      <c r="C1122" s="215"/>
      <c r="D1122" s="215"/>
    </row>
    <row r="1123" spans="3:4" ht="12" customHeight="1">
      <c r="C1123" s="215"/>
      <c r="D1123" s="215"/>
    </row>
    <row r="1124" spans="3:4" ht="12" customHeight="1">
      <c r="C1124" s="215"/>
      <c r="D1124" s="215"/>
    </row>
    <row r="1125" spans="3:4" ht="12" customHeight="1">
      <c r="C1125" s="215"/>
      <c r="D1125" s="215"/>
    </row>
    <row r="1126" spans="3:4" ht="12" customHeight="1">
      <c r="C1126" s="215"/>
      <c r="D1126" s="215"/>
    </row>
    <row r="1127" spans="3:4" ht="12" customHeight="1">
      <c r="C1127" s="215"/>
      <c r="D1127" s="215"/>
    </row>
    <row r="1128" spans="3:4" ht="12" customHeight="1">
      <c r="C1128" s="215"/>
      <c r="D1128" s="215"/>
    </row>
    <row r="1129" spans="3:4" ht="12" customHeight="1">
      <c r="C1129" s="215"/>
      <c r="D1129" s="215"/>
    </row>
    <row r="1130" spans="3:4" ht="12" customHeight="1">
      <c r="C1130" s="215"/>
      <c r="D1130" s="215"/>
    </row>
    <row r="1131" spans="3:4" ht="12" customHeight="1">
      <c r="C1131" s="215"/>
      <c r="D1131" s="215"/>
    </row>
    <row r="1132" spans="3:4" ht="12" customHeight="1">
      <c r="C1132" s="215"/>
      <c r="D1132" s="215"/>
    </row>
    <row r="1133" spans="3:4" ht="12" customHeight="1">
      <c r="C1133" s="215"/>
      <c r="D1133" s="215"/>
    </row>
    <row r="1134" spans="3:4" ht="12" customHeight="1">
      <c r="C1134" s="215"/>
      <c r="D1134" s="215"/>
    </row>
    <row r="1135" spans="3:4" ht="12" customHeight="1">
      <c r="C1135" s="215"/>
      <c r="D1135" s="215"/>
    </row>
    <row r="1136" spans="3:4" ht="12" customHeight="1">
      <c r="C1136" s="215"/>
      <c r="D1136" s="215"/>
    </row>
    <row r="1137" spans="3:4" ht="12" customHeight="1">
      <c r="C1137" s="215"/>
      <c r="D1137" s="215"/>
    </row>
    <row r="1138" spans="3:4" ht="12" customHeight="1">
      <c r="C1138" s="215"/>
      <c r="D1138" s="215"/>
    </row>
    <row r="1139" spans="3:4" ht="12" customHeight="1">
      <c r="C1139" s="215"/>
      <c r="D1139" s="215"/>
    </row>
    <row r="1140" spans="3:4" ht="12" customHeight="1">
      <c r="C1140" s="215"/>
      <c r="D1140" s="215"/>
    </row>
    <row r="1141" spans="3:4" ht="12" customHeight="1">
      <c r="C1141" s="215"/>
      <c r="D1141" s="215"/>
    </row>
    <row r="1142" spans="3:4" ht="12" customHeight="1">
      <c r="C1142" s="215"/>
      <c r="D1142" s="215"/>
    </row>
    <row r="1143" spans="3:4" ht="12" customHeight="1">
      <c r="C1143" s="215"/>
      <c r="D1143" s="215"/>
    </row>
    <row r="1144" spans="3:4" ht="12" customHeight="1">
      <c r="C1144" s="215"/>
      <c r="D1144" s="215"/>
    </row>
    <row r="1145" spans="3:4" ht="12" customHeight="1">
      <c r="C1145" s="215"/>
      <c r="D1145" s="215"/>
    </row>
    <row r="1146" spans="3:4" ht="12" customHeight="1">
      <c r="C1146" s="215"/>
      <c r="D1146" s="215"/>
    </row>
    <row r="1147" spans="3:4" ht="12" customHeight="1">
      <c r="C1147" s="215"/>
      <c r="D1147" s="215"/>
    </row>
    <row r="1148" spans="3:4" ht="12" customHeight="1">
      <c r="C1148" s="215"/>
      <c r="D1148" s="215"/>
    </row>
    <row r="1149" spans="3:4" ht="12" customHeight="1">
      <c r="C1149" s="215"/>
      <c r="D1149" s="215"/>
    </row>
    <row r="1150" spans="3:4" ht="12" customHeight="1">
      <c r="C1150" s="215"/>
      <c r="D1150" s="215"/>
    </row>
    <row r="1151" spans="3:4" ht="12" customHeight="1">
      <c r="C1151" s="215"/>
      <c r="D1151" s="215"/>
    </row>
    <row r="1152" spans="3:4" ht="12" customHeight="1">
      <c r="C1152" s="215"/>
      <c r="D1152" s="215"/>
    </row>
    <row r="1153" spans="3:4" ht="12" customHeight="1">
      <c r="C1153" s="215"/>
      <c r="D1153" s="215"/>
    </row>
    <row r="1154" spans="3:4" ht="12" customHeight="1">
      <c r="C1154" s="215"/>
      <c r="D1154" s="215"/>
    </row>
    <row r="1155" spans="3:4" ht="12" customHeight="1">
      <c r="C1155" s="215"/>
      <c r="D1155" s="215"/>
    </row>
    <row r="1156" spans="3:4" ht="12" customHeight="1">
      <c r="C1156" s="215"/>
      <c r="D1156" s="215"/>
    </row>
    <row r="1157" spans="3:4" ht="12" customHeight="1">
      <c r="C1157" s="215"/>
      <c r="D1157" s="215"/>
    </row>
    <row r="1158" spans="3:4" ht="12" customHeight="1">
      <c r="C1158" s="215"/>
      <c r="D1158" s="215"/>
    </row>
    <row r="1159" spans="3:4" ht="12" customHeight="1">
      <c r="C1159" s="215"/>
      <c r="D1159" s="215"/>
    </row>
    <row r="1160" spans="3:4" ht="12" customHeight="1">
      <c r="C1160" s="215"/>
      <c r="D1160" s="215"/>
    </row>
    <row r="1161" spans="3:4" ht="12" customHeight="1">
      <c r="C1161" s="215"/>
      <c r="D1161" s="215"/>
    </row>
    <row r="1162" spans="3:4" ht="12" customHeight="1">
      <c r="C1162" s="215"/>
      <c r="D1162" s="215"/>
    </row>
    <row r="1163" spans="3:4" ht="12" customHeight="1">
      <c r="C1163" s="215"/>
      <c r="D1163" s="215"/>
    </row>
    <row r="1164" spans="3:4" ht="12" customHeight="1">
      <c r="C1164" s="215"/>
      <c r="D1164" s="215"/>
    </row>
    <row r="1165" spans="3:4" ht="12" customHeight="1">
      <c r="C1165" s="215"/>
      <c r="D1165" s="215"/>
    </row>
    <row r="1166" spans="3:4" ht="12" customHeight="1">
      <c r="C1166" s="215"/>
      <c r="D1166" s="215"/>
    </row>
    <row r="1167" spans="3:4" ht="12" customHeight="1">
      <c r="C1167" s="215"/>
      <c r="D1167" s="215"/>
    </row>
    <row r="1168" spans="3:4" ht="12" customHeight="1">
      <c r="C1168" s="215"/>
      <c r="D1168" s="215"/>
    </row>
    <row r="1169" spans="3:4" ht="12" customHeight="1">
      <c r="C1169" s="215"/>
      <c r="D1169" s="215"/>
    </row>
    <row r="1170" spans="3:4" ht="12" customHeight="1">
      <c r="C1170" s="215"/>
      <c r="D1170" s="215"/>
    </row>
    <row r="1171" spans="3:4" ht="12" customHeight="1">
      <c r="C1171" s="215"/>
      <c r="D1171" s="215"/>
    </row>
    <row r="1172" spans="3:4" ht="12" customHeight="1">
      <c r="C1172" s="215"/>
      <c r="D1172" s="215"/>
    </row>
    <row r="1173" spans="3:4" ht="12" customHeight="1">
      <c r="C1173" s="215"/>
      <c r="D1173" s="215"/>
    </row>
    <row r="1174" spans="3:4" ht="12" customHeight="1">
      <c r="C1174" s="215"/>
      <c r="D1174" s="215"/>
    </row>
    <row r="1175" spans="3:4" ht="12" customHeight="1">
      <c r="C1175" s="215"/>
      <c r="D1175" s="215"/>
    </row>
    <row r="1176" spans="3:4" ht="12" customHeight="1">
      <c r="C1176" s="215"/>
      <c r="D1176" s="215"/>
    </row>
    <row r="1177" spans="3:4" ht="12" customHeight="1">
      <c r="C1177" s="215"/>
      <c r="D1177" s="215"/>
    </row>
    <row r="1178" spans="3:4" ht="12" customHeight="1">
      <c r="C1178" s="215"/>
      <c r="D1178" s="215"/>
    </row>
    <row r="1179" spans="3:4" ht="12" customHeight="1">
      <c r="C1179" s="215"/>
      <c r="D1179" s="215"/>
    </row>
    <row r="1180" spans="3:4" ht="12" customHeight="1">
      <c r="C1180" s="215"/>
      <c r="D1180" s="215"/>
    </row>
    <row r="1181" spans="3:4" ht="12" customHeight="1">
      <c r="C1181" s="215"/>
      <c r="D1181" s="215"/>
    </row>
    <row r="1182" spans="3:4" ht="12" customHeight="1">
      <c r="C1182" s="215"/>
      <c r="D1182" s="215"/>
    </row>
    <row r="1183" spans="3:4" ht="12" customHeight="1">
      <c r="C1183" s="215"/>
      <c r="D1183" s="215"/>
    </row>
    <row r="1184" spans="3:4" ht="12" customHeight="1">
      <c r="C1184" s="215"/>
      <c r="D1184" s="215"/>
    </row>
    <row r="1185" spans="3:4" ht="12" customHeight="1">
      <c r="C1185" s="215"/>
      <c r="D1185" s="215"/>
    </row>
    <row r="1186" spans="3:4" ht="12" customHeight="1">
      <c r="C1186" s="215"/>
      <c r="D1186" s="215"/>
    </row>
    <row r="1187" spans="3:4" ht="12" customHeight="1">
      <c r="C1187" s="215"/>
      <c r="D1187" s="215"/>
    </row>
    <row r="1188" spans="3:4" ht="12" customHeight="1">
      <c r="C1188" s="215"/>
      <c r="D1188" s="215"/>
    </row>
    <row r="1189" spans="3:4" ht="12" customHeight="1">
      <c r="C1189" s="215"/>
      <c r="D1189" s="215"/>
    </row>
    <row r="1190" spans="3:4" ht="12" customHeight="1">
      <c r="C1190" s="215"/>
      <c r="D1190" s="215"/>
    </row>
    <row r="1191" spans="3:4" ht="12" customHeight="1">
      <c r="C1191" s="215"/>
      <c r="D1191" s="215"/>
    </row>
    <row r="1192" spans="3:4" ht="12" customHeight="1">
      <c r="C1192" s="215"/>
      <c r="D1192" s="215"/>
    </row>
    <row r="1193" spans="3:4" ht="12" customHeight="1">
      <c r="C1193" s="215"/>
      <c r="D1193" s="215"/>
    </row>
    <row r="1194" spans="3:4" ht="12" customHeight="1">
      <c r="C1194" s="215"/>
      <c r="D1194" s="215"/>
    </row>
    <row r="1195" spans="3:4" ht="12" customHeight="1">
      <c r="C1195" s="215"/>
      <c r="D1195" s="215"/>
    </row>
    <row r="1196" spans="3:4" ht="12" customHeight="1">
      <c r="C1196" s="215"/>
      <c r="D1196" s="215"/>
    </row>
    <row r="1197" spans="3:4" ht="12" customHeight="1">
      <c r="C1197" s="215"/>
      <c r="D1197" s="215"/>
    </row>
    <row r="1198" spans="3:4" ht="12" customHeight="1">
      <c r="C1198" s="215"/>
      <c r="D1198" s="215"/>
    </row>
    <row r="1199" spans="3:4" ht="12" customHeight="1">
      <c r="C1199" s="215"/>
      <c r="D1199" s="215"/>
    </row>
    <row r="1200" spans="3:4" ht="12" customHeight="1">
      <c r="C1200" s="215"/>
      <c r="D1200" s="215"/>
    </row>
    <row r="1201" spans="3:4" ht="12" customHeight="1">
      <c r="C1201" s="215"/>
      <c r="D1201" s="215"/>
    </row>
    <row r="1202" spans="3:4" ht="12" customHeight="1">
      <c r="C1202" s="215"/>
      <c r="D1202" s="215"/>
    </row>
    <row r="1203" spans="3:4" ht="12" customHeight="1">
      <c r="C1203" s="215"/>
      <c r="D1203" s="215"/>
    </row>
    <row r="1204" spans="3:4" ht="12" customHeight="1">
      <c r="C1204" s="215"/>
      <c r="D1204" s="215"/>
    </row>
    <row r="1205" spans="3:4" ht="12" customHeight="1">
      <c r="C1205" s="215"/>
      <c r="D1205" s="215"/>
    </row>
    <row r="1206" spans="3:4" ht="12" customHeight="1">
      <c r="C1206" s="215"/>
      <c r="D1206" s="215"/>
    </row>
    <row r="1207" spans="3:4" ht="12" customHeight="1">
      <c r="C1207" s="215"/>
      <c r="D1207" s="215"/>
    </row>
    <row r="1208" spans="3:4" ht="12" customHeight="1">
      <c r="C1208" s="215"/>
      <c r="D1208" s="215"/>
    </row>
    <row r="1209" spans="3:4" ht="12" customHeight="1">
      <c r="C1209" s="215"/>
      <c r="D1209" s="215"/>
    </row>
    <row r="1210" spans="3:4" ht="12" customHeight="1">
      <c r="C1210" s="215"/>
      <c r="D1210" s="215"/>
    </row>
    <row r="1211" spans="3:4" ht="12" customHeight="1">
      <c r="C1211" s="215"/>
      <c r="D1211" s="215"/>
    </row>
    <row r="1212" spans="3:4" ht="12" customHeight="1">
      <c r="C1212" s="215"/>
      <c r="D1212" s="215"/>
    </row>
    <row r="1213" spans="3:4" ht="12" customHeight="1">
      <c r="C1213" s="215"/>
      <c r="D1213" s="215"/>
    </row>
    <row r="1214" spans="3:4" ht="12" customHeight="1">
      <c r="C1214" s="215"/>
      <c r="D1214" s="215"/>
    </row>
    <row r="1215" spans="3:4" ht="12" customHeight="1">
      <c r="C1215" s="215"/>
      <c r="D1215" s="215"/>
    </row>
    <row r="1216" spans="3:4" ht="12" customHeight="1">
      <c r="C1216" s="215"/>
      <c r="D1216" s="215"/>
    </row>
    <row r="1217" spans="3:4" ht="12" customHeight="1">
      <c r="C1217" s="215"/>
      <c r="D1217" s="215"/>
    </row>
    <row r="1218" spans="3:4" ht="12" customHeight="1">
      <c r="C1218" s="215"/>
      <c r="D1218" s="215"/>
    </row>
    <row r="1219" spans="3:4" ht="12" customHeight="1">
      <c r="C1219" s="215"/>
      <c r="D1219" s="215"/>
    </row>
    <row r="1220" spans="3:4" ht="12" customHeight="1">
      <c r="C1220" s="215"/>
      <c r="D1220" s="215"/>
    </row>
    <row r="1221" spans="3:4" ht="12" customHeight="1">
      <c r="C1221" s="215"/>
      <c r="D1221" s="215"/>
    </row>
    <row r="1222" spans="3:4" ht="12" customHeight="1">
      <c r="C1222" s="215"/>
      <c r="D1222" s="215"/>
    </row>
    <row r="1223" spans="3:4" ht="12" customHeight="1">
      <c r="C1223" s="215"/>
      <c r="D1223" s="215"/>
    </row>
    <row r="1224" spans="3:4" ht="12" customHeight="1">
      <c r="C1224" s="215"/>
      <c r="D1224" s="215"/>
    </row>
    <row r="1225" spans="3:4" ht="12" customHeight="1">
      <c r="C1225" s="215"/>
      <c r="D1225" s="215"/>
    </row>
    <row r="1226" spans="3:4" ht="12" customHeight="1">
      <c r="C1226" s="215"/>
      <c r="D1226" s="215"/>
    </row>
    <row r="1227" spans="3:4" ht="12" customHeight="1">
      <c r="C1227" s="215"/>
      <c r="D1227" s="215"/>
    </row>
    <row r="1228" spans="3:4" ht="12" customHeight="1">
      <c r="C1228" s="215"/>
      <c r="D1228" s="215"/>
    </row>
    <row r="1229" spans="3:4" ht="12" customHeight="1">
      <c r="C1229" s="215"/>
      <c r="D1229" s="215"/>
    </row>
    <row r="1230" spans="3:4" ht="12" customHeight="1">
      <c r="C1230" s="215"/>
      <c r="D1230" s="215"/>
    </row>
    <row r="1231" spans="3:4" ht="12" customHeight="1">
      <c r="C1231" s="215"/>
      <c r="D1231" s="215"/>
    </row>
    <row r="1232" spans="3:4" ht="12" customHeight="1">
      <c r="C1232" s="215"/>
      <c r="D1232" s="215"/>
    </row>
    <row r="1233" spans="3:4" ht="12" customHeight="1">
      <c r="C1233" s="215"/>
      <c r="D1233" s="215"/>
    </row>
    <row r="1234" spans="3:4" ht="12" customHeight="1">
      <c r="C1234" s="215"/>
      <c r="D1234" s="215"/>
    </row>
    <row r="1235" spans="3:4" ht="12" customHeight="1">
      <c r="C1235" s="215"/>
      <c r="D1235" s="215"/>
    </row>
    <row r="1236" spans="3:4" ht="12" customHeight="1">
      <c r="C1236" s="215"/>
      <c r="D1236" s="215"/>
    </row>
    <row r="1237" spans="3:4" ht="12" customHeight="1">
      <c r="C1237" s="215"/>
      <c r="D1237" s="215"/>
    </row>
    <row r="1238" spans="3:4" ht="12" customHeight="1">
      <c r="C1238" s="215"/>
      <c r="D1238" s="215"/>
    </row>
    <row r="1239" spans="3:4" ht="12" customHeight="1">
      <c r="C1239" s="215"/>
      <c r="D1239" s="215"/>
    </row>
    <row r="1240" spans="3:4" ht="12" customHeight="1">
      <c r="C1240" s="215"/>
      <c r="D1240" s="215"/>
    </row>
    <row r="1241" spans="3:4" ht="12" customHeight="1">
      <c r="C1241" s="215"/>
      <c r="D1241" s="215"/>
    </row>
    <row r="1242" spans="3:4" ht="12" customHeight="1">
      <c r="C1242" s="215"/>
      <c r="D1242" s="215"/>
    </row>
    <row r="1243" spans="3:4" ht="12" customHeight="1">
      <c r="C1243" s="215"/>
      <c r="D1243" s="215"/>
    </row>
    <row r="1244" spans="3:4" ht="12" customHeight="1">
      <c r="C1244" s="215"/>
      <c r="D1244" s="215"/>
    </row>
    <row r="1245" spans="3:4" ht="12" customHeight="1">
      <c r="C1245" s="215"/>
      <c r="D1245" s="215"/>
    </row>
    <row r="1246" spans="3:4" ht="12" customHeight="1">
      <c r="C1246" s="215"/>
      <c r="D1246" s="215"/>
    </row>
    <row r="1247" spans="3:4" ht="12" customHeight="1">
      <c r="C1247" s="215"/>
      <c r="D1247" s="215"/>
    </row>
    <row r="1248" spans="3:4" ht="12" customHeight="1">
      <c r="C1248" s="215"/>
      <c r="D1248" s="215"/>
    </row>
    <row r="1249" spans="3:4" ht="12" customHeight="1">
      <c r="C1249" s="215"/>
      <c r="D1249" s="215"/>
    </row>
    <row r="1250" spans="3:4" ht="12" customHeight="1">
      <c r="C1250" s="215"/>
      <c r="D1250" s="215"/>
    </row>
    <row r="1251" spans="3:4" ht="12" customHeight="1">
      <c r="C1251" s="215"/>
      <c r="D1251" s="215"/>
    </row>
    <row r="1252" spans="3:4" ht="12" customHeight="1">
      <c r="C1252" s="215"/>
      <c r="D1252" s="215"/>
    </row>
    <row r="1253" spans="3:4" ht="12" customHeight="1">
      <c r="C1253" s="215"/>
      <c r="D1253" s="215"/>
    </row>
    <row r="1254" spans="3:4" ht="12" customHeight="1">
      <c r="C1254" s="215"/>
      <c r="D1254" s="215"/>
    </row>
    <row r="1255" spans="3:4" ht="12" customHeight="1">
      <c r="C1255" s="215"/>
      <c r="D1255" s="215"/>
    </row>
    <row r="1256" spans="3:4" ht="12" customHeight="1">
      <c r="C1256" s="215"/>
      <c r="D1256" s="215"/>
    </row>
    <row r="1257" spans="3:4" ht="12" customHeight="1">
      <c r="C1257" s="215"/>
      <c r="D1257" s="215"/>
    </row>
    <row r="1258" spans="3:4" ht="12" customHeight="1">
      <c r="C1258" s="215"/>
      <c r="D1258" s="215"/>
    </row>
    <row r="1259" spans="3:4" ht="12" customHeight="1">
      <c r="C1259" s="215"/>
      <c r="D1259" s="215"/>
    </row>
    <row r="1260" spans="3:4" ht="12" customHeight="1">
      <c r="C1260" s="215"/>
      <c r="D1260" s="215"/>
    </row>
    <row r="1261" spans="3:4" ht="12" customHeight="1">
      <c r="C1261" s="215"/>
      <c r="D1261" s="215"/>
    </row>
    <row r="1262" spans="3:4" ht="12" customHeight="1">
      <c r="C1262" s="215"/>
      <c r="D1262" s="215"/>
    </row>
    <row r="1263" spans="3:4" ht="12" customHeight="1">
      <c r="C1263" s="215"/>
      <c r="D1263" s="215"/>
    </row>
    <row r="1264" spans="3:4" ht="12" customHeight="1">
      <c r="C1264" s="215"/>
      <c r="D1264" s="215"/>
    </row>
    <row r="1265" spans="3:4" ht="12" customHeight="1">
      <c r="C1265" s="215"/>
      <c r="D1265" s="215"/>
    </row>
    <row r="1266" spans="3:4" ht="12" customHeight="1">
      <c r="C1266" s="215"/>
      <c r="D1266" s="215"/>
    </row>
    <row r="1267" spans="3:4" ht="12" customHeight="1">
      <c r="C1267" s="215"/>
      <c r="D1267" s="215"/>
    </row>
    <row r="1268" spans="3:4" ht="12" customHeight="1">
      <c r="C1268" s="215"/>
      <c r="D1268" s="215"/>
    </row>
    <row r="1269" spans="3:4" ht="12" customHeight="1">
      <c r="C1269" s="215"/>
      <c r="D1269" s="215"/>
    </row>
    <row r="1270" spans="3:4" ht="12" customHeight="1">
      <c r="C1270" s="215"/>
      <c r="D1270" s="215"/>
    </row>
    <row r="1271" spans="3:4" ht="12" customHeight="1">
      <c r="C1271" s="215"/>
      <c r="D1271" s="215"/>
    </row>
    <row r="1272" spans="3:4" ht="12" customHeight="1">
      <c r="C1272" s="215"/>
      <c r="D1272" s="215"/>
    </row>
    <row r="1273" spans="3:4" ht="12" customHeight="1">
      <c r="C1273" s="215"/>
      <c r="D1273" s="215"/>
    </row>
    <row r="1274" spans="3:4" ht="12" customHeight="1">
      <c r="C1274" s="215"/>
      <c r="D1274" s="215"/>
    </row>
    <row r="1275" spans="3:4" ht="12" customHeight="1">
      <c r="C1275" s="215"/>
      <c r="D1275" s="215"/>
    </row>
    <row r="1276" spans="3:4" ht="12" customHeight="1">
      <c r="C1276" s="215"/>
      <c r="D1276" s="215"/>
    </row>
    <row r="1277" spans="3:4" ht="12" customHeight="1">
      <c r="C1277" s="215"/>
      <c r="D1277" s="215"/>
    </row>
    <row r="1278" spans="3:4" ht="12" customHeight="1">
      <c r="C1278" s="215"/>
      <c r="D1278" s="215"/>
    </row>
    <row r="1279" spans="3:4" ht="12" customHeight="1">
      <c r="C1279" s="215"/>
      <c r="D1279" s="215"/>
    </row>
    <row r="1280" spans="3:4" ht="12" customHeight="1">
      <c r="C1280" s="215"/>
      <c r="D1280" s="215"/>
    </row>
    <row r="1281" spans="3:4" ht="12" customHeight="1">
      <c r="C1281" s="215"/>
      <c r="D1281" s="215"/>
    </row>
    <row r="1282" spans="3:4" ht="12" customHeight="1">
      <c r="C1282" s="215"/>
      <c r="D1282" s="215"/>
    </row>
    <row r="1283" spans="3:4" ht="12" customHeight="1">
      <c r="C1283" s="215"/>
      <c r="D1283" s="215"/>
    </row>
    <row r="1284" spans="3:4" ht="12" customHeight="1">
      <c r="C1284" s="215"/>
      <c r="D1284" s="215"/>
    </row>
    <row r="1285" spans="3:4" ht="12" customHeight="1">
      <c r="C1285" s="215"/>
      <c r="D1285" s="215"/>
    </row>
    <row r="1286" spans="3:4" ht="12" customHeight="1">
      <c r="C1286" s="215"/>
      <c r="D1286" s="215"/>
    </row>
    <row r="1287" spans="3:4" ht="12" customHeight="1">
      <c r="C1287" s="215"/>
      <c r="D1287" s="215"/>
    </row>
    <row r="1288" spans="3:4" ht="12" customHeight="1">
      <c r="C1288" s="215"/>
      <c r="D1288" s="215"/>
    </row>
    <row r="1289" spans="3:4" ht="12" customHeight="1">
      <c r="C1289" s="215"/>
      <c r="D1289" s="215"/>
    </row>
    <row r="1290" spans="3:4" ht="12" customHeight="1">
      <c r="C1290" s="215"/>
      <c r="D1290" s="215"/>
    </row>
    <row r="1291" spans="3:4" ht="12" customHeight="1">
      <c r="C1291" s="215"/>
      <c r="D1291" s="215"/>
    </row>
    <row r="1292" spans="3:4" ht="12" customHeight="1">
      <c r="C1292" s="215"/>
      <c r="D1292" s="215"/>
    </row>
    <row r="1293" spans="3:4" ht="12" customHeight="1">
      <c r="C1293" s="215"/>
      <c r="D1293" s="215"/>
    </row>
    <row r="1294" spans="3:4" ht="12" customHeight="1">
      <c r="C1294" s="215"/>
      <c r="D1294" s="215"/>
    </row>
    <row r="1295" spans="3:4" ht="12" customHeight="1">
      <c r="C1295" s="215"/>
      <c r="D1295" s="215"/>
    </row>
    <row r="1296" spans="3:4" ht="12" customHeight="1">
      <c r="C1296" s="215"/>
      <c r="D1296" s="215"/>
    </row>
    <row r="1297" spans="3:4" ht="12" customHeight="1">
      <c r="C1297" s="215"/>
      <c r="D1297" s="215"/>
    </row>
    <row r="1298" spans="3:4" ht="12" customHeight="1">
      <c r="C1298" s="215"/>
      <c r="D1298" s="215"/>
    </row>
    <row r="1299" spans="3:4" ht="12" customHeight="1">
      <c r="C1299" s="215"/>
      <c r="D1299" s="215"/>
    </row>
    <row r="1300" spans="3:4" ht="12" customHeight="1">
      <c r="C1300" s="215"/>
      <c r="D1300" s="215"/>
    </row>
    <row r="1301" spans="3:4" ht="12" customHeight="1">
      <c r="C1301" s="215"/>
      <c r="D1301" s="215"/>
    </row>
    <row r="1302" spans="3:4" ht="12" customHeight="1">
      <c r="C1302" s="215"/>
      <c r="D1302" s="215"/>
    </row>
    <row r="1303" spans="3:4" ht="12" customHeight="1">
      <c r="C1303" s="215"/>
      <c r="D1303" s="215"/>
    </row>
    <row r="1304" spans="3:4" ht="12" customHeight="1">
      <c r="C1304" s="215"/>
      <c r="D1304" s="215"/>
    </row>
    <row r="1305" spans="3:4" ht="12" customHeight="1">
      <c r="C1305" s="215"/>
      <c r="D1305" s="215"/>
    </row>
    <row r="1306" spans="3:4" ht="12" customHeight="1">
      <c r="C1306" s="215"/>
      <c r="D1306" s="215"/>
    </row>
    <row r="1307" spans="3:4" ht="12" customHeight="1">
      <c r="C1307" s="215"/>
      <c r="D1307" s="215"/>
    </row>
    <row r="1308" spans="3:4" ht="12" customHeight="1">
      <c r="C1308" s="215"/>
      <c r="D1308" s="215"/>
    </row>
    <row r="1309" spans="3:4" ht="12" customHeight="1">
      <c r="C1309" s="215"/>
      <c r="D1309" s="215"/>
    </row>
    <row r="1310" spans="3:4" ht="12" customHeight="1">
      <c r="C1310" s="215"/>
      <c r="D1310" s="215"/>
    </row>
    <row r="1311" spans="3:4" ht="12" customHeight="1">
      <c r="C1311" s="215"/>
      <c r="D1311" s="215"/>
    </row>
    <row r="1312" spans="3:4" ht="12" customHeight="1">
      <c r="C1312" s="215"/>
      <c r="D1312" s="215"/>
    </row>
    <row r="1313" spans="3:4" ht="12" customHeight="1">
      <c r="C1313" s="215"/>
      <c r="D1313" s="215"/>
    </row>
    <row r="1314" spans="3:4" ht="12" customHeight="1">
      <c r="C1314" s="215"/>
      <c r="D1314" s="215"/>
    </row>
    <row r="1315" spans="3:4" ht="12" customHeight="1">
      <c r="C1315" s="215"/>
      <c r="D1315" s="215"/>
    </row>
    <row r="1316" spans="3:4" ht="12" customHeight="1">
      <c r="C1316" s="215"/>
      <c r="D1316" s="215"/>
    </row>
    <row r="1317" spans="3:4" ht="12" customHeight="1">
      <c r="C1317" s="215"/>
      <c r="D1317" s="215"/>
    </row>
    <row r="1318" spans="3:4" ht="12" customHeight="1">
      <c r="C1318" s="215"/>
      <c r="D1318" s="215"/>
    </row>
    <row r="1319" spans="3:4" ht="12" customHeight="1">
      <c r="C1319" s="215"/>
      <c r="D1319" s="215"/>
    </row>
    <row r="1320" spans="3:4" ht="12" customHeight="1">
      <c r="C1320" s="215"/>
      <c r="D1320" s="215"/>
    </row>
    <row r="1321" spans="3:4" ht="12" customHeight="1">
      <c r="C1321" s="215"/>
      <c r="D1321" s="215"/>
    </row>
    <row r="1322" spans="3:4" ht="12" customHeight="1">
      <c r="C1322" s="215"/>
      <c r="D1322" s="215"/>
    </row>
    <row r="1323" spans="3:4" ht="12" customHeight="1">
      <c r="C1323" s="215"/>
      <c r="D1323" s="215"/>
    </row>
    <row r="1324" spans="3:4" ht="12" customHeight="1">
      <c r="C1324" s="215"/>
      <c r="D1324" s="215"/>
    </row>
    <row r="1325" spans="3:4" ht="12" customHeight="1">
      <c r="C1325" s="215"/>
      <c r="D1325" s="215"/>
    </row>
    <row r="1326" spans="3:4" ht="12" customHeight="1">
      <c r="C1326" s="215"/>
      <c r="D1326" s="215"/>
    </row>
    <row r="1327" spans="3:4" ht="12" customHeight="1">
      <c r="C1327" s="215"/>
      <c r="D1327" s="215"/>
    </row>
    <row r="1328" spans="3:4" ht="12" customHeight="1">
      <c r="C1328" s="215"/>
      <c r="D1328" s="215"/>
    </row>
    <row r="1329" spans="3:4" ht="12" customHeight="1">
      <c r="C1329" s="215"/>
      <c r="D1329" s="215"/>
    </row>
    <row r="1330" spans="3:4" ht="12" customHeight="1">
      <c r="C1330" s="215"/>
      <c r="D1330" s="215"/>
    </row>
    <row r="1331" spans="3:4" ht="12" customHeight="1">
      <c r="C1331" s="215"/>
      <c r="D1331" s="215"/>
    </row>
    <row r="1332" spans="3:4" ht="12" customHeight="1">
      <c r="C1332" s="215"/>
      <c r="D1332" s="215"/>
    </row>
    <row r="1333" spans="3:4" ht="12" customHeight="1">
      <c r="C1333" s="215"/>
      <c r="D1333" s="215"/>
    </row>
    <row r="1334" spans="3:4" ht="12" customHeight="1">
      <c r="C1334" s="215"/>
      <c r="D1334" s="215"/>
    </row>
    <row r="1335" spans="3:4" ht="12" customHeight="1">
      <c r="C1335" s="215"/>
      <c r="D1335" s="215"/>
    </row>
    <row r="1336" spans="3:4" ht="12" customHeight="1">
      <c r="C1336" s="215"/>
      <c r="D1336" s="215"/>
    </row>
    <row r="1337" spans="3:4" ht="12" customHeight="1">
      <c r="C1337" s="215"/>
      <c r="D1337" s="215"/>
    </row>
    <row r="1338" spans="3:4" ht="12" customHeight="1">
      <c r="C1338" s="215"/>
      <c r="D1338" s="215"/>
    </row>
    <row r="1339" spans="3:4" ht="12" customHeight="1">
      <c r="C1339" s="215"/>
      <c r="D1339" s="215"/>
    </row>
    <row r="1340" spans="3:4" ht="12" customHeight="1">
      <c r="C1340" s="215"/>
      <c r="D1340" s="215"/>
    </row>
    <row r="1341" spans="3:4" ht="12" customHeight="1">
      <c r="C1341" s="215"/>
      <c r="D1341" s="215"/>
    </row>
    <row r="1342" spans="3:4" ht="12" customHeight="1">
      <c r="C1342" s="215"/>
      <c r="D1342" s="215"/>
    </row>
    <row r="1343" spans="3:4" ht="12" customHeight="1">
      <c r="C1343" s="215"/>
      <c r="D1343" s="215"/>
    </row>
    <row r="1344" spans="3:4" ht="12" customHeight="1">
      <c r="C1344" s="215"/>
      <c r="D1344" s="215"/>
    </row>
    <row r="1345" spans="3:4" ht="12" customHeight="1">
      <c r="C1345" s="215"/>
      <c r="D1345" s="215"/>
    </row>
    <row r="1346" spans="3:4" ht="12" customHeight="1">
      <c r="C1346" s="215"/>
      <c r="D1346" s="215"/>
    </row>
    <row r="1347" spans="3:4" ht="12" customHeight="1">
      <c r="C1347" s="215"/>
      <c r="D1347" s="215"/>
    </row>
    <row r="1348" spans="3:4" ht="12" customHeight="1">
      <c r="C1348" s="215"/>
      <c r="D1348" s="215"/>
    </row>
    <row r="1349" spans="3:4" ht="12" customHeight="1">
      <c r="C1349" s="215"/>
      <c r="D1349" s="215"/>
    </row>
    <row r="1350" spans="3:4" ht="12" customHeight="1">
      <c r="C1350" s="215"/>
      <c r="D1350" s="215"/>
    </row>
    <row r="1351" spans="3:4" ht="12" customHeight="1">
      <c r="C1351" s="215"/>
      <c r="D1351" s="215"/>
    </row>
    <row r="1352" spans="3:4" ht="12" customHeight="1">
      <c r="C1352" s="215"/>
      <c r="D1352" s="215"/>
    </row>
    <row r="1353" spans="3:4" ht="12" customHeight="1">
      <c r="C1353" s="215"/>
      <c r="D1353" s="215"/>
    </row>
    <row r="1354" spans="3:4" ht="12" customHeight="1">
      <c r="C1354" s="215"/>
      <c r="D1354" s="215"/>
    </row>
    <row r="1355" spans="3:4" ht="12" customHeight="1">
      <c r="C1355" s="215"/>
      <c r="D1355" s="215"/>
    </row>
    <row r="1356" spans="3:4" ht="12" customHeight="1">
      <c r="C1356" s="215"/>
      <c r="D1356" s="215"/>
    </row>
    <row r="1357" spans="3:4" ht="12" customHeight="1">
      <c r="C1357" s="215"/>
      <c r="D1357" s="215"/>
    </row>
    <row r="1358" spans="3:4" ht="12" customHeight="1">
      <c r="C1358" s="215"/>
      <c r="D1358" s="215"/>
    </row>
    <row r="1359" spans="3:4" ht="12" customHeight="1">
      <c r="C1359" s="215"/>
      <c r="D1359" s="215"/>
    </row>
    <row r="1360" spans="3:4" ht="12" customHeight="1">
      <c r="C1360" s="215"/>
      <c r="D1360" s="215"/>
    </row>
    <row r="1361" spans="3:4" ht="12" customHeight="1">
      <c r="C1361" s="215"/>
      <c r="D1361" s="215"/>
    </row>
    <row r="1362" spans="3:4" ht="12" customHeight="1">
      <c r="C1362" s="215"/>
      <c r="D1362" s="215"/>
    </row>
    <row r="1363" spans="3:4" ht="12" customHeight="1">
      <c r="C1363" s="215"/>
      <c r="D1363" s="215"/>
    </row>
    <row r="1364" spans="3:4" ht="12" customHeight="1">
      <c r="C1364" s="215"/>
      <c r="D1364" s="215"/>
    </row>
    <row r="1365" spans="3:4" ht="12" customHeight="1">
      <c r="C1365" s="215"/>
      <c r="D1365" s="215"/>
    </row>
    <row r="1366" spans="3:4" ht="12" customHeight="1">
      <c r="C1366" s="215"/>
      <c r="D1366" s="215"/>
    </row>
    <row r="1367" spans="3:4" ht="12" customHeight="1">
      <c r="C1367" s="215"/>
      <c r="D1367" s="215"/>
    </row>
    <row r="1368" spans="3:4" ht="12" customHeight="1">
      <c r="C1368" s="215"/>
      <c r="D1368" s="215"/>
    </row>
    <row r="1369" spans="3:4" ht="12" customHeight="1">
      <c r="C1369" s="215"/>
      <c r="D1369" s="215"/>
    </row>
    <row r="1370" spans="3:4" ht="12" customHeight="1">
      <c r="C1370" s="215"/>
      <c r="D1370" s="215"/>
    </row>
    <row r="1371" spans="3:4" ht="12" customHeight="1">
      <c r="C1371" s="215"/>
      <c r="D1371" s="215"/>
    </row>
    <row r="1372" spans="3:4" ht="12" customHeight="1">
      <c r="C1372" s="215"/>
      <c r="D1372" s="215"/>
    </row>
    <row r="1373" spans="3:4" ht="12" customHeight="1">
      <c r="C1373" s="215"/>
      <c r="D1373" s="215"/>
    </row>
    <row r="1374" spans="3:4" ht="12" customHeight="1">
      <c r="C1374" s="215"/>
      <c r="D1374" s="215"/>
    </row>
    <row r="1375" spans="3:4" ht="12" customHeight="1">
      <c r="C1375" s="215"/>
      <c r="D1375" s="215"/>
    </row>
    <row r="1376" spans="3:4" ht="12" customHeight="1">
      <c r="C1376" s="215"/>
      <c r="D1376" s="215"/>
    </row>
    <row r="1377" spans="3:4" ht="12" customHeight="1">
      <c r="C1377" s="215"/>
      <c r="D1377" s="215"/>
    </row>
    <row r="1378" spans="3:4" ht="12" customHeight="1">
      <c r="C1378" s="215"/>
      <c r="D1378" s="215"/>
    </row>
    <row r="1379" spans="3:4" ht="12" customHeight="1">
      <c r="C1379" s="215"/>
      <c r="D1379" s="215"/>
    </row>
    <row r="1380" spans="3:4" ht="12" customHeight="1">
      <c r="C1380" s="215"/>
      <c r="D1380" s="215"/>
    </row>
    <row r="1381" spans="3:4" ht="12" customHeight="1">
      <c r="C1381" s="215"/>
      <c r="D1381" s="215"/>
    </row>
    <row r="1382" spans="3:4" ht="12" customHeight="1">
      <c r="C1382" s="215"/>
      <c r="D1382" s="215"/>
    </row>
    <row r="1383" spans="3:4" ht="12" customHeight="1">
      <c r="C1383" s="215"/>
      <c r="D1383" s="215"/>
    </row>
    <row r="1384" spans="3:4" ht="12" customHeight="1">
      <c r="C1384" s="215"/>
      <c r="D1384" s="215"/>
    </row>
    <row r="1385" spans="3:4" ht="12" customHeight="1">
      <c r="C1385" s="215"/>
      <c r="D1385" s="215"/>
    </row>
    <row r="1386" spans="3:4" ht="12" customHeight="1">
      <c r="C1386" s="215"/>
      <c r="D1386" s="215"/>
    </row>
    <row r="1387" spans="3:4" ht="12" customHeight="1">
      <c r="C1387" s="215"/>
      <c r="D1387" s="215"/>
    </row>
    <row r="1388" spans="3:4" ht="12" customHeight="1">
      <c r="C1388" s="215"/>
      <c r="D1388" s="215"/>
    </row>
    <row r="1389" spans="3:4" ht="12" customHeight="1">
      <c r="C1389" s="215"/>
      <c r="D1389" s="215"/>
    </row>
    <row r="1390" spans="3:4" ht="12" customHeight="1">
      <c r="C1390" s="215"/>
      <c r="D1390" s="215"/>
    </row>
    <row r="1391" spans="3:4" ht="12" customHeight="1">
      <c r="C1391" s="215"/>
      <c r="D1391" s="215"/>
    </row>
    <row r="1392" spans="3:4" ht="12" customHeight="1">
      <c r="C1392" s="215"/>
      <c r="D1392" s="215"/>
    </row>
    <row r="1393" spans="3:4" ht="12" customHeight="1">
      <c r="C1393" s="215"/>
      <c r="D1393" s="215"/>
    </row>
    <row r="1394" spans="3:4" ht="12" customHeight="1">
      <c r="C1394" s="215"/>
      <c r="D1394" s="215"/>
    </row>
    <row r="1395" spans="3:4" ht="12" customHeight="1">
      <c r="C1395" s="215"/>
      <c r="D1395" s="215"/>
    </row>
    <row r="1396" spans="3:4" ht="12" customHeight="1">
      <c r="C1396" s="215"/>
      <c r="D1396" s="215"/>
    </row>
    <row r="1397" spans="3:4" ht="12" customHeight="1">
      <c r="C1397" s="215"/>
      <c r="D1397" s="215"/>
    </row>
    <row r="1398" spans="3:4" ht="12" customHeight="1">
      <c r="C1398" s="215"/>
      <c r="D1398" s="215"/>
    </row>
    <row r="1399" spans="3:4" ht="12" customHeight="1">
      <c r="C1399" s="215"/>
      <c r="D1399" s="215"/>
    </row>
    <row r="1400" spans="3:4" ht="12" customHeight="1">
      <c r="C1400" s="215"/>
      <c r="D1400" s="215"/>
    </row>
    <row r="1401" spans="3:4" ht="12" customHeight="1">
      <c r="C1401" s="215"/>
      <c r="D1401" s="215"/>
    </row>
    <row r="1402" spans="3:4" ht="12" customHeight="1">
      <c r="C1402" s="215"/>
      <c r="D1402" s="215"/>
    </row>
    <row r="1403" spans="3:4" ht="12" customHeight="1">
      <c r="C1403" s="215"/>
      <c r="D1403" s="215"/>
    </row>
    <row r="1404" spans="3:4" ht="12" customHeight="1">
      <c r="C1404" s="215"/>
      <c r="D1404" s="215"/>
    </row>
    <row r="1405" spans="3:4" ht="12" customHeight="1">
      <c r="C1405" s="215"/>
      <c r="D1405" s="215"/>
    </row>
    <row r="1406" spans="3:4" ht="12" customHeight="1">
      <c r="C1406" s="215"/>
      <c r="D1406" s="215"/>
    </row>
    <row r="1407" spans="3:4" ht="12" customHeight="1">
      <c r="C1407" s="215"/>
      <c r="D1407" s="215"/>
    </row>
    <row r="1408" spans="3:4" ht="12" customHeight="1">
      <c r="C1408" s="215"/>
      <c r="D1408" s="215"/>
    </row>
    <row r="1409" spans="3:4" ht="12" customHeight="1">
      <c r="C1409" s="215"/>
      <c r="D1409" s="215"/>
    </row>
    <row r="1410" spans="3:4" ht="12" customHeight="1">
      <c r="C1410" s="215"/>
      <c r="D1410" s="215"/>
    </row>
    <row r="1411" spans="3:4" ht="12" customHeight="1">
      <c r="C1411" s="215"/>
      <c r="D1411" s="215"/>
    </row>
    <row r="1412" spans="3:4" ht="12" customHeight="1">
      <c r="C1412" s="215"/>
      <c r="D1412" s="215"/>
    </row>
    <row r="1413" spans="3:4" ht="12" customHeight="1">
      <c r="C1413" s="215"/>
      <c r="D1413" s="215"/>
    </row>
    <row r="1414" spans="3:4" ht="12" customHeight="1">
      <c r="C1414" s="215"/>
      <c r="D1414" s="215"/>
    </row>
    <row r="1415" spans="3:4" ht="12" customHeight="1">
      <c r="C1415" s="215"/>
      <c r="D1415" s="215"/>
    </row>
    <row r="1416" spans="3:4" ht="12" customHeight="1">
      <c r="C1416" s="215"/>
      <c r="D1416" s="215"/>
    </row>
    <row r="1417" spans="3:4" ht="12" customHeight="1">
      <c r="C1417" s="215"/>
      <c r="D1417" s="215"/>
    </row>
    <row r="1418" spans="3:4" ht="12" customHeight="1">
      <c r="C1418" s="215"/>
      <c r="D1418" s="215"/>
    </row>
    <row r="1419" spans="3:4" ht="12" customHeight="1">
      <c r="C1419" s="215"/>
      <c r="D1419" s="215"/>
    </row>
    <row r="1420" spans="3:4" ht="12" customHeight="1">
      <c r="C1420" s="215"/>
      <c r="D1420" s="215"/>
    </row>
    <row r="1421" spans="3:4" ht="12" customHeight="1">
      <c r="C1421" s="215"/>
      <c r="D1421" s="215"/>
    </row>
    <row r="1422" spans="3:4" ht="12" customHeight="1">
      <c r="C1422" s="215"/>
      <c r="D1422" s="215"/>
    </row>
    <row r="1423" spans="3:4" ht="12" customHeight="1">
      <c r="C1423" s="215"/>
      <c r="D1423" s="215"/>
    </row>
    <row r="1424" spans="3:4" ht="12" customHeight="1">
      <c r="C1424" s="215"/>
      <c r="D1424" s="215"/>
    </row>
    <row r="1425" spans="3:4" ht="12" customHeight="1">
      <c r="C1425" s="215"/>
      <c r="D1425" s="215"/>
    </row>
    <row r="1426" spans="3:4" ht="12" customHeight="1">
      <c r="C1426" s="215"/>
      <c r="D1426" s="215"/>
    </row>
    <row r="1427" spans="3:4" ht="12" customHeight="1">
      <c r="C1427" s="215"/>
      <c r="D1427" s="215"/>
    </row>
    <row r="1428" spans="3:4" ht="12" customHeight="1">
      <c r="C1428" s="215"/>
      <c r="D1428" s="215"/>
    </row>
    <row r="1429" spans="3:4" ht="12" customHeight="1">
      <c r="C1429" s="215"/>
      <c r="D1429" s="215"/>
    </row>
    <row r="1430" spans="3:4" ht="12" customHeight="1">
      <c r="C1430" s="215"/>
      <c r="D1430" s="215"/>
    </row>
    <row r="1431" spans="3:4" ht="12" customHeight="1">
      <c r="C1431" s="215"/>
      <c r="D1431" s="215"/>
    </row>
    <row r="1432" spans="3:4" ht="12" customHeight="1">
      <c r="C1432" s="215"/>
      <c r="D1432" s="215"/>
    </row>
    <row r="1433" spans="3:4" ht="12" customHeight="1">
      <c r="C1433" s="215"/>
      <c r="D1433" s="215"/>
    </row>
    <row r="1434" spans="3:4" ht="12" customHeight="1">
      <c r="C1434" s="215"/>
      <c r="D1434" s="215"/>
    </row>
    <row r="1435" spans="3:4" ht="12" customHeight="1">
      <c r="C1435" s="215"/>
      <c r="D1435" s="215"/>
    </row>
    <row r="1436" spans="3:4" ht="12" customHeight="1">
      <c r="C1436" s="215"/>
      <c r="D1436" s="215"/>
    </row>
    <row r="1437" spans="3:4" ht="12" customHeight="1">
      <c r="C1437" s="215"/>
      <c r="D1437" s="215"/>
    </row>
    <row r="1438" spans="3:4" ht="12" customHeight="1">
      <c r="C1438" s="215"/>
      <c r="D1438" s="215"/>
    </row>
    <row r="1439" spans="3:4" ht="12" customHeight="1">
      <c r="C1439" s="215"/>
      <c r="D1439" s="215"/>
    </row>
    <row r="1440" spans="3:4" ht="12" customHeight="1">
      <c r="C1440" s="215"/>
      <c r="D1440" s="215"/>
    </row>
    <row r="1441" spans="3:4" ht="12" customHeight="1">
      <c r="C1441" s="215"/>
      <c r="D1441" s="215"/>
    </row>
    <row r="1442" spans="3:4" ht="12" customHeight="1">
      <c r="C1442" s="215"/>
      <c r="D1442" s="215"/>
    </row>
    <row r="1443" spans="3:4" ht="12" customHeight="1">
      <c r="C1443" s="215"/>
      <c r="D1443" s="215"/>
    </row>
    <row r="1444" spans="3:4" ht="12" customHeight="1">
      <c r="C1444" s="215"/>
      <c r="D1444" s="215"/>
    </row>
    <row r="1445" spans="3:4" ht="12" customHeight="1">
      <c r="C1445" s="215"/>
      <c r="D1445" s="215"/>
    </row>
    <row r="1446" spans="3:4" ht="12" customHeight="1">
      <c r="C1446" s="215"/>
      <c r="D1446" s="215"/>
    </row>
    <row r="1447" spans="3:4" ht="12" customHeight="1">
      <c r="C1447" s="215"/>
      <c r="D1447" s="215"/>
    </row>
    <row r="1448" spans="3:4" ht="12" customHeight="1">
      <c r="C1448" s="215"/>
      <c r="D1448" s="215"/>
    </row>
    <row r="1449" spans="3:4" ht="12" customHeight="1">
      <c r="C1449" s="215"/>
      <c r="D1449" s="215"/>
    </row>
    <row r="1450" spans="3:4" ht="12" customHeight="1">
      <c r="C1450" s="215"/>
      <c r="D1450" s="215"/>
    </row>
    <row r="1451" spans="3:4" ht="12" customHeight="1">
      <c r="C1451" s="215"/>
      <c r="D1451" s="215"/>
    </row>
    <row r="1452" spans="3:4" ht="12" customHeight="1">
      <c r="C1452" s="215"/>
      <c r="D1452" s="215"/>
    </row>
    <row r="1453" spans="3:4" ht="12" customHeight="1">
      <c r="C1453" s="215"/>
      <c r="D1453" s="215"/>
    </row>
    <row r="1454" spans="3:4" ht="12" customHeight="1">
      <c r="C1454" s="215"/>
      <c r="D1454" s="215"/>
    </row>
    <row r="1455" spans="3:4" ht="12" customHeight="1">
      <c r="C1455" s="215"/>
      <c r="D1455" s="215"/>
    </row>
    <row r="1456" spans="3:4" ht="12" customHeight="1">
      <c r="C1456" s="215"/>
      <c r="D1456" s="215"/>
    </row>
    <row r="1457" spans="3:4" ht="12" customHeight="1">
      <c r="C1457" s="215"/>
      <c r="D1457" s="215"/>
    </row>
    <row r="1458" spans="3:4" ht="12" customHeight="1">
      <c r="C1458" s="215"/>
      <c r="D1458" s="215"/>
    </row>
    <row r="1459" spans="3:4" ht="12" customHeight="1">
      <c r="C1459" s="215"/>
      <c r="D1459" s="215"/>
    </row>
    <row r="1460" spans="3:4" ht="12" customHeight="1">
      <c r="C1460" s="215"/>
      <c r="D1460" s="215"/>
    </row>
    <row r="1461" spans="3:4" ht="12" customHeight="1">
      <c r="C1461" s="215"/>
      <c r="D1461" s="215"/>
    </row>
    <row r="1462" spans="3:4" ht="12" customHeight="1">
      <c r="C1462" s="215"/>
      <c r="D1462" s="215"/>
    </row>
    <row r="1463" spans="3:4" ht="12" customHeight="1">
      <c r="C1463" s="215"/>
      <c r="D1463" s="215"/>
    </row>
    <row r="1464" spans="3:4" ht="12" customHeight="1">
      <c r="C1464" s="215"/>
      <c r="D1464" s="215"/>
    </row>
    <row r="1465" spans="3:4" ht="12" customHeight="1">
      <c r="C1465" s="215"/>
      <c r="D1465" s="215"/>
    </row>
    <row r="1466" spans="3:4" ht="12" customHeight="1">
      <c r="C1466" s="215"/>
      <c r="D1466" s="215"/>
    </row>
    <row r="1467" spans="3:4" ht="12" customHeight="1">
      <c r="C1467" s="215"/>
      <c r="D1467" s="215"/>
    </row>
    <row r="1468" spans="3:4" ht="12" customHeight="1">
      <c r="C1468" s="215"/>
      <c r="D1468" s="215"/>
    </row>
    <row r="1469" spans="3:4" ht="12" customHeight="1">
      <c r="C1469" s="215"/>
      <c r="D1469" s="215"/>
    </row>
    <row r="1470" spans="3:4" ht="12" customHeight="1">
      <c r="C1470" s="215"/>
      <c r="D1470" s="215"/>
    </row>
    <row r="1471" spans="3:4" ht="12" customHeight="1">
      <c r="C1471" s="215"/>
      <c r="D1471" s="215"/>
    </row>
    <row r="1472" spans="3:4" ht="12" customHeight="1">
      <c r="C1472" s="215"/>
      <c r="D1472" s="215"/>
    </row>
    <row r="1473" spans="3:4" ht="12" customHeight="1">
      <c r="C1473" s="215"/>
      <c r="D1473" s="215"/>
    </row>
    <row r="1474" spans="3:4" ht="12" customHeight="1">
      <c r="C1474" s="215"/>
      <c r="D1474" s="215"/>
    </row>
    <row r="1475" spans="3:4" ht="12" customHeight="1">
      <c r="C1475" s="215"/>
      <c r="D1475" s="215"/>
    </row>
    <row r="1476" spans="3:4" ht="12" customHeight="1">
      <c r="C1476" s="215"/>
      <c r="D1476" s="215"/>
    </row>
    <row r="1477" spans="3:4" ht="12" customHeight="1">
      <c r="C1477" s="215"/>
      <c r="D1477" s="215"/>
    </row>
    <row r="1478" spans="3:4" ht="12" customHeight="1">
      <c r="C1478" s="215"/>
      <c r="D1478" s="215"/>
    </row>
    <row r="1479" spans="3:4" ht="12" customHeight="1">
      <c r="C1479" s="215"/>
      <c r="D1479" s="215"/>
    </row>
    <row r="1480" spans="3:4" ht="12" customHeight="1">
      <c r="C1480" s="215"/>
      <c r="D1480" s="215"/>
    </row>
    <row r="1481" spans="3:4" ht="12" customHeight="1">
      <c r="C1481" s="215"/>
      <c r="D1481" s="215"/>
    </row>
    <row r="1482" spans="3:4" ht="12" customHeight="1">
      <c r="C1482" s="215"/>
      <c r="D1482" s="215"/>
    </row>
    <row r="1483" spans="3:4" ht="12" customHeight="1">
      <c r="C1483" s="215"/>
      <c r="D1483" s="215"/>
    </row>
    <row r="1484" spans="3:4" ht="12" customHeight="1">
      <c r="C1484" s="215"/>
      <c r="D1484" s="215"/>
    </row>
    <row r="1485" spans="3:4" ht="12" customHeight="1">
      <c r="C1485" s="215"/>
      <c r="D1485" s="215"/>
    </row>
    <row r="1486" spans="3:4" ht="12" customHeight="1">
      <c r="C1486" s="215"/>
      <c r="D1486" s="215"/>
    </row>
    <row r="1487" spans="3:4" ht="12" customHeight="1">
      <c r="C1487" s="215"/>
      <c r="D1487" s="215"/>
    </row>
    <row r="1488" spans="3:4" ht="12" customHeight="1">
      <c r="C1488" s="215"/>
      <c r="D1488" s="215"/>
    </row>
    <row r="1489" spans="3:4" ht="12" customHeight="1">
      <c r="C1489" s="215"/>
      <c r="D1489" s="215"/>
    </row>
    <row r="1490" spans="3:4" ht="12" customHeight="1">
      <c r="C1490" s="215"/>
      <c r="D1490" s="215"/>
    </row>
    <row r="1491" spans="3:4" ht="12" customHeight="1">
      <c r="C1491" s="215"/>
      <c r="D1491" s="215"/>
    </row>
    <row r="1492" spans="3:4" ht="12" customHeight="1">
      <c r="C1492" s="215"/>
      <c r="D1492" s="215"/>
    </row>
    <row r="1493" spans="3:4" ht="12" customHeight="1">
      <c r="C1493" s="215"/>
      <c r="D1493" s="215"/>
    </row>
    <row r="1494" spans="3:4" ht="12" customHeight="1">
      <c r="C1494" s="215"/>
      <c r="D1494" s="215"/>
    </row>
    <row r="1495" spans="3:4" ht="12" customHeight="1">
      <c r="C1495" s="215"/>
      <c r="D1495" s="215"/>
    </row>
    <row r="1496" spans="3:4" ht="12" customHeight="1">
      <c r="C1496" s="215"/>
      <c r="D1496" s="215"/>
    </row>
    <row r="1497" spans="3:4" ht="12" customHeight="1">
      <c r="C1497" s="215"/>
      <c r="D1497" s="215"/>
    </row>
    <row r="1498" spans="3:4" ht="12" customHeight="1">
      <c r="C1498" s="215"/>
      <c r="D1498" s="215"/>
    </row>
    <row r="1499" spans="3:4" ht="12" customHeight="1">
      <c r="C1499" s="215"/>
      <c r="D1499" s="215"/>
    </row>
    <row r="1500" spans="3:4" ht="12" customHeight="1">
      <c r="C1500" s="215"/>
      <c r="D1500" s="215"/>
    </row>
    <row r="1501" spans="3:4" ht="12" customHeight="1">
      <c r="C1501" s="215"/>
      <c r="D1501" s="215"/>
    </row>
    <row r="1502" spans="3:4" ht="12" customHeight="1">
      <c r="C1502" s="215"/>
      <c r="D1502" s="215"/>
    </row>
    <row r="1503" spans="3:4" ht="12" customHeight="1">
      <c r="C1503" s="215"/>
      <c r="D1503" s="215"/>
    </row>
    <row r="1504" spans="3:4" ht="12" customHeight="1">
      <c r="C1504" s="215"/>
      <c r="D1504" s="215"/>
    </row>
    <row r="1505" spans="3:4" ht="12" customHeight="1">
      <c r="C1505" s="215"/>
      <c r="D1505" s="215"/>
    </row>
    <row r="1506" spans="3:4" ht="12" customHeight="1">
      <c r="C1506" s="215"/>
      <c r="D1506" s="215"/>
    </row>
    <row r="1507" spans="3:4" ht="12" customHeight="1">
      <c r="C1507" s="215"/>
      <c r="D1507" s="215"/>
    </row>
    <row r="1508" spans="3:4" ht="12" customHeight="1">
      <c r="C1508" s="215"/>
      <c r="D1508" s="215"/>
    </row>
    <row r="1509" spans="3:4" ht="12" customHeight="1">
      <c r="C1509" s="215"/>
      <c r="D1509" s="215"/>
    </row>
    <row r="1510" spans="3:4" ht="12" customHeight="1">
      <c r="C1510" s="215"/>
      <c r="D1510" s="215"/>
    </row>
    <row r="1511" spans="3:4" ht="12" customHeight="1">
      <c r="C1511" s="215"/>
      <c r="D1511" s="215"/>
    </row>
    <row r="1512" spans="3:4" ht="12" customHeight="1">
      <c r="C1512" s="215"/>
      <c r="D1512" s="215"/>
    </row>
    <row r="1513" spans="3:4" ht="12" customHeight="1">
      <c r="C1513" s="215"/>
      <c r="D1513" s="215"/>
    </row>
    <row r="1514" spans="3:4" ht="12" customHeight="1">
      <c r="C1514" s="215"/>
      <c r="D1514" s="215"/>
    </row>
    <row r="1515" spans="3:4" ht="12" customHeight="1">
      <c r="C1515" s="215"/>
      <c r="D1515" s="215"/>
    </row>
    <row r="1516" spans="3:4" ht="12" customHeight="1">
      <c r="C1516" s="215"/>
      <c r="D1516" s="215"/>
    </row>
    <row r="1517" spans="3:4" ht="12" customHeight="1">
      <c r="C1517" s="215"/>
      <c r="D1517" s="215"/>
    </row>
    <row r="1518" spans="3:4" ht="12" customHeight="1">
      <c r="C1518" s="215"/>
      <c r="D1518" s="215"/>
    </row>
    <row r="1519" spans="3:4" ht="12" customHeight="1">
      <c r="C1519" s="215"/>
      <c r="D1519" s="215"/>
    </row>
    <row r="1520" spans="3:4" ht="12" customHeight="1">
      <c r="C1520" s="215"/>
      <c r="D1520" s="215"/>
    </row>
    <row r="1521" spans="3:4" ht="12" customHeight="1">
      <c r="C1521" s="215"/>
      <c r="D1521" s="215"/>
    </row>
    <row r="1522" spans="3:4" ht="12" customHeight="1">
      <c r="C1522" s="215"/>
      <c r="D1522" s="215"/>
    </row>
    <row r="1523" spans="3:4" ht="12" customHeight="1">
      <c r="C1523" s="215"/>
      <c r="D1523" s="215"/>
    </row>
    <row r="1524" spans="3:4" ht="12" customHeight="1">
      <c r="C1524" s="215"/>
      <c r="D1524" s="215"/>
    </row>
    <row r="1525" spans="3:4" ht="12" customHeight="1">
      <c r="C1525" s="215"/>
      <c r="D1525" s="215"/>
    </row>
    <row r="1526" spans="3:4" ht="12" customHeight="1">
      <c r="C1526" s="215"/>
      <c r="D1526" s="215"/>
    </row>
    <row r="1527" spans="3:4" ht="12" customHeight="1">
      <c r="C1527" s="215"/>
      <c r="D1527" s="215"/>
    </row>
    <row r="1528" spans="3:4" ht="12" customHeight="1">
      <c r="C1528" s="215"/>
      <c r="D1528" s="215"/>
    </row>
    <row r="1529" spans="3:4" ht="12" customHeight="1">
      <c r="C1529" s="215"/>
      <c r="D1529" s="215"/>
    </row>
    <row r="1530" spans="3:4" ht="12" customHeight="1">
      <c r="C1530" s="215"/>
      <c r="D1530" s="215"/>
    </row>
    <row r="1531" spans="3:4" ht="12" customHeight="1">
      <c r="C1531" s="215"/>
      <c r="D1531" s="215"/>
    </row>
    <row r="1532" spans="3:4" ht="12" customHeight="1">
      <c r="C1532" s="215"/>
      <c r="D1532" s="215"/>
    </row>
    <row r="1533" spans="3:4" ht="12" customHeight="1">
      <c r="C1533" s="215"/>
      <c r="D1533" s="215"/>
    </row>
    <row r="1534" spans="3:4" ht="12" customHeight="1">
      <c r="C1534" s="215"/>
      <c r="D1534" s="215"/>
    </row>
    <row r="1535" spans="3:4" ht="12" customHeight="1">
      <c r="C1535" s="215"/>
      <c r="D1535" s="215"/>
    </row>
    <row r="1536" spans="3:4" ht="12" customHeight="1">
      <c r="C1536" s="215"/>
      <c r="D1536" s="215"/>
    </row>
    <row r="1537" spans="3:4" ht="12" customHeight="1">
      <c r="C1537" s="215"/>
      <c r="D1537" s="215"/>
    </row>
    <row r="1538" spans="3:4" ht="12" customHeight="1">
      <c r="C1538" s="215"/>
      <c r="D1538" s="215"/>
    </row>
    <row r="1539" spans="3:4" ht="12" customHeight="1">
      <c r="C1539" s="215"/>
      <c r="D1539" s="215"/>
    </row>
    <row r="1540" spans="3:4" ht="12" customHeight="1">
      <c r="C1540" s="215"/>
      <c r="D1540" s="215"/>
    </row>
    <row r="1541" spans="3:4" ht="12" customHeight="1">
      <c r="C1541" s="215"/>
      <c r="D1541" s="215"/>
    </row>
    <row r="1542" spans="3:4" ht="12" customHeight="1">
      <c r="C1542" s="215"/>
      <c r="D1542" s="215"/>
    </row>
    <row r="1543" spans="3:4" ht="12" customHeight="1">
      <c r="C1543" s="215"/>
      <c r="D1543" s="215"/>
    </row>
    <row r="1544" spans="3:4" ht="12" customHeight="1">
      <c r="C1544" s="215"/>
      <c r="D1544" s="215"/>
    </row>
    <row r="1545" spans="3:4" ht="12" customHeight="1">
      <c r="C1545" s="215"/>
      <c r="D1545" s="215"/>
    </row>
    <row r="1546" spans="3:4" ht="12" customHeight="1">
      <c r="C1546" s="215"/>
      <c r="D1546" s="215"/>
    </row>
    <row r="1547" spans="3:4" ht="12" customHeight="1">
      <c r="C1547" s="215"/>
      <c r="D1547" s="215"/>
    </row>
    <row r="1548" spans="3:4" ht="12" customHeight="1">
      <c r="C1548" s="215"/>
      <c r="D1548" s="215"/>
    </row>
    <row r="1549" spans="3:4" ht="12" customHeight="1">
      <c r="C1549" s="215"/>
      <c r="D1549" s="215"/>
    </row>
    <row r="1550" spans="3:4" ht="12" customHeight="1">
      <c r="C1550" s="215"/>
      <c r="D1550" s="215"/>
    </row>
    <row r="1551" spans="3:4" ht="12" customHeight="1">
      <c r="C1551" s="215"/>
      <c r="D1551" s="215"/>
    </row>
    <row r="1552" spans="3:4" ht="12" customHeight="1">
      <c r="C1552" s="215"/>
      <c r="D1552" s="215"/>
    </row>
    <row r="1553" spans="3:4" ht="12" customHeight="1">
      <c r="C1553" s="215"/>
      <c r="D1553" s="215"/>
    </row>
    <row r="1554" spans="3:4" ht="12" customHeight="1">
      <c r="C1554" s="215"/>
      <c r="D1554" s="215"/>
    </row>
    <row r="1555" spans="3:4" ht="12" customHeight="1">
      <c r="C1555" s="215"/>
      <c r="D1555" s="215"/>
    </row>
    <row r="1556" spans="3:4" ht="12" customHeight="1">
      <c r="C1556" s="215"/>
      <c r="D1556" s="215"/>
    </row>
    <row r="1557" spans="3:4" ht="12" customHeight="1">
      <c r="C1557" s="215"/>
      <c r="D1557" s="215"/>
    </row>
    <row r="1558" spans="3:4" ht="12" customHeight="1">
      <c r="C1558" s="215"/>
      <c r="D1558" s="215"/>
    </row>
    <row r="1559" spans="3:4" ht="12" customHeight="1">
      <c r="C1559" s="215"/>
      <c r="D1559" s="215"/>
    </row>
    <row r="1560" spans="3:4" ht="12" customHeight="1">
      <c r="C1560" s="215"/>
      <c r="D1560" s="215"/>
    </row>
    <row r="1561" spans="3:4" ht="12" customHeight="1">
      <c r="C1561" s="215"/>
      <c r="D1561" s="215"/>
    </row>
    <row r="1562" spans="3:4" ht="12" customHeight="1">
      <c r="C1562" s="215"/>
      <c r="D1562" s="215"/>
    </row>
    <row r="1563" spans="3:4" ht="12" customHeight="1">
      <c r="C1563" s="215"/>
      <c r="D1563" s="215"/>
    </row>
    <row r="1564" spans="3:4" ht="12" customHeight="1">
      <c r="C1564" s="215"/>
      <c r="D1564" s="215"/>
    </row>
    <row r="1565" spans="3:4" ht="12" customHeight="1">
      <c r="C1565" s="215"/>
      <c r="D1565" s="215"/>
    </row>
    <row r="1566" spans="3:4" ht="12" customHeight="1">
      <c r="C1566" s="215"/>
      <c r="D1566" s="215"/>
    </row>
    <row r="1567" spans="3:4" ht="12" customHeight="1">
      <c r="C1567" s="215"/>
      <c r="D1567" s="215"/>
    </row>
    <row r="1568" spans="3:4" ht="12" customHeight="1">
      <c r="C1568" s="215"/>
      <c r="D1568" s="215"/>
    </row>
    <row r="1569" spans="3:4" ht="12" customHeight="1">
      <c r="C1569" s="215"/>
      <c r="D1569" s="215"/>
    </row>
    <row r="1570" spans="3:4" ht="12" customHeight="1">
      <c r="C1570" s="215"/>
      <c r="D1570" s="215"/>
    </row>
    <row r="1571" spans="3:4" ht="12" customHeight="1">
      <c r="C1571" s="215"/>
      <c r="D1571" s="215"/>
    </row>
    <row r="1572" spans="3:4" ht="12" customHeight="1">
      <c r="C1572" s="215"/>
      <c r="D1572" s="215"/>
    </row>
    <row r="1573" spans="3:4" ht="12" customHeight="1">
      <c r="C1573" s="215"/>
      <c r="D1573" s="215"/>
    </row>
    <row r="1574" spans="3:4" ht="12" customHeight="1">
      <c r="C1574" s="215"/>
      <c r="D1574" s="215"/>
    </row>
    <row r="1575" spans="3:4" ht="12" customHeight="1">
      <c r="C1575" s="215"/>
      <c r="D1575" s="215"/>
    </row>
    <row r="1576" spans="3:4" ht="12" customHeight="1">
      <c r="C1576" s="215"/>
      <c r="D1576" s="215"/>
    </row>
    <row r="1577" spans="3:4" ht="12" customHeight="1">
      <c r="C1577" s="215"/>
      <c r="D1577" s="215"/>
    </row>
    <row r="1578" spans="3:4" ht="12" customHeight="1">
      <c r="C1578" s="215"/>
      <c r="D1578" s="215"/>
    </row>
    <row r="1579" spans="3:4" ht="12" customHeight="1">
      <c r="C1579" s="215"/>
      <c r="D1579" s="215"/>
    </row>
    <row r="1580" spans="3:4" ht="12" customHeight="1">
      <c r="C1580" s="215"/>
      <c r="D1580" s="215"/>
    </row>
    <row r="1581" spans="3:4" ht="12" customHeight="1">
      <c r="C1581" s="215"/>
      <c r="D1581" s="215"/>
    </row>
    <row r="1582" spans="3:4" ht="12" customHeight="1">
      <c r="C1582" s="215"/>
      <c r="D1582" s="215"/>
    </row>
    <row r="1583" spans="3:4" ht="12" customHeight="1">
      <c r="C1583" s="215"/>
      <c r="D1583" s="215"/>
    </row>
    <row r="1584" spans="3:4" ht="12" customHeight="1">
      <c r="C1584" s="215"/>
      <c r="D1584" s="215"/>
    </row>
    <row r="1585" spans="3:4" ht="12" customHeight="1">
      <c r="C1585" s="215"/>
      <c r="D1585" s="215"/>
    </row>
    <row r="1586" spans="3:4" ht="12" customHeight="1">
      <c r="C1586" s="215"/>
      <c r="D1586" s="215"/>
    </row>
    <row r="1587" spans="3:4" ht="12" customHeight="1">
      <c r="C1587" s="215"/>
      <c r="D1587" s="215"/>
    </row>
    <row r="1588" spans="3:4" ht="12" customHeight="1">
      <c r="C1588" s="215"/>
      <c r="D1588" s="215"/>
    </row>
    <row r="1589" spans="3:4" ht="12" customHeight="1">
      <c r="C1589" s="215"/>
      <c r="D1589" s="215"/>
    </row>
    <row r="1590" spans="3:4" ht="12" customHeight="1">
      <c r="C1590" s="215"/>
      <c r="D1590" s="215"/>
    </row>
    <row r="1591" spans="3:4" ht="12" customHeight="1">
      <c r="C1591" s="215"/>
      <c r="D1591" s="215"/>
    </row>
    <row r="1592" spans="3:4" ht="12" customHeight="1">
      <c r="C1592" s="215"/>
      <c r="D1592" s="215"/>
    </row>
    <row r="1593" spans="3:4" ht="12" customHeight="1">
      <c r="C1593" s="215"/>
      <c r="D1593" s="215"/>
    </row>
    <row r="1594" spans="3:4" ht="12" customHeight="1">
      <c r="C1594" s="215"/>
      <c r="D1594" s="215"/>
    </row>
    <row r="1595" spans="3:4" ht="12" customHeight="1">
      <c r="C1595" s="215"/>
      <c r="D1595" s="215"/>
    </row>
    <row r="1596" spans="3:4" ht="12" customHeight="1">
      <c r="C1596" s="215"/>
      <c r="D1596" s="215"/>
    </row>
    <row r="1597" spans="3:4" ht="12" customHeight="1">
      <c r="C1597" s="215"/>
      <c r="D1597" s="215"/>
    </row>
    <row r="1598" spans="3:4" ht="12" customHeight="1">
      <c r="C1598" s="215"/>
      <c r="D1598" s="215"/>
    </row>
    <row r="1599" spans="3:4" ht="12" customHeight="1">
      <c r="C1599" s="215"/>
      <c r="D1599" s="215"/>
    </row>
    <row r="1600" spans="3:4" ht="12" customHeight="1">
      <c r="C1600" s="215"/>
      <c r="D1600" s="215"/>
    </row>
    <row r="1601" spans="3:4" ht="12" customHeight="1">
      <c r="C1601" s="215"/>
      <c r="D1601" s="215"/>
    </row>
    <row r="1602" spans="3:4" ht="12" customHeight="1">
      <c r="C1602" s="215"/>
      <c r="D1602" s="215"/>
    </row>
    <row r="1603" spans="3:4" ht="12" customHeight="1">
      <c r="C1603" s="215"/>
      <c r="D1603" s="215"/>
    </row>
    <row r="1604" spans="3:4" ht="12" customHeight="1">
      <c r="C1604" s="215"/>
      <c r="D1604" s="215"/>
    </row>
    <row r="1605" spans="3:4" ht="12" customHeight="1">
      <c r="C1605" s="215"/>
      <c r="D1605" s="215"/>
    </row>
    <row r="1606" spans="3:4" ht="12" customHeight="1">
      <c r="C1606" s="215"/>
      <c r="D1606" s="215"/>
    </row>
    <row r="1607" spans="3:4" ht="12" customHeight="1">
      <c r="C1607" s="215"/>
      <c r="D1607" s="215"/>
    </row>
    <row r="1608" spans="3:4" ht="12" customHeight="1">
      <c r="C1608" s="215"/>
      <c r="D1608" s="215"/>
    </row>
    <row r="1609" spans="3:4" ht="12" customHeight="1">
      <c r="C1609" s="215"/>
      <c r="D1609" s="215"/>
    </row>
    <row r="1610" spans="3:4" ht="12" customHeight="1">
      <c r="C1610" s="215"/>
      <c r="D1610" s="215"/>
    </row>
    <row r="1611" spans="3:4" ht="12" customHeight="1">
      <c r="C1611" s="215"/>
      <c r="D1611" s="215"/>
    </row>
    <row r="1612" spans="3:4" ht="12" customHeight="1">
      <c r="C1612" s="215"/>
      <c r="D1612" s="215"/>
    </row>
    <row r="1613" spans="3:4" ht="12" customHeight="1">
      <c r="C1613" s="215"/>
      <c r="D1613" s="215"/>
    </row>
    <row r="1614" spans="3:4" ht="12" customHeight="1">
      <c r="C1614" s="215"/>
      <c r="D1614" s="215"/>
    </row>
    <row r="1615" spans="3:4" ht="12" customHeight="1">
      <c r="C1615" s="215"/>
      <c r="D1615" s="215"/>
    </row>
    <row r="1616" spans="3:4" ht="12" customHeight="1">
      <c r="C1616" s="215"/>
      <c r="D1616" s="215"/>
    </row>
    <row r="1617" spans="3:4" ht="12" customHeight="1">
      <c r="C1617" s="215"/>
      <c r="D1617" s="215"/>
    </row>
    <row r="1618" spans="3:4" ht="12" customHeight="1">
      <c r="C1618" s="215"/>
      <c r="D1618" s="215"/>
    </row>
    <row r="1619" spans="3:4" ht="12" customHeight="1">
      <c r="C1619" s="215"/>
      <c r="D1619" s="215"/>
    </row>
    <row r="1620" spans="3:4" ht="12" customHeight="1">
      <c r="C1620" s="215"/>
      <c r="D1620" s="215"/>
    </row>
    <row r="1621" spans="3:4" ht="12" customHeight="1">
      <c r="C1621" s="215"/>
      <c r="D1621" s="215"/>
    </row>
    <row r="1622" spans="3:4" ht="12" customHeight="1">
      <c r="C1622" s="215"/>
      <c r="D1622" s="215"/>
    </row>
    <row r="1623" spans="3:4" ht="12" customHeight="1">
      <c r="C1623" s="215"/>
      <c r="D1623" s="215"/>
    </row>
    <row r="1624" spans="3:4" ht="12" customHeight="1">
      <c r="C1624" s="215"/>
      <c r="D1624" s="215"/>
    </row>
    <row r="1625" spans="3:4" ht="12" customHeight="1">
      <c r="C1625" s="215"/>
      <c r="D1625" s="215"/>
    </row>
    <row r="1626" spans="3:4" ht="12" customHeight="1">
      <c r="C1626" s="215"/>
      <c r="D1626" s="215"/>
    </row>
    <row r="1627" spans="3:4" ht="12" customHeight="1">
      <c r="C1627" s="215"/>
      <c r="D1627" s="215"/>
    </row>
    <row r="1628" spans="3:4" ht="12" customHeight="1">
      <c r="C1628" s="215"/>
      <c r="D1628" s="215"/>
    </row>
    <row r="1629" spans="3:4" ht="12" customHeight="1">
      <c r="C1629" s="215"/>
      <c r="D1629" s="215"/>
    </row>
    <row r="1630" spans="3:4" ht="12" customHeight="1">
      <c r="C1630" s="215"/>
      <c r="D1630" s="215"/>
    </row>
    <row r="1631" spans="3:4" ht="12" customHeight="1">
      <c r="C1631" s="215"/>
      <c r="D1631" s="215"/>
    </row>
    <row r="1632" spans="3:4" ht="12" customHeight="1">
      <c r="C1632" s="215"/>
      <c r="D1632" s="215"/>
    </row>
    <row r="1633" spans="3:4" ht="12" customHeight="1">
      <c r="C1633" s="215"/>
      <c r="D1633" s="215"/>
    </row>
    <row r="1634" spans="3:4" ht="12" customHeight="1">
      <c r="C1634" s="215"/>
      <c r="D1634" s="215"/>
    </row>
    <row r="1635" spans="3:4" ht="12" customHeight="1">
      <c r="C1635" s="215"/>
      <c r="D1635" s="215"/>
    </row>
    <row r="1636" spans="3:4" ht="12" customHeight="1">
      <c r="C1636" s="215"/>
      <c r="D1636" s="215"/>
    </row>
    <row r="1637" spans="3:4" ht="12" customHeight="1">
      <c r="C1637" s="215"/>
      <c r="D1637" s="215"/>
    </row>
    <row r="1638" spans="3:4" ht="12" customHeight="1">
      <c r="C1638" s="215"/>
      <c r="D1638" s="215"/>
    </row>
    <row r="1639" spans="3:4" ht="12" customHeight="1">
      <c r="C1639" s="215"/>
      <c r="D1639" s="215"/>
    </row>
    <row r="1640" spans="3:4" ht="12" customHeight="1">
      <c r="C1640" s="215"/>
      <c r="D1640" s="215"/>
    </row>
    <row r="1641" spans="3:4" ht="12" customHeight="1">
      <c r="C1641" s="215"/>
      <c r="D1641" s="215"/>
    </row>
    <row r="1642" spans="3:4" ht="12" customHeight="1">
      <c r="C1642" s="215"/>
      <c r="D1642" s="215"/>
    </row>
    <row r="1643" spans="3:4" ht="12" customHeight="1">
      <c r="C1643" s="215"/>
      <c r="D1643" s="215"/>
    </row>
    <row r="1644" spans="3:4" ht="12" customHeight="1">
      <c r="C1644" s="215"/>
      <c r="D1644" s="215"/>
    </row>
    <row r="1645" spans="3:4" ht="12" customHeight="1">
      <c r="C1645" s="215"/>
      <c r="D1645" s="215"/>
    </row>
    <row r="1646" spans="3:4" ht="12" customHeight="1">
      <c r="C1646" s="215"/>
      <c r="D1646" s="215"/>
    </row>
    <row r="1647" spans="3:4" ht="12" customHeight="1">
      <c r="C1647" s="215"/>
      <c r="D1647" s="215"/>
    </row>
    <row r="1648" spans="3:4" ht="12" customHeight="1">
      <c r="C1648" s="215"/>
      <c r="D1648" s="215"/>
    </row>
    <row r="1649" spans="3:4" ht="12" customHeight="1">
      <c r="C1649" s="215"/>
      <c r="D1649" s="215"/>
    </row>
    <row r="1650" spans="3:4" ht="12" customHeight="1">
      <c r="C1650" s="215"/>
      <c r="D1650" s="215"/>
    </row>
    <row r="1651" spans="3:4" ht="12" customHeight="1">
      <c r="C1651" s="215"/>
      <c r="D1651" s="215"/>
    </row>
    <row r="1652" spans="3:4" ht="12" customHeight="1">
      <c r="C1652" s="215"/>
      <c r="D1652" s="215"/>
    </row>
    <row r="1653" spans="3:4" ht="12" customHeight="1">
      <c r="C1653" s="215"/>
      <c r="D1653" s="215"/>
    </row>
    <row r="1654" spans="3:4" ht="12" customHeight="1">
      <c r="C1654" s="215"/>
      <c r="D1654" s="215"/>
    </row>
    <row r="1655" spans="3:4" ht="12" customHeight="1">
      <c r="C1655" s="215"/>
      <c r="D1655" s="215"/>
    </row>
    <row r="1656" spans="3:4" ht="12" customHeight="1">
      <c r="C1656" s="215"/>
      <c r="D1656" s="215"/>
    </row>
    <row r="1657" spans="3:4" ht="12" customHeight="1">
      <c r="C1657" s="215"/>
      <c r="D1657" s="215"/>
    </row>
    <row r="1658" spans="3:4" ht="12" customHeight="1">
      <c r="C1658" s="215"/>
      <c r="D1658" s="215"/>
    </row>
    <row r="1659" spans="3:4" ht="12" customHeight="1">
      <c r="C1659" s="215"/>
      <c r="D1659" s="215"/>
    </row>
    <row r="1660" spans="3:4" ht="12" customHeight="1">
      <c r="C1660" s="215"/>
      <c r="D1660" s="215"/>
    </row>
    <row r="1661" spans="3:4" ht="12" customHeight="1">
      <c r="C1661" s="215"/>
      <c r="D1661" s="215"/>
    </row>
    <row r="1662" spans="3:4" ht="12" customHeight="1">
      <c r="C1662" s="215"/>
      <c r="D1662" s="215"/>
    </row>
    <row r="1663" spans="3:4" ht="12" customHeight="1">
      <c r="C1663" s="215"/>
      <c r="D1663" s="215"/>
    </row>
    <row r="1664" spans="3:4" ht="12" customHeight="1">
      <c r="C1664" s="215"/>
      <c r="D1664" s="215"/>
    </row>
    <row r="1665" spans="3:4" ht="12" customHeight="1">
      <c r="C1665" s="215"/>
      <c r="D1665" s="215"/>
    </row>
    <row r="1666" spans="3:4" ht="12" customHeight="1">
      <c r="C1666" s="215"/>
      <c r="D1666" s="215"/>
    </row>
    <row r="1667" spans="3:4" ht="12" customHeight="1">
      <c r="C1667" s="215"/>
      <c r="D1667" s="215"/>
    </row>
    <row r="1668" spans="3:4" ht="12" customHeight="1">
      <c r="C1668" s="215"/>
      <c r="D1668" s="215"/>
    </row>
    <row r="1669" spans="3:4" ht="12" customHeight="1">
      <c r="C1669" s="215"/>
      <c r="D1669" s="215"/>
    </row>
    <row r="1670" spans="3:4" ht="12" customHeight="1">
      <c r="C1670" s="215"/>
      <c r="D1670" s="215"/>
    </row>
    <row r="1671" spans="3:4" ht="12" customHeight="1">
      <c r="C1671" s="215"/>
      <c r="D1671" s="215"/>
    </row>
    <row r="1672" spans="3:4" ht="12" customHeight="1">
      <c r="C1672" s="215"/>
      <c r="D1672" s="215"/>
    </row>
    <row r="1673" spans="3:4" ht="12" customHeight="1">
      <c r="C1673" s="215"/>
      <c r="D1673" s="215"/>
    </row>
    <row r="1674" spans="3:4" ht="12" customHeight="1">
      <c r="C1674" s="215"/>
      <c r="D1674" s="215"/>
    </row>
    <row r="1675" spans="3:4" ht="12" customHeight="1">
      <c r="C1675" s="215"/>
      <c r="D1675" s="215"/>
    </row>
    <row r="1676" spans="3:4" ht="12" customHeight="1">
      <c r="C1676" s="215"/>
      <c r="D1676" s="215"/>
    </row>
    <row r="1677" spans="3:4" ht="12" customHeight="1">
      <c r="C1677" s="215"/>
      <c r="D1677" s="215"/>
    </row>
    <row r="1678" spans="3:4" ht="12" customHeight="1">
      <c r="C1678" s="215"/>
      <c r="D1678" s="215"/>
    </row>
    <row r="1679" spans="3:4" ht="12" customHeight="1">
      <c r="C1679" s="215"/>
      <c r="D1679" s="215"/>
    </row>
    <row r="1680" spans="3:4" ht="12" customHeight="1">
      <c r="C1680" s="215"/>
      <c r="D1680" s="215"/>
    </row>
    <row r="1681" spans="3:4" ht="12" customHeight="1">
      <c r="C1681" s="215"/>
      <c r="D1681" s="215"/>
    </row>
    <row r="1682" spans="3:4" ht="12" customHeight="1">
      <c r="C1682" s="215"/>
      <c r="D1682" s="215"/>
    </row>
    <row r="1683" spans="3:4" ht="12" customHeight="1">
      <c r="C1683" s="215"/>
      <c r="D1683" s="215"/>
    </row>
    <row r="1684" spans="3:4" ht="12" customHeight="1">
      <c r="C1684" s="215"/>
      <c r="D1684" s="215"/>
    </row>
    <row r="1685" spans="3:4" ht="12" customHeight="1">
      <c r="C1685" s="215"/>
      <c r="D1685" s="215"/>
    </row>
    <row r="1686" spans="3:4" ht="12" customHeight="1">
      <c r="C1686" s="215"/>
      <c r="D1686" s="215"/>
    </row>
    <row r="1687" spans="3:4" ht="12" customHeight="1">
      <c r="C1687" s="215"/>
      <c r="D1687" s="215"/>
    </row>
    <row r="1688" spans="3:4" ht="12" customHeight="1">
      <c r="C1688" s="215"/>
      <c r="D1688" s="215"/>
    </row>
    <row r="1689" spans="3:4" ht="12" customHeight="1">
      <c r="C1689" s="215"/>
      <c r="D1689" s="215"/>
    </row>
    <row r="1690" spans="3:4" ht="12" customHeight="1">
      <c r="C1690" s="215"/>
      <c r="D1690" s="215"/>
    </row>
    <row r="1691" spans="3:4" ht="12" customHeight="1">
      <c r="C1691" s="215"/>
      <c r="D1691" s="215"/>
    </row>
    <row r="1692" spans="3:4" ht="12" customHeight="1">
      <c r="C1692" s="215"/>
      <c r="D1692" s="215"/>
    </row>
    <row r="1693" spans="3:4" ht="12" customHeight="1">
      <c r="C1693" s="215"/>
      <c r="D1693" s="215"/>
    </row>
    <row r="1694" spans="3:4" ht="12" customHeight="1">
      <c r="C1694" s="215"/>
      <c r="D1694" s="215"/>
    </row>
    <row r="1695" spans="3:4" ht="12" customHeight="1">
      <c r="C1695" s="215"/>
      <c r="D1695" s="215"/>
    </row>
    <row r="1696" spans="3:4" ht="12" customHeight="1">
      <c r="C1696" s="215"/>
      <c r="D1696" s="215"/>
    </row>
    <row r="1697" spans="3:4" ht="12" customHeight="1">
      <c r="C1697" s="215"/>
      <c r="D1697" s="215"/>
    </row>
    <row r="1698" spans="3:4" ht="12" customHeight="1">
      <c r="C1698" s="215"/>
      <c r="D1698" s="215"/>
    </row>
    <row r="1699" spans="3:4" ht="12" customHeight="1">
      <c r="C1699" s="215"/>
      <c r="D1699" s="215"/>
    </row>
    <row r="1700" spans="3:4" ht="12" customHeight="1">
      <c r="C1700" s="215"/>
      <c r="D1700" s="215"/>
    </row>
    <row r="1701" spans="3:4" ht="12" customHeight="1">
      <c r="C1701" s="215"/>
      <c r="D1701" s="215"/>
    </row>
    <row r="1702" spans="3:4" ht="12" customHeight="1">
      <c r="C1702" s="215"/>
      <c r="D1702" s="215"/>
    </row>
    <row r="1703" spans="3:4" ht="12" customHeight="1">
      <c r="C1703" s="215"/>
      <c r="D1703" s="215"/>
    </row>
    <row r="1704" spans="3:4" ht="12" customHeight="1">
      <c r="C1704" s="215"/>
      <c r="D1704" s="215"/>
    </row>
    <row r="1705" spans="3:4" ht="12" customHeight="1">
      <c r="C1705" s="215"/>
      <c r="D1705" s="215"/>
    </row>
    <row r="1706" spans="3:4" ht="12" customHeight="1">
      <c r="C1706" s="215"/>
      <c r="D1706" s="215"/>
    </row>
    <row r="1707" spans="3:4" ht="12" customHeight="1">
      <c r="C1707" s="215"/>
      <c r="D1707" s="215"/>
    </row>
    <row r="1708" spans="3:4" ht="12" customHeight="1">
      <c r="C1708" s="215"/>
      <c r="D1708" s="215"/>
    </row>
    <row r="1709" spans="3:4" ht="12" customHeight="1">
      <c r="C1709" s="215"/>
      <c r="D1709" s="215"/>
    </row>
    <row r="1710" spans="3:4" ht="12" customHeight="1">
      <c r="C1710" s="215"/>
      <c r="D1710" s="215"/>
    </row>
    <row r="1711" spans="3:4" ht="12" customHeight="1">
      <c r="C1711" s="215"/>
      <c r="D1711" s="215"/>
    </row>
    <row r="1712" spans="3:4" ht="12" customHeight="1">
      <c r="C1712" s="215"/>
      <c r="D1712" s="215"/>
    </row>
    <row r="1713" spans="3:4" ht="12" customHeight="1">
      <c r="C1713" s="215"/>
      <c r="D1713" s="215"/>
    </row>
    <row r="1714" spans="3:4" ht="12" customHeight="1">
      <c r="C1714" s="215"/>
      <c r="D1714" s="215"/>
    </row>
    <row r="1715" spans="3:4" ht="12" customHeight="1">
      <c r="C1715" s="215"/>
      <c r="D1715" s="215"/>
    </row>
    <row r="1716" spans="3:4" ht="12" customHeight="1">
      <c r="C1716" s="215"/>
      <c r="D1716" s="215"/>
    </row>
    <row r="1717" spans="3:4" ht="12" customHeight="1">
      <c r="C1717" s="215"/>
      <c r="D1717" s="215"/>
    </row>
    <row r="1718" spans="3:4" ht="12" customHeight="1">
      <c r="C1718" s="215"/>
      <c r="D1718" s="215"/>
    </row>
    <row r="1719" spans="3:4" ht="12" customHeight="1">
      <c r="C1719" s="215"/>
      <c r="D1719" s="215"/>
    </row>
    <row r="1720" spans="3:4" ht="12" customHeight="1">
      <c r="C1720" s="215"/>
      <c r="D1720" s="215"/>
    </row>
    <row r="1721" spans="3:4" ht="12" customHeight="1">
      <c r="C1721" s="215"/>
      <c r="D1721" s="215"/>
    </row>
    <row r="1722" spans="3:4" ht="12" customHeight="1">
      <c r="C1722" s="215"/>
      <c r="D1722" s="215"/>
    </row>
    <row r="1723" spans="3:4" ht="12" customHeight="1">
      <c r="C1723" s="215"/>
      <c r="D1723" s="215"/>
    </row>
    <row r="1724" spans="3:4" ht="12" customHeight="1">
      <c r="C1724" s="215"/>
      <c r="D1724" s="215"/>
    </row>
    <row r="1725" spans="3:4" ht="12" customHeight="1">
      <c r="C1725" s="215"/>
      <c r="D1725" s="215"/>
    </row>
    <row r="1726" spans="3:4" ht="12" customHeight="1">
      <c r="C1726" s="215"/>
      <c r="D1726" s="215"/>
    </row>
    <row r="1727" spans="3:4" ht="12" customHeight="1">
      <c r="C1727" s="215"/>
      <c r="D1727" s="215"/>
    </row>
    <row r="1728" spans="3:4" ht="12" customHeight="1">
      <c r="C1728" s="215"/>
      <c r="D1728" s="215"/>
    </row>
    <row r="1729" spans="3:4" ht="12" customHeight="1">
      <c r="C1729" s="215"/>
      <c r="D1729" s="215"/>
    </row>
    <row r="1730" spans="3:4" ht="12" customHeight="1">
      <c r="C1730" s="215"/>
      <c r="D1730" s="215"/>
    </row>
    <row r="1731" spans="3:4" ht="12" customHeight="1">
      <c r="C1731" s="215"/>
      <c r="D1731" s="215"/>
    </row>
    <row r="1732" spans="3:4" ht="12" customHeight="1">
      <c r="C1732" s="215"/>
      <c r="D1732" s="215"/>
    </row>
    <row r="1733" spans="3:4" ht="12" customHeight="1">
      <c r="C1733" s="215"/>
      <c r="D1733" s="215"/>
    </row>
    <row r="1734" spans="3:4" ht="12" customHeight="1">
      <c r="C1734" s="215"/>
      <c r="D1734" s="215"/>
    </row>
    <row r="1735" spans="3:4" ht="12" customHeight="1">
      <c r="C1735" s="215"/>
      <c r="D1735" s="215"/>
    </row>
    <row r="1736" spans="3:4" ht="12" customHeight="1">
      <c r="C1736" s="215"/>
      <c r="D1736" s="215"/>
    </row>
    <row r="1737" spans="3:4" ht="12" customHeight="1">
      <c r="C1737" s="215"/>
      <c r="D1737" s="215"/>
    </row>
    <row r="1738" spans="3:4" ht="12" customHeight="1">
      <c r="C1738" s="215"/>
      <c r="D1738" s="215"/>
    </row>
    <row r="1739" spans="3:4" ht="12" customHeight="1">
      <c r="C1739" s="215"/>
      <c r="D1739" s="215"/>
    </row>
    <row r="1740" spans="3:4" ht="12" customHeight="1">
      <c r="C1740" s="215"/>
      <c r="D1740" s="215"/>
    </row>
    <row r="1741" spans="3:4" ht="12" customHeight="1">
      <c r="C1741" s="215"/>
      <c r="D1741" s="215"/>
    </row>
    <row r="1742" spans="3:4" ht="12" customHeight="1">
      <c r="C1742" s="215"/>
      <c r="D1742" s="215"/>
    </row>
    <row r="1743" spans="3:4" ht="12" customHeight="1">
      <c r="C1743" s="215"/>
      <c r="D1743" s="215"/>
    </row>
    <row r="1744" spans="3:4" ht="12" customHeight="1">
      <c r="C1744" s="215"/>
      <c r="D1744" s="215"/>
    </row>
    <row r="1745" spans="3:4" ht="12" customHeight="1">
      <c r="C1745" s="215"/>
      <c r="D1745" s="215"/>
    </row>
    <row r="1746" spans="3:4" ht="12" customHeight="1">
      <c r="C1746" s="215"/>
      <c r="D1746" s="215"/>
    </row>
    <row r="1747" spans="3:4" ht="12" customHeight="1">
      <c r="C1747" s="215"/>
      <c r="D1747" s="215"/>
    </row>
    <row r="1748" spans="3:4" ht="12" customHeight="1">
      <c r="C1748" s="215"/>
      <c r="D1748" s="215"/>
    </row>
    <row r="1749" spans="3:4" ht="12" customHeight="1">
      <c r="C1749" s="215"/>
      <c r="D1749" s="215"/>
    </row>
    <row r="1750" spans="3:4" ht="12" customHeight="1">
      <c r="C1750" s="215"/>
      <c r="D1750" s="215"/>
    </row>
    <row r="1751" spans="3:4" ht="12" customHeight="1">
      <c r="C1751" s="215"/>
      <c r="D1751" s="215"/>
    </row>
    <row r="1752" spans="3:4" ht="12" customHeight="1">
      <c r="C1752" s="215"/>
      <c r="D1752" s="215"/>
    </row>
    <row r="1753" spans="3:4" ht="12" customHeight="1">
      <c r="C1753" s="215"/>
      <c r="D1753" s="215"/>
    </row>
    <row r="1754" spans="3:4" ht="12" customHeight="1">
      <c r="C1754" s="215"/>
      <c r="D1754" s="215"/>
    </row>
    <row r="1755" spans="3:4" ht="12" customHeight="1">
      <c r="C1755" s="215"/>
      <c r="D1755" s="215"/>
    </row>
    <row r="1756" spans="3:4" ht="12" customHeight="1">
      <c r="C1756" s="215"/>
      <c r="D1756" s="215"/>
    </row>
    <row r="1757" spans="3:4" ht="12" customHeight="1">
      <c r="C1757" s="215"/>
      <c r="D1757" s="215"/>
    </row>
    <row r="1758" spans="3:4" ht="12" customHeight="1">
      <c r="C1758" s="215"/>
      <c r="D1758" s="215"/>
    </row>
    <row r="1759" spans="3:4" ht="12" customHeight="1">
      <c r="C1759" s="215"/>
      <c r="D1759" s="215"/>
    </row>
    <row r="1760" spans="3:4" ht="12" customHeight="1">
      <c r="C1760" s="215"/>
      <c r="D1760" s="215"/>
    </row>
    <row r="1761" spans="3:4" ht="12" customHeight="1">
      <c r="C1761" s="215"/>
      <c r="D1761" s="215"/>
    </row>
    <row r="1762" spans="3:4" ht="12" customHeight="1">
      <c r="C1762" s="215"/>
      <c r="D1762" s="215"/>
    </row>
    <row r="1763" spans="3:4" ht="12" customHeight="1">
      <c r="C1763" s="215"/>
      <c r="D1763" s="215"/>
    </row>
    <row r="1764" spans="3:4" ht="12" customHeight="1">
      <c r="C1764" s="215"/>
      <c r="D1764" s="215"/>
    </row>
    <row r="1765" spans="3:4" ht="12" customHeight="1">
      <c r="C1765" s="215"/>
      <c r="D1765" s="215"/>
    </row>
    <row r="1766" spans="3:4" ht="12" customHeight="1">
      <c r="C1766" s="215"/>
      <c r="D1766" s="215"/>
    </row>
    <row r="1767" spans="3:4" ht="12" customHeight="1">
      <c r="C1767" s="215"/>
      <c r="D1767" s="215"/>
    </row>
    <row r="1768" spans="3:4" ht="12" customHeight="1">
      <c r="C1768" s="215"/>
      <c r="D1768" s="215"/>
    </row>
    <row r="1769" spans="3:4" ht="12" customHeight="1">
      <c r="C1769" s="215"/>
      <c r="D1769" s="215"/>
    </row>
    <row r="1770" spans="3:4" ht="12" customHeight="1">
      <c r="C1770" s="215"/>
      <c r="D1770" s="215"/>
    </row>
    <row r="1771" spans="3:4" ht="12" customHeight="1">
      <c r="C1771" s="215"/>
      <c r="D1771" s="215"/>
    </row>
    <row r="1772" spans="3:4" ht="12" customHeight="1">
      <c r="C1772" s="215"/>
      <c r="D1772" s="215"/>
    </row>
    <row r="1773" spans="3:4" ht="12" customHeight="1">
      <c r="C1773" s="215"/>
      <c r="D1773" s="215"/>
    </row>
    <row r="1774" spans="3:4" ht="12" customHeight="1">
      <c r="C1774" s="215"/>
      <c r="D1774" s="215"/>
    </row>
    <row r="1775" spans="3:4" ht="12" customHeight="1">
      <c r="C1775" s="215"/>
      <c r="D1775" s="215"/>
    </row>
    <row r="1776" spans="3:4" ht="12" customHeight="1">
      <c r="C1776" s="215"/>
      <c r="D1776" s="215"/>
    </row>
    <row r="1777" spans="3:4" ht="12" customHeight="1">
      <c r="C1777" s="215"/>
      <c r="D1777" s="215"/>
    </row>
    <row r="1778" spans="3:4" ht="12" customHeight="1">
      <c r="C1778" s="215"/>
      <c r="D1778" s="215"/>
    </row>
    <row r="1779" spans="3:4" ht="12" customHeight="1">
      <c r="C1779" s="215"/>
      <c r="D1779" s="215"/>
    </row>
    <row r="1780" spans="3:4" ht="12" customHeight="1">
      <c r="C1780" s="215"/>
      <c r="D1780" s="215"/>
    </row>
    <row r="1781" spans="3:4" ht="12" customHeight="1">
      <c r="C1781" s="215"/>
      <c r="D1781" s="215"/>
    </row>
    <row r="1782" spans="3:4" ht="12" customHeight="1">
      <c r="C1782" s="215"/>
      <c r="D1782" s="215"/>
    </row>
    <row r="1783" spans="3:4" ht="12" customHeight="1">
      <c r="C1783" s="215"/>
      <c r="D1783" s="215"/>
    </row>
    <row r="1784" spans="3:4" ht="12" customHeight="1">
      <c r="C1784" s="215"/>
      <c r="D1784" s="215"/>
    </row>
    <row r="1785" spans="3:4" ht="12" customHeight="1">
      <c r="C1785" s="215"/>
      <c r="D1785" s="215"/>
    </row>
    <row r="1786" spans="3:4" ht="12" customHeight="1">
      <c r="C1786" s="215"/>
      <c r="D1786" s="215"/>
    </row>
    <row r="1787" spans="3:4" ht="12" customHeight="1">
      <c r="C1787" s="215"/>
      <c r="D1787" s="215"/>
    </row>
    <row r="1788" spans="3:4" ht="12" customHeight="1">
      <c r="C1788" s="215"/>
      <c r="D1788" s="215"/>
    </row>
    <row r="1789" spans="3:4" ht="12" customHeight="1">
      <c r="C1789" s="215"/>
      <c r="D1789" s="215"/>
    </row>
    <row r="1790" spans="3:4" ht="12" customHeight="1">
      <c r="C1790" s="215"/>
      <c r="D1790" s="215"/>
    </row>
    <row r="1791" spans="3:4" ht="12" customHeight="1">
      <c r="C1791" s="215"/>
      <c r="D1791" s="215"/>
    </row>
    <row r="1792" spans="3:4" ht="12" customHeight="1">
      <c r="C1792" s="215"/>
      <c r="D1792" s="215"/>
    </row>
    <row r="1793" spans="3:4" ht="12" customHeight="1">
      <c r="C1793" s="215"/>
      <c r="D1793" s="215"/>
    </row>
    <row r="1794" spans="3:4" ht="12" customHeight="1">
      <c r="C1794" s="215"/>
      <c r="D1794" s="215"/>
    </row>
    <row r="1795" spans="3:4" ht="12" customHeight="1">
      <c r="C1795" s="215"/>
      <c r="D1795" s="215"/>
    </row>
    <row r="1796" spans="3:4" ht="12" customHeight="1">
      <c r="C1796" s="215"/>
      <c r="D1796" s="215"/>
    </row>
    <row r="1797" spans="3:4" ht="12" customHeight="1">
      <c r="C1797" s="215"/>
      <c r="D1797" s="215"/>
    </row>
    <row r="1798" spans="3:4" ht="12" customHeight="1">
      <c r="C1798" s="215"/>
      <c r="D1798" s="215"/>
    </row>
    <row r="1799" spans="3:4" ht="12" customHeight="1">
      <c r="C1799" s="215"/>
      <c r="D1799" s="215"/>
    </row>
    <row r="1800" spans="3:4" ht="12" customHeight="1">
      <c r="C1800" s="215"/>
      <c r="D1800" s="215"/>
    </row>
    <row r="1801" spans="3:4" ht="12" customHeight="1">
      <c r="C1801" s="215"/>
      <c r="D1801" s="215"/>
    </row>
    <row r="1802" spans="3:4" ht="12" customHeight="1">
      <c r="C1802" s="215"/>
      <c r="D1802" s="215"/>
    </row>
    <row r="1803" spans="3:4" ht="12" customHeight="1">
      <c r="C1803" s="215"/>
      <c r="D1803" s="215"/>
    </row>
    <row r="1804" spans="3:4" ht="12" customHeight="1">
      <c r="C1804" s="215"/>
      <c r="D1804" s="215"/>
    </row>
    <row r="1805" spans="3:4" ht="12" customHeight="1">
      <c r="C1805" s="215"/>
      <c r="D1805" s="215"/>
    </row>
    <row r="1806" spans="3:4" ht="12" customHeight="1">
      <c r="C1806" s="215"/>
      <c r="D1806" s="215"/>
    </row>
    <row r="1807" spans="3:4" ht="12" customHeight="1">
      <c r="C1807" s="215"/>
      <c r="D1807" s="215"/>
    </row>
    <row r="1808" spans="3:4" ht="12" customHeight="1">
      <c r="C1808" s="215"/>
      <c r="D1808" s="215"/>
    </row>
    <row r="1809" spans="3:4" ht="12" customHeight="1">
      <c r="C1809" s="215"/>
      <c r="D1809" s="215"/>
    </row>
    <row r="1810" spans="3:4" ht="12" customHeight="1">
      <c r="C1810" s="215"/>
      <c r="D1810" s="215"/>
    </row>
    <row r="1811" spans="3:4" ht="12" customHeight="1">
      <c r="C1811" s="215"/>
      <c r="D1811" s="215"/>
    </row>
    <row r="1812" spans="3:4" ht="12" customHeight="1">
      <c r="C1812" s="215"/>
      <c r="D1812" s="215"/>
    </row>
    <row r="1813" spans="3:4" ht="12" customHeight="1">
      <c r="C1813" s="215"/>
      <c r="D1813" s="215"/>
    </row>
    <row r="1814" spans="3:4" ht="12" customHeight="1">
      <c r="C1814" s="215"/>
      <c r="D1814" s="215"/>
    </row>
    <row r="1815" spans="3:4" ht="12" customHeight="1">
      <c r="C1815" s="215"/>
      <c r="D1815" s="215"/>
    </row>
    <row r="1816" spans="3:4" ht="12" customHeight="1">
      <c r="C1816" s="215"/>
      <c r="D1816" s="215"/>
    </row>
    <row r="1817" spans="3:4" ht="12" customHeight="1">
      <c r="C1817" s="215"/>
      <c r="D1817" s="215"/>
    </row>
    <row r="1818" spans="3:4" ht="12" customHeight="1">
      <c r="C1818" s="215"/>
      <c r="D1818" s="215"/>
    </row>
    <row r="1819" spans="3:4" ht="12" customHeight="1">
      <c r="C1819" s="215"/>
      <c r="D1819" s="215"/>
    </row>
    <row r="1820" spans="3:4" ht="12" customHeight="1">
      <c r="C1820" s="215"/>
      <c r="D1820" s="215"/>
    </row>
    <row r="1821" spans="3:4" ht="12" customHeight="1">
      <c r="C1821" s="215"/>
      <c r="D1821" s="215"/>
    </row>
    <row r="1822" spans="3:4" ht="12" customHeight="1">
      <c r="C1822" s="215"/>
      <c r="D1822" s="215"/>
    </row>
    <row r="1823" spans="3:4" ht="12" customHeight="1">
      <c r="C1823" s="215"/>
      <c r="D1823" s="215"/>
    </row>
    <row r="1824" spans="3:4" ht="12" customHeight="1">
      <c r="C1824" s="215"/>
      <c r="D1824" s="215"/>
    </row>
    <row r="1825" spans="3:4" ht="12" customHeight="1">
      <c r="C1825" s="215"/>
      <c r="D1825" s="215"/>
    </row>
    <row r="1826" spans="3:4" ht="12" customHeight="1">
      <c r="C1826" s="215"/>
      <c r="D1826" s="215"/>
    </row>
    <row r="1827" spans="3:4" ht="12" customHeight="1">
      <c r="C1827" s="215"/>
      <c r="D1827" s="215"/>
    </row>
    <row r="1828" spans="3:4" ht="12" customHeight="1">
      <c r="C1828" s="215"/>
      <c r="D1828" s="215"/>
    </row>
    <row r="1829" spans="3:4" ht="12" customHeight="1">
      <c r="C1829" s="215"/>
      <c r="D1829" s="215"/>
    </row>
    <row r="1830" spans="3:4" ht="12" customHeight="1">
      <c r="C1830" s="215"/>
      <c r="D1830" s="215"/>
    </row>
    <row r="1831" spans="3:4" ht="12" customHeight="1">
      <c r="C1831" s="215"/>
      <c r="D1831" s="215"/>
    </row>
    <row r="1832" spans="3:4" ht="12" customHeight="1">
      <c r="C1832" s="215"/>
      <c r="D1832" s="215"/>
    </row>
    <row r="1833" spans="3:4" ht="12" customHeight="1">
      <c r="C1833" s="215"/>
      <c r="D1833" s="215"/>
    </row>
    <row r="1834" spans="3:4" ht="12" customHeight="1">
      <c r="C1834" s="215"/>
      <c r="D1834" s="215"/>
    </row>
    <row r="1835" spans="3:4" ht="12" customHeight="1">
      <c r="C1835" s="215"/>
      <c r="D1835" s="215"/>
    </row>
    <row r="1836" spans="3:4" ht="12" customHeight="1">
      <c r="C1836" s="215"/>
      <c r="D1836" s="215"/>
    </row>
    <row r="1837" spans="3:4" ht="12" customHeight="1">
      <c r="C1837" s="215"/>
      <c r="D1837" s="215"/>
    </row>
    <row r="1838" spans="3:4" ht="12" customHeight="1">
      <c r="C1838" s="215"/>
      <c r="D1838" s="215"/>
    </row>
    <row r="1839" spans="3:4" ht="12" customHeight="1">
      <c r="C1839" s="215"/>
      <c r="D1839" s="215"/>
    </row>
    <row r="1840" spans="3:4" ht="12" customHeight="1">
      <c r="C1840" s="215"/>
      <c r="D1840" s="215"/>
    </row>
    <row r="1841" spans="3:4" ht="12" customHeight="1">
      <c r="C1841" s="215"/>
      <c r="D1841" s="215"/>
    </row>
    <row r="1842" spans="3:4" ht="12" customHeight="1">
      <c r="C1842" s="215"/>
      <c r="D1842" s="215"/>
    </row>
    <row r="1843" spans="3:4" ht="12" customHeight="1">
      <c r="C1843" s="215"/>
      <c r="D1843" s="215"/>
    </row>
    <row r="1844" spans="3:4" ht="12" customHeight="1">
      <c r="C1844" s="215"/>
      <c r="D1844" s="215"/>
    </row>
    <row r="1845" spans="3:4" ht="12" customHeight="1">
      <c r="C1845" s="215"/>
      <c r="D1845" s="215"/>
    </row>
    <row r="1846" spans="3:4" ht="12" customHeight="1">
      <c r="C1846" s="215"/>
      <c r="D1846" s="215"/>
    </row>
    <row r="1847" spans="3:4" ht="12" customHeight="1">
      <c r="C1847" s="215"/>
      <c r="D1847" s="215"/>
    </row>
    <row r="1848" spans="3:4" ht="12" customHeight="1">
      <c r="C1848" s="215"/>
      <c r="D1848" s="215"/>
    </row>
    <row r="1849" spans="3:4" ht="12" customHeight="1">
      <c r="C1849" s="215"/>
      <c r="D1849" s="215"/>
    </row>
    <row r="1850" spans="3:4" ht="12" customHeight="1">
      <c r="C1850" s="215"/>
      <c r="D1850" s="215"/>
    </row>
    <row r="1851" spans="3:4" ht="12" customHeight="1">
      <c r="C1851" s="215"/>
      <c r="D1851" s="215"/>
    </row>
    <row r="1852" spans="3:4" ht="12" customHeight="1">
      <c r="C1852" s="215"/>
      <c r="D1852" s="215"/>
    </row>
    <row r="1853" spans="3:4" ht="12" customHeight="1">
      <c r="C1853" s="215"/>
      <c r="D1853" s="215"/>
    </row>
    <row r="1854" spans="3:4" ht="12" customHeight="1">
      <c r="C1854" s="215"/>
      <c r="D1854" s="215"/>
    </row>
    <row r="1855" spans="3:4" ht="12" customHeight="1">
      <c r="C1855" s="215"/>
      <c r="D1855" s="215"/>
    </row>
    <row r="1856" spans="3:4" ht="12" customHeight="1">
      <c r="C1856" s="215"/>
      <c r="D1856" s="215"/>
    </row>
    <row r="1857" spans="3:4" ht="12" customHeight="1">
      <c r="C1857" s="215"/>
      <c r="D1857" s="215"/>
    </row>
    <row r="1858" spans="3:4" ht="12" customHeight="1">
      <c r="C1858" s="215"/>
      <c r="D1858" s="215"/>
    </row>
    <row r="1859" spans="3:4" ht="12" customHeight="1">
      <c r="C1859" s="215"/>
      <c r="D1859" s="215"/>
    </row>
    <row r="1860" spans="3:4" ht="12" customHeight="1">
      <c r="C1860" s="215"/>
      <c r="D1860" s="215"/>
    </row>
    <row r="1861" spans="3:4" ht="12" customHeight="1">
      <c r="C1861" s="215"/>
      <c r="D1861" s="215"/>
    </row>
    <row r="1862" spans="3:4" ht="12" customHeight="1">
      <c r="C1862" s="215"/>
      <c r="D1862" s="215"/>
    </row>
    <row r="1863" spans="3:4" ht="12" customHeight="1">
      <c r="C1863" s="215"/>
      <c r="D1863" s="215"/>
    </row>
    <row r="1864" spans="3:4" ht="12" customHeight="1">
      <c r="C1864" s="215"/>
      <c r="D1864" s="215"/>
    </row>
    <row r="1865" spans="3:4" ht="12" customHeight="1">
      <c r="C1865" s="215"/>
      <c r="D1865" s="215"/>
    </row>
    <row r="1866" spans="3:4" ht="12" customHeight="1">
      <c r="C1866" s="215"/>
      <c r="D1866" s="215"/>
    </row>
    <row r="1867" spans="3:4" ht="12" customHeight="1">
      <c r="C1867" s="215"/>
      <c r="D1867" s="215"/>
    </row>
    <row r="1868" spans="3:4" ht="12" customHeight="1">
      <c r="C1868" s="215"/>
      <c r="D1868" s="215"/>
    </row>
    <row r="1869" spans="3:4" ht="12" customHeight="1">
      <c r="C1869" s="215"/>
      <c r="D1869" s="215"/>
    </row>
    <row r="1870" spans="3:4" ht="12" customHeight="1">
      <c r="C1870" s="215"/>
      <c r="D1870" s="215"/>
    </row>
    <row r="1871" spans="3:4" ht="12" customHeight="1">
      <c r="C1871" s="215"/>
      <c r="D1871" s="215"/>
    </row>
    <row r="1872" spans="3:4" ht="12" customHeight="1">
      <c r="C1872" s="215"/>
      <c r="D1872" s="215"/>
    </row>
    <row r="1873" spans="3:4" ht="12" customHeight="1">
      <c r="C1873" s="215"/>
      <c r="D1873" s="215"/>
    </row>
    <row r="1874" spans="3:4" ht="12" customHeight="1">
      <c r="C1874" s="215"/>
      <c r="D1874" s="215"/>
    </row>
    <row r="1875" spans="3:4" ht="12" customHeight="1">
      <c r="C1875" s="215"/>
      <c r="D1875" s="215"/>
    </row>
    <row r="1876" spans="3:4" ht="12" customHeight="1">
      <c r="C1876" s="215"/>
      <c r="D1876" s="215"/>
    </row>
    <row r="1877" spans="3:4" ht="12" customHeight="1">
      <c r="C1877" s="215"/>
      <c r="D1877" s="215"/>
    </row>
    <row r="1878" spans="3:4" ht="12" customHeight="1">
      <c r="C1878" s="215"/>
      <c r="D1878" s="215"/>
    </row>
    <row r="1879" spans="3:4" ht="12" customHeight="1">
      <c r="C1879" s="215"/>
      <c r="D1879" s="215"/>
    </row>
    <row r="1880" spans="3:4" ht="12" customHeight="1">
      <c r="C1880" s="215"/>
      <c r="D1880" s="215"/>
    </row>
    <row r="1881" spans="3:4" ht="12" customHeight="1">
      <c r="C1881" s="215"/>
      <c r="D1881" s="215"/>
    </row>
    <row r="1882" spans="3:4" ht="12" customHeight="1">
      <c r="C1882" s="215"/>
      <c r="D1882" s="215"/>
    </row>
    <row r="1883" spans="3:4" ht="12" customHeight="1">
      <c r="C1883" s="215"/>
      <c r="D1883" s="215"/>
    </row>
    <row r="1884" spans="3:4" ht="12" customHeight="1">
      <c r="C1884" s="215"/>
      <c r="D1884" s="215"/>
    </row>
    <row r="1885" spans="3:4" ht="12" customHeight="1">
      <c r="C1885" s="215"/>
      <c r="D1885" s="215"/>
    </row>
    <row r="1886" spans="3:4" ht="12" customHeight="1">
      <c r="C1886" s="215"/>
      <c r="D1886" s="215"/>
    </row>
    <row r="1887" spans="3:4" ht="12" customHeight="1">
      <c r="C1887" s="215"/>
      <c r="D1887" s="215"/>
    </row>
    <row r="1888" spans="3:4" ht="12" customHeight="1">
      <c r="C1888" s="215"/>
      <c r="D1888" s="215"/>
    </row>
    <row r="1889" spans="3:4" ht="12" customHeight="1">
      <c r="C1889" s="215"/>
      <c r="D1889" s="215"/>
    </row>
    <row r="1890" spans="3:4" ht="12" customHeight="1">
      <c r="C1890" s="215"/>
      <c r="D1890" s="215"/>
    </row>
    <row r="1891" spans="3:4" ht="12" customHeight="1">
      <c r="C1891" s="215"/>
      <c r="D1891" s="215"/>
    </row>
    <row r="1892" spans="3:4" ht="12" customHeight="1">
      <c r="C1892" s="215"/>
      <c r="D1892" s="215"/>
    </row>
    <row r="1893" spans="3:4" ht="12" customHeight="1">
      <c r="C1893" s="215"/>
      <c r="D1893" s="215"/>
    </row>
    <row r="1894" spans="3:4" ht="12" customHeight="1">
      <c r="C1894" s="215"/>
      <c r="D1894" s="215"/>
    </row>
    <row r="1895" spans="3:4" ht="12" customHeight="1">
      <c r="C1895" s="215"/>
      <c r="D1895" s="215"/>
    </row>
    <row r="1896" spans="3:4" ht="12" customHeight="1">
      <c r="C1896" s="215"/>
      <c r="D1896" s="215"/>
    </row>
    <row r="1897" spans="3:4" ht="12" customHeight="1">
      <c r="C1897" s="215"/>
      <c r="D1897" s="215"/>
    </row>
    <row r="1898" spans="3:4" ht="12" customHeight="1">
      <c r="C1898" s="215"/>
      <c r="D1898" s="215"/>
    </row>
    <row r="1899" spans="3:4" ht="12" customHeight="1">
      <c r="C1899" s="215"/>
      <c r="D1899" s="215"/>
    </row>
    <row r="1900" spans="3:4" ht="12" customHeight="1">
      <c r="C1900" s="215"/>
      <c r="D1900" s="215"/>
    </row>
    <row r="1901" spans="3:4" ht="12" customHeight="1">
      <c r="C1901" s="215"/>
      <c r="D1901" s="215"/>
    </row>
    <row r="1902" spans="3:4" ht="12" customHeight="1">
      <c r="C1902" s="215"/>
      <c r="D1902" s="215"/>
    </row>
    <row r="1903" spans="3:4" ht="12" customHeight="1">
      <c r="C1903" s="215"/>
      <c r="D1903" s="215"/>
    </row>
    <row r="1904" spans="3:4" ht="12" customHeight="1">
      <c r="C1904" s="215"/>
      <c r="D1904" s="215"/>
    </row>
    <row r="1905" spans="3:4" ht="12" customHeight="1">
      <c r="C1905" s="215"/>
      <c r="D1905" s="215"/>
    </row>
    <row r="1906" spans="3:4" ht="12" customHeight="1">
      <c r="C1906" s="215"/>
      <c r="D1906" s="215"/>
    </row>
    <row r="1907" spans="3:4" ht="12" customHeight="1">
      <c r="C1907" s="215"/>
      <c r="D1907" s="215"/>
    </row>
    <row r="1908" spans="3:4" ht="12" customHeight="1">
      <c r="C1908" s="215"/>
      <c r="D1908" s="215"/>
    </row>
    <row r="1909" spans="3:4" ht="12" customHeight="1">
      <c r="C1909" s="215"/>
      <c r="D1909" s="215"/>
    </row>
    <row r="1910" spans="3:4" ht="12" customHeight="1">
      <c r="C1910" s="215"/>
      <c r="D1910" s="215"/>
    </row>
    <row r="1911" spans="3:4" ht="12" customHeight="1">
      <c r="C1911" s="215"/>
      <c r="D1911" s="215"/>
    </row>
    <row r="1912" spans="3:4" ht="12" customHeight="1">
      <c r="C1912" s="215"/>
      <c r="D1912" s="215"/>
    </row>
    <row r="1913" spans="3:4" ht="12" customHeight="1">
      <c r="C1913" s="215"/>
      <c r="D1913" s="215"/>
    </row>
    <row r="1914" spans="3:4" ht="12" customHeight="1">
      <c r="C1914" s="215"/>
      <c r="D1914" s="215"/>
    </row>
    <row r="1915" spans="3:4" ht="12" customHeight="1">
      <c r="C1915" s="215"/>
      <c r="D1915" s="215"/>
    </row>
    <row r="1916" spans="3:4" ht="12" customHeight="1">
      <c r="C1916" s="215"/>
      <c r="D1916" s="215"/>
    </row>
    <row r="1917" spans="3:4" ht="12" customHeight="1">
      <c r="C1917" s="215"/>
      <c r="D1917" s="215"/>
    </row>
    <row r="1918" spans="3:4" ht="12" customHeight="1">
      <c r="C1918" s="215"/>
      <c r="D1918" s="215"/>
    </row>
    <row r="1919" spans="3:4" ht="12" customHeight="1">
      <c r="C1919" s="215"/>
      <c r="D1919" s="215"/>
    </row>
    <row r="1920" spans="3:4" ht="12" customHeight="1">
      <c r="C1920" s="215"/>
      <c r="D1920" s="215"/>
    </row>
    <row r="1921" spans="3:4" ht="12" customHeight="1">
      <c r="C1921" s="215"/>
      <c r="D1921" s="215"/>
    </row>
    <row r="1922" spans="3:4" ht="12" customHeight="1">
      <c r="C1922" s="215"/>
      <c r="D1922" s="215"/>
    </row>
    <row r="1923" spans="3:4" ht="12" customHeight="1">
      <c r="C1923" s="215"/>
      <c r="D1923" s="215"/>
    </row>
    <row r="1924" spans="3:4" ht="12" customHeight="1">
      <c r="C1924" s="215"/>
      <c r="D1924" s="215"/>
    </row>
    <row r="1925" spans="3:4" ht="12" customHeight="1">
      <c r="C1925" s="215"/>
      <c r="D1925" s="215"/>
    </row>
    <row r="1926" spans="3:4" ht="12" customHeight="1">
      <c r="C1926" s="215"/>
      <c r="D1926" s="215"/>
    </row>
    <row r="1927" spans="3:4" ht="12" customHeight="1">
      <c r="C1927" s="215"/>
      <c r="D1927" s="215"/>
    </row>
    <row r="1928" spans="3:4" ht="12" customHeight="1">
      <c r="C1928" s="215"/>
      <c r="D1928" s="215"/>
    </row>
    <row r="1929" spans="3:4" ht="12" customHeight="1">
      <c r="C1929" s="215"/>
      <c r="D1929" s="215"/>
    </row>
    <row r="1930" spans="3:4" ht="12" customHeight="1">
      <c r="C1930" s="215"/>
      <c r="D1930" s="215"/>
    </row>
    <row r="1931" spans="3:4" ht="12" customHeight="1">
      <c r="C1931" s="215"/>
      <c r="D1931" s="215"/>
    </row>
    <row r="1932" spans="3:4" ht="12" customHeight="1">
      <c r="C1932" s="215"/>
      <c r="D1932" s="215"/>
    </row>
    <row r="1933" spans="3:4" ht="12" customHeight="1">
      <c r="C1933" s="215"/>
      <c r="D1933" s="215"/>
    </row>
    <row r="1934" spans="3:4" ht="12" customHeight="1">
      <c r="C1934" s="215"/>
      <c r="D1934" s="215"/>
    </row>
    <row r="1935" spans="3:4" ht="12" customHeight="1">
      <c r="C1935" s="215"/>
      <c r="D1935" s="215"/>
    </row>
    <row r="1936" spans="3:4" ht="12" customHeight="1">
      <c r="C1936" s="215"/>
      <c r="D1936" s="215"/>
    </row>
    <row r="1937" spans="3:4" ht="12" customHeight="1">
      <c r="C1937" s="215"/>
      <c r="D1937" s="215"/>
    </row>
    <row r="1938" spans="3:4" ht="12" customHeight="1">
      <c r="C1938" s="215"/>
      <c r="D1938" s="215"/>
    </row>
    <row r="1939" spans="3:4" ht="12" customHeight="1">
      <c r="C1939" s="215"/>
      <c r="D1939" s="215"/>
    </row>
    <row r="1940" spans="3:4" ht="12" customHeight="1">
      <c r="C1940" s="215"/>
      <c r="D1940" s="215"/>
    </row>
    <row r="1941" spans="3:4" ht="12" customHeight="1">
      <c r="C1941" s="215"/>
      <c r="D1941" s="215"/>
    </row>
    <row r="1942" spans="3:4" ht="12" customHeight="1">
      <c r="C1942" s="215"/>
      <c r="D1942" s="215"/>
    </row>
    <row r="1943" spans="3:4" ht="12" customHeight="1">
      <c r="C1943" s="215"/>
      <c r="D1943" s="215"/>
    </row>
    <row r="1944" spans="3:4" ht="12" customHeight="1">
      <c r="C1944" s="215"/>
      <c r="D1944" s="215"/>
    </row>
    <row r="1945" spans="3:4" ht="12" customHeight="1">
      <c r="C1945" s="215"/>
      <c r="D1945" s="215"/>
    </row>
    <row r="1946" spans="3:4" ht="12" customHeight="1">
      <c r="C1946" s="215"/>
      <c r="D1946" s="215"/>
    </row>
    <row r="1947" spans="3:4" ht="12" customHeight="1">
      <c r="C1947" s="215"/>
      <c r="D1947" s="215"/>
    </row>
    <row r="1948" spans="3:4" ht="12" customHeight="1">
      <c r="C1948" s="215"/>
      <c r="D1948" s="215"/>
    </row>
    <row r="1949" spans="3:4" ht="12" customHeight="1">
      <c r="C1949" s="215"/>
      <c r="D1949" s="215"/>
    </row>
    <row r="1950" spans="3:4" ht="12" customHeight="1">
      <c r="C1950" s="215"/>
      <c r="D1950" s="215"/>
    </row>
    <row r="1951" spans="3:4" ht="12" customHeight="1">
      <c r="C1951" s="215"/>
      <c r="D1951" s="215"/>
    </row>
    <row r="1952" spans="3:4" ht="12" customHeight="1">
      <c r="C1952" s="215"/>
      <c r="D1952" s="215"/>
    </row>
    <row r="1953" spans="3:4" ht="12" customHeight="1">
      <c r="C1953" s="215"/>
      <c r="D1953" s="215"/>
    </row>
    <row r="1954" spans="3:4" ht="12" customHeight="1">
      <c r="C1954" s="215"/>
      <c r="D1954" s="215"/>
    </row>
    <row r="1955" spans="3:4" ht="12" customHeight="1">
      <c r="C1955" s="215"/>
      <c r="D1955" s="215"/>
    </row>
    <row r="1956" spans="3:4" ht="12" customHeight="1">
      <c r="C1956" s="215"/>
      <c r="D1956" s="215"/>
    </row>
    <row r="1957" spans="3:4" ht="12" customHeight="1">
      <c r="C1957" s="215"/>
      <c r="D1957" s="215"/>
    </row>
    <row r="1958" spans="3:4" ht="12" customHeight="1">
      <c r="C1958" s="215"/>
      <c r="D1958" s="215"/>
    </row>
    <row r="1959" spans="3:4" ht="12" customHeight="1">
      <c r="C1959" s="215"/>
      <c r="D1959" s="215"/>
    </row>
    <row r="1960" spans="3:4" ht="12" customHeight="1">
      <c r="C1960" s="215"/>
      <c r="D1960" s="215"/>
    </row>
    <row r="1961" spans="3:4" ht="12" customHeight="1">
      <c r="C1961" s="215"/>
      <c r="D1961" s="215"/>
    </row>
    <row r="1962" spans="3:4" ht="12" customHeight="1">
      <c r="C1962" s="215"/>
      <c r="D1962" s="215"/>
    </row>
    <row r="1963" spans="3:4" ht="12" customHeight="1">
      <c r="C1963" s="215"/>
      <c r="D1963" s="215"/>
    </row>
    <row r="1964" spans="3:4" ht="12" customHeight="1">
      <c r="C1964" s="215"/>
      <c r="D1964" s="215"/>
    </row>
    <row r="1965" spans="3:4" ht="12" customHeight="1">
      <c r="C1965" s="215"/>
      <c r="D1965" s="215"/>
    </row>
    <row r="1966" spans="3:4" ht="12" customHeight="1">
      <c r="C1966" s="215"/>
      <c r="D1966" s="215"/>
    </row>
    <row r="1967" spans="3:4" ht="12" customHeight="1">
      <c r="C1967" s="215"/>
      <c r="D1967" s="215"/>
    </row>
    <row r="1968" spans="3:4" ht="12" customHeight="1">
      <c r="C1968" s="215"/>
      <c r="D1968" s="215"/>
    </row>
    <row r="1969" spans="3:4" ht="12" customHeight="1">
      <c r="C1969" s="215"/>
      <c r="D1969" s="215"/>
    </row>
    <row r="1970" spans="3:4" ht="12" customHeight="1">
      <c r="C1970" s="215"/>
      <c r="D1970" s="215"/>
    </row>
    <row r="1971" spans="3:4" ht="12" customHeight="1">
      <c r="C1971" s="215"/>
      <c r="D1971" s="215"/>
    </row>
    <row r="1972" spans="3:4" ht="12" customHeight="1">
      <c r="C1972" s="215"/>
      <c r="D1972" s="215"/>
    </row>
    <row r="1973" spans="3:4" ht="12" customHeight="1">
      <c r="C1973" s="215"/>
      <c r="D1973" s="215"/>
    </row>
    <row r="1974" spans="3:4" ht="12" customHeight="1">
      <c r="C1974" s="215"/>
      <c r="D1974" s="215"/>
    </row>
    <row r="1975" spans="3:4" ht="12" customHeight="1">
      <c r="C1975" s="215"/>
      <c r="D1975" s="215"/>
    </row>
    <row r="1976" spans="3:4" ht="12" customHeight="1">
      <c r="C1976" s="215"/>
      <c r="D1976" s="215"/>
    </row>
    <row r="1977" spans="3:4" ht="12" customHeight="1">
      <c r="C1977" s="215"/>
      <c r="D1977" s="215"/>
    </row>
    <row r="1978" spans="3:4" ht="12" customHeight="1">
      <c r="C1978" s="215"/>
      <c r="D1978" s="215"/>
    </row>
    <row r="1979" spans="3:4" ht="12" customHeight="1">
      <c r="C1979" s="215"/>
      <c r="D1979" s="215"/>
    </row>
    <row r="1980" spans="3:4" ht="12" customHeight="1">
      <c r="C1980" s="215"/>
      <c r="D1980" s="215"/>
    </row>
    <row r="1981" spans="3:4" ht="12" customHeight="1">
      <c r="C1981" s="215"/>
      <c r="D1981" s="215"/>
    </row>
    <row r="1982" spans="3:4" ht="12" customHeight="1">
      <c r="C1982" s="215"/>
      <c r="D1982" s="215"/>
    </row>
    <row r="1983" spans="3:4" ht="12" customHeight="1">
      <c r="C1983" s="215"/>
      <c r="D1983" s="215"/>
    </row>
    <row r="1984" spans="3:4" ht="12" customHeight="1">
      <c r="C1984" s="215"/>
      <c r="D1984" s="215"/>
    </row>
    <row r="1985" spans="3:4" ht="12" customHeight="1">
      <c r="C1985" s="215"/>
      <c r="D1985" s="215"/>
    </row>
    <row r="1986" spans="3:4" ht="12" customHeight="1">
      <c r="C1986" s="215"/>
      <c r="D1986" s="215"/>
    </row>
    <row r="1987" spans="3:4" ht="12" customHeight="1">
      <c r="C1987" s="215"/>
      <c r="D1987" s="215"/>
    </row>
    <row r="1988" spans="3:4" ht="12" customHeight="1">
      <c r="C1988" s="215"/>
      <c r="D1988" s="215"/>
    </row>
    <row r="1989" spans="3:4" ht="12" customHeight="1">
      <c r="C1989" s="215"/>
      <c r="D1989" s="215"/>
    </row>
    <row r="1990" spans="3:4" ht="12" customHeight="1">
      <c r="C1990" s="215"/>
      <c r="D1990" s="215"/>
    </row>
    <row r="1991" spans="3:4" ht="12" customHeight="1">
      <c r="C1991" s="215"/>
      <c r="D1991" s="215"/>
    </row>
    <row r="1992" spans="3:4" ht="12" customHeight="1">
      <c r="C1992" s="215"/>
      <c r="D1992" s="215"/>
    </row>
    <row r="1993" spans="3:4" ht="12" customHeight="1">
      <c r="C1993" s="215"/>
      <c r="D1993" s="215"/>
    </row>
    <row r="1994" spans="3:4" ht="12" customHeight="1">
      <c r="C1994" s="215"/>
      <c r="D1994" s="215"/>
    </row>
    <row r="1995" spans="3:4" ht="12" customHeight="1">
      <c r="C1995" s="215"/>
      <c r="D1995" s="215"/>
    </row>
    <row r="1996" spans="3:4" ht="12" customHeight="1">
      <c r="C1996" s="215"/>
      <c r="D1996" s="215"/>
    </row>
    <row r="1997" spans="3:4" ht="12" customHeight="1">
      <c r="C1997" s="215"/>
      <c r="D1997" s="215"/>
    </row>
    <row r="1998" spans="3:4" ht="12" customHeight="1">
      <c r="C1998" s="215"/>
      <c r="D1998" s="215"/>
    </row>
    <row r="1999" spans="3:4" ht="12" customHeight="1">
      <c r="C1999" s="215"/>
      <c r="D1999" s="215"/>
    </row>
    <row r="2000" spans="3:4" ht="12" customHeight="1">
      <c r="C2000" s="215"/>
      <c r="D2000" s="215"/>
    </row>
    <row r="2001" spans="3:4" ht="12" customHeight="1">
      <c r="C2001" s="215"/>
      <c r="D2001" s="215"/>
    </row>
    <row r="2002" spans="3:4" ht="12" customHeight="1">
      <c r="C2002" s="215"/>
      <c r="D2002" s="215"/>
    </row>
    <row r="2003" spans="3:4" ht="12" customHeight="1">
      <c r="C2003" s="215"/>
      <c r="D2003" s="215"/>
    </row>
    <row r="2004" spans="3:4" ht="12" customHeight="1">
      <c r="C2004" s="215"/>
      <c r="D2004" s="215"/>
    </row>
    <row r="2005" spans="3:4" ht="12" customHeight="1">
      <c r="C2005" s="215"/>
      <c r="D2005" s="215"/>
    </row>
    <row r="2006" spans="3:4" ht="12" customHeight="1">
      <c r="C2006" s="215"/>
      <c r="D2006" s="215"/>
    </row>
    <row r="2007" spans="3:4" ht="12" customHeight="1">
      <c r="C2007" s="215"/>
      <c r="D2007" s="215"/>
    </row>
    <row r="2008" spans="3:4" ht="12" customHeight="1">
      <c r="C2008" s="215"/>
      <c r="D2008" s="215"/>
    </row>
    <row r="2009" spans="3:4" ht="12" customHeight="1">
      <c r="C2009" s="215"/>
      <c r="D2009" s="215"/>
    </row>
    <row r="2010" spans="3:4" ht="12" customHeight="1">
      <c r="C2010" s="215"/>
      <c r="D2010" s="215"/>
    </row>
    <row r="2011" spans="3:4" ht="12" customHeight="1">
      <c r="C2011" s="215"/>
      <c r="D2011" s="215"/>
    </row>
    <row r="2012" spans="3:4" ht="12" customHeight="1">
      <c r="C2012" s="215"/>
      <c r="D2012" s="215"/>
    </row>
    <row r="2013" spans="3:4" ht="12" customHeight="1">
      <c r="C2013" s="215"/>
      <c r="D2013" s="215"/>
    </row>
    <row r="2014" spans="3:4" ht="12" customHeight="1">
      <c r="C2014" s="215"/>
      <c r="D2014" s="215"/>
    </row>
    <row r="2015" spans="3:4" ht="12" customHeight="1">
      <c r="C2015" s="215"/>
      <c r="D2015" s="215"/>
    </row>
    <row r="2016" spans="3:4" ht="12" customHeight="1">
      <c r="C2016" s="215"/>
      <c r="D2016" s="215"/>
    </row>
    <row r="2017" spans="3:4" ht="12" customHeight="1">
      <c r="C2017" s="215"/>
      <c r="D2017" s="215"/>
    </row>
    <row r="2018" spans="3:4" ht="12" customHeight="1">
      <c r="C2018" s="215"/>
      <c r="D2018" s="215"/>
    </row>
    <row r="2019" spans="3:4" ht="12" customHeight="1">
      <c r="C2019" s="215"/>
      <c r="D2019" s="215"/>
    </row>
    <row r="2020" spans="3:4" ht="12" customHeight="1">
      <c r="C2020" s="215"/>
      <c r="D2020" s="215"/>
    </row>
    <row r="2021" spans="3:4" ht="12" customHeight="1">
      <c r="C2021" s="215"/>
      <c r="D2021" s="215"/>
    </row>
    <row r="2022" spans="3:4" ht="12" customHeight="1">
      <c r="C2022" s="215"/>
      <c r="D2022" s="215"/>
    </row>
    <row r="2023" spans="3:4" ht="12" customHeight="1">
      <c r="C2023" s="215"/>
      <c r="D2023" s="215"/>
    </row>
    <row r="2024" spans="3:4" ht="12" customHeight="1">
      <c r="C2024" s="215"/>
      <c r="D2024" s="215"/>
    </row>
    <row r="2025" spans="3:4" ht="12" customHeight="1">
      <c r="C2025" s="215"/>
      <c r="D2025" s="215"/>
    </row>
    <row r="2026" spans="3:4" ht="12" customHeight="1">
      <c r="C2026" s="215"/>
      <c r="D2026" s="215"/>
    </row>
    <row r="2027" spans="3:4" ht="12" customHeight="1">
      <c r="C2027" s="215"/>
      <c r="D2027" s="215"/>
    </row>
    <row r="2028" spans="3:4" ht="12" customHeight="1">
      <c r="C2028" s="215"/>
      <c r="D2028" s="215"/>
    </row>
    <row r="2029" spans="3:4" ht="12" customHeight="1">
      <c r="C2029" s="215"/>
      <c r="D2029" s="215"/>
    </row>
    <row r="2030" spans="3:4" ht="12" customHeight="1">
      <c r="C2030" s="215"/>
      <c r="D2030" s="215"/>
    </row>
    <row r="2031" spans="3:4" ht="12" customHeight="1">
      <c r="C2031" s="215"/>
      <c r="D2031" s="215"/>
    </row>
    <row r="2032" spans="3:4" ht="12" customHeight="1">
      <c r="C2032" s="215"/>
      <c r="D2032" s="215"/>
    </row>
    <row r="2033" spans="3:4" ht="12" customHeight="1">
      <c r="C2033" s="215"/>
      <c r="D2033" s="215"/>
    </row>
    <row r="2034" spans="3:4" ht="12" customHeight="1">
      <c r="C2034" s="215"/>
      <c r="D2034" s="215"/>
    </row>
    <row r="2035" spans="3:4" ht="12" customHeight="1">
      <c r="C2035" s="215"/>
      <c r="D2035" s="215"/>
    </row>
    <row r="2036" spans="3:4" ht="12" customHeight="1">
      <c r="C2036" s="215"/>
      <c r="D2036" s="215"/>
    </row>
    <row r="2037" spans="3:4" ht="12" customHeight="1">
      <c r="C2037" s="215"/>
      <c r="D2037" s="215"/>
    </row>
    <row r="2038" spans="3:4" ht="12" customHeight="1">
      <c r="C2038" s="215"/>
      <c r="D2038" s="215"/>
    </row>
    <row r="2039" spans="3:4" ht="12" customHeight="1">
      <c r="C2039" s="215"/>
      <c r="D2039" s="215"/>
    </row>
    <row r="2040" spans="3:4" ht="12" customHeight="1">
      <c r="C2040" s="215"/>
      <c r="D2040" s="215"/>
    </row>
    <row r="2041" spans="3:4" ht="12" customHeight="1">
      <c r="C2041" s="215"/>
      <c r="D2041" s="215"/>
    </row>
    <row r="2042" spans="3:4" ht="12" customHeight="1">
      <c r="C2042" s="215"/>
      <c r="D2042" s="215"/>
    </row>
    <row r="2043" spans="3:4" ht="12" customHeight="1">
      <c r="C2043" s="215"/>
      <c r="D2043" s="215"/>
    </row>
    <row r="2044" spans="3:4" ht="12" customHeight="1">
      <c r="C2044" s="215"/>
      <c r="D2044" s="215"/>
    </row>
    <row r="2045" spans="3:4" ht="12" customHeight="1">
      <c r="C2045" s="215"/>
      <c r="D2045" s="215"/>
    </row>
    <row r="2046" spans="3:4" ht="12" customHeight="1">
      <c r="C2046" s="215"/>
      <c r="D2046" s="215"/>
    </row>
    <row r="2047" spans="3:4" ht="12" customHeight="1">
      <c r="C2047" s="215"/>
      <c r="D2047" s="215"/>
    </row>
    <row r="2048" spans="3:4" ht="12" customHeight="1">
      <c r="C2048" s="215"/>
      <c r="D2048" s="215"/>
    </row>
    <row r="2049" spans="3:4" ht="12" customHeight="1">
      <c r="C2049" s="215"/>
      <c r="D2049" s="215"/>
    </row>
    <row r="2050" spans="3:4" ht="12" customHeight="1">
      <c r="C2050" s="215"/>
      <c r="D2050" s="215"/>
    </row>
    <row r="2051" spans="3:4" ht="12" customHeight="1">
      <c r="C2051" s="215"/>
      <c r="D2051" s="215"/>
    </row>
    <row r="2052" spans="3:4" ht="12" customHeight="1">
      <c r="C2052" s="215"/>
      <c r="D2052" s="215"/>
    </row>
    <row r="2053" spans="3:4" ht="12" customHeight="1">
      <c r="C2053" s="215"/>
      <c r="D2053" s="215"/>
    </row>
    <row r="2054" spans="3:4" ht="12" customHeight="1">
      <c r="C2054" s="215"/>
      <c r="D2054" s="215"/>
    </row>
    <row r="2055" spans="3:4" ht="12" customHeight="1">
      <c r="C2055" s="215"/>
      <c r="D2055" s="215"/>
    </row>
    <row r="2056" spans="3:4" ht="12" customHeight="1">
      <c r="C2056" s="215"/>
      <c r="D2056" s="215"/>
    </row>
    <row r="2057" spans="3:4" ht="12" customHeight="1">
      <c r="C2057" s="215"/>
      <c r="D2057" s="215"/>
    </row>
    <row r="2058" spans="3:4" ht="12" customHeight="1">
      <c r="C2058" s="215"/>
      <c r="D2058" s="215"/>
    </row>
    <row r="2059" spans="3:4" ht="12" customHeight="1">
      <c r="C2059" s="215"/>
      <c r="D2059" s="215"/>
    </row>
    <row r="2060" spans="3:4" ht="12" customHeight="1">
      <c r="C2060" s="215"/>
      <c r="D2060" s="215"/>
    </row>
    <row r="2061" spans="3:4" ht="12" customHeight="1">
      <c r="C2061" s="215"/>
      <c r="D2061" s="215"/>
    </row>
    <row r="2062" spans="3:4" ht="12" customHeight="1">
      <c r="C2062" s="215"/>
      <c r="D2062" s="215"/>
    </row>
    <row r="2063" spans="3:4" ht="12" customHeight="1">
      <c r="C2063" s="215"/>
      <c r="D2063" s="215"/>
    </row>
    <row r="2064" spans="3:4" ht="12" customHeight="1">
      <c r="C2064" s="215"/>
      <c r="D2064" s="215"/>
    </row>
    <row r="2065" spans="3:4" ht="12" customHeight="1">
      <c r="C2065" s="215"/>
      <c r="D2065" s="215"/>
    </row>
    <row r="2066" spans="3:4" ht="12" customHeight="1">
      <c r="C2066" s="215"/>
      <c r="D2066" s="215"/>
    </row>
    <row r="2067" spans="3:4" ht="12" customHeight="1">
      <c r="C2067" s="215"/>
      <c r="D2067" s="215"/>
    </row>
    <row r="2068" spans="3:4" ht="12" customHeight="1">
      <c r="C2068" s="215"/>
      <c r="D2068" s="215"/>
    </row>
    <row r="2069" spans="3:4" ht="12" customHeight="1">
      <c r="C2069" s="215"/>
      <c r="D2069" s="215"/>
    </row>
    <row r="2070" spans="3:4" ht="12" customHeight="1">
      <c r="C2070" s="215"/>
      <c r="D2070" s="215"/>
    </row>
    <row r="2071" spans="3:4" ht="12" customHeight="1">
      <c r="C2071" s="215"/>
      <c r="D2071" s="215"/>
    </row>
    <row r="2072" spans="3:4" ht="12" customHeight="1">
      <c r="C2072" s="215"/>
      <c r="D2072" s="215"/>
    </row>
    <row r="2073" spans="3:4" ht="12" customHeight="1">
      <c r="C2073" s="215"/>
      <c r="D2073" s="215"/>
    </row>
    <row r="2074" spans="3:4" ht="12" customHeight="1">
      <c r="C2074" s="215"/>
      <c r="D2074" s="215"/>
    </row>
    <row r="2075" spans="3:4" ht="12" customHeight="1">
      <c r="C2075" s="215"/>
      <c r="D2075" s="215"/>
    </row>
    <row r="2076" spans="3:4" ht="12" customHeight="1">
      <c r="C2076" s="215"/>
      <c r="D2076" s="215"/>
    </row>
    <row r="2077" spans="3:4" ht="12" customHeight="1">
      <c r="C2077" s="215"/>
      <c r="D2077" s="215"/>
    </row>
    <row r="2078" spans="3:4" ht="12" customHeight="1">
      <c r="C2078" s="215"/>
      <c r="D2078" s="215"/>
    </row>
    <row r="2079" spans="3:4" ht="12" customHeight="1">
      <c r="C2079" s="215"/>
      <c r="D2079" s="215"/>
    </row>
    <row r="2080" spans="3:4" ht="12" customHeight="1">
      <c r="C2080" s="215"/>
      <c r="D2080" s="215"/>
    </row>
    <row r="2081" spans="3:4" ht="12" customHeight="1">
      <c r="C2081" s="215"/>
      <c r="D2081" s="215"/>
    </row>
    <row r="2082" spans="3:4" ht="12" customHeight="1">
      <c r="C2082" s="215"/>
      <c r="D2082" s="215"/>
    </row>
    <row r="2083" spans="3:4" ht="12" customHeight="1">
      <c r="C2083" s="215"/>
      <c r="D2083" s="215"/>
    </row>
    <row r="2084" spans="3:4" ht="12" customHeight="1">
      <c r="C2084" s="215"/>
      <c r="D2084" s="215"/>
    </row>
    <row r="2085" spans="3:4" ht="12" customHeight="1">
      <c r="C2085" s="215"/>
      <c r="D2085" s="215"/>
    </row>
    <row r="2086" spans="3:4" ht="12" customHeight="1">
      <c r="C2086" s="215"/>
      <c r="D2086" s="215"/>
    </row>
    <row r="2087" spans="3:4" ht="12" customHeight="1">
      <c r="C2087" s="215"/>
      <c r="D2087" s="215"/>
    </row>
    <row r="2088" spans="3:4" ht="12" customHeight="1">
      <c r="C2088" s="215"/>
      <c r="D2088" s="215"/>
    </row>
    <row r="2089" spans="3:4" ht="12" customHeight="1">
      <c r="C2089" s="215"/>
      <c r="D2089" s="215"/>
    </row>
    <row r="2090" spans="3:4" ht="12" customHeight="1">
      <c r="C2090" s="215"/>
      <c r="D2090" s="215"/>
    </row>
    <row r="2091" spans="3:4" ht="12" customHeight="1">
      <c r="C2091" s="215"/>
      <c r="D2091" s="215"/>
    </row>
    <row r="2092" spans="3:4" ht="12" customHeight="1">
      <c r="C2092" s="215"/>
      <c r="D2092" s="215"/>
    </row>
    <row r="2093" spans="3:4" ht="12" customHeight="1">
      <c r="C2093" s="215"/>
      <c r="D2093" s="215"/>
    </row>
    <row r="2094" spans="3:4" ht="12" customHeight="1">
      <c r="C2094" s="215"/>
      <c r="D2094" s="215"/>
    </row>
    <row r="2095" spans="3:4" ht="12" customHeight="1">
      <c r="C2095" s="215"/>
      <c r="D2095" s="215"/>
    </row>
    <row r="2096" spans="3:4" ht="12" customHeight="1">
      <c r="C2096" s="215"/>
      <c r="D2096" s="215"/>
    </row>
    <row r="2097" spans="3:4" ht="12" customHeight="1">
      <c r="C2097" s="215"/>
      <c r="D2097" s="215"/>
    </row>
    <row r="2098" spans="3:4" ht="12" customHeight="1">
      <c r="C2098" s="215"/>
      <c r="D2098" s="215"/>
    </row>
    <row r="2099" spans="3:4" ht="12" customHeight="1">
      <c r="C2099" s="215"/>
      <c r="D2099" s="215"/>
    </row>
    <row r="2100" spans="3:4" ht="12" customHeight="1">
      <c r="C2100" s="215"/>
      <c r="D2100" s="215"/>
    </row>
    <row r="2101" spans="3:4" ht="12" customHeight="1">
      <c r="C2101" s="215"/>
      <c r="D2101" s="215"/>
    </row>
    <row r="2102" spans="3:4" ht="12" customHeight="1">
      <c r="C2102" s="215"/>
      <c r="D2102" s="215"/>
    </row>
    <row r="2103" spans="3:4" ht="12" customHeight="1">
      <c r="C2103" s="215"/>
      <c r="D2103" s="215"/>
    </row>
    <row r="2104" spans="3:4" ht="12" customHeight="1">
      <c r="C2104" s="215"/>
      <c r="D2104" s="215"/>
    </row>
    <row r="2105" spans="3:4" ht="12" customHeight="1">
      <c r="C2105" s="215"/>
      <c r="D2105" s="215"/>
    </row>
    <row r="2106" spans="3:4" ht="12" customHeight="1">
      <c r="C2106" s="215"/>
      <c r="D2106" s="215"/>
    </row>
    <row r="2107" spans="3:4" ht="12" customHeight="1">
      <c r="C2107" s="215"/>
      <c r="D2107" s="215"/>
    </row>
    <row r="2108" spans="3:4" ht="12" customHeight="1">
      <c r="C2108" s="215"/>
      <c r="D2108" s="215"/>
    </row>
    <row r="2109" spans="3:4" ht="12" customHeight="1">
      <c r="C2109" s="215"/>
      <c r="D2109" s="215"/>
    </row>
    <row r="2110" spans="3:4" ht="12" customHeight="1">
      <c r="C2110" s="215"/>
      <c r="D2110" s="215"/>
    </row>
    <row r="2111" spans="3:4" ht="12" customHeight="1">
      <c r="C2111" s="215"/>
      <c r="D2111" s="215"/>
    </row>
    <row r="2112" spans="3:4" ht="12" customHeight="1">
      <c r="C2112" s="215"/>
      <c r="D2112" s="215"/>
    </row>
    <row r="2113" spans="3:4" ht="12" customHeight="1">
      <c r="C2113" s="215"/>
      <c r="D2113" s="215"/>
    </row>
    <row r="2114" spans="3:4" ht="12" customHeight="1">
      <c r="C2114" s="215"/>
      <c r="D2114" s="215"/>
    </row>
    <row r="2115" spans="3:4" ht="12" customHeight="1">
      <c r="C2115" s="215"/>
      <c r="D2115" s="215"/>
    </row>
    <row r="2116" spans="3:4" ht="12" customHeight="1">
      <c r="C2116" s="215"/>
      <c r="D2116" s="215"/>
    </row>
    <row r="2117" spans="3:4" ht="12" customHeight="1">
      <c r="C2117" s="215"/>
      <c r="D2117" s="215"/>
    </row>
    <row r="2118" spans="3:4" ht="12" customHeight="1">
      <c r="C2118" s="215"/>
      <c r="D2118" s="215"/>
    </row>
    <row r="2119" spans="3:4" ht="12" customHeight="1">
      <c r="C2119" s="215"/>
      <c r="D2119" s="215"/>
    </row>
    <row r="2120" spans="3:4" ht="12" customHeight="1">
      <c r="C2120" s="215"/>
      <c r="D2120" s="215"/>
    </row>
    <row r="2121" spans="3:4" ht="12" customHeight="1">
      <c r="C2121" s="215"/>
      <c r="D2121" s="215"/>
    </row>
    <row r="2122" spans="3:4" ht="12" customHeight="1">
      <c r="C2122" s="215"/>
      <c r="D2122" s="215"/>
    </row>
    <row r="2123" spans="3:4" ht="12" customHeight="1">
      <c r="C2123" s="215"/>
      <c r="D2123" s="215"/>
    </row>
    <row r="2124" spans="3:4" ht="12" customHeight="1">
      <c r="C2124" s="215"/>
      <c r="D2124" s="215"/>
    </row>
    <row r="2125" spans="3:4" ht="12" customHeight="1">
      <c r="C2125" s="215"/>
      <c r="D2125" s="215"/>
    </row>
    <row r="2126" spans="3:4" ht="12" customHeight="1">
      <c r="C2126" s="215"/>
      <c r="D2126" s="215"/>
    </row>
    <row r="2127" spans="3:4" ht="12" customHeight="1">
      <c r="C2127" s="215"/>
      <c r="D2127" s="215"/>
    </row>
    <row r="2128" spans="3:4" ht="12" customHeight="1">
      <c r="C2128" s="215"/>
      <c r="D2128" s="215"/>
    </row>
    <row r="2129" spans="3:4" ht="12" customHeight="1">
      <c r="C2129" s="215"/>
      <c r="D2129" s="215"/>
    </row>
    <row r="2130" spans="3:4" ht="12" customHeight="1">
      <c r="C2130" s="215"/>
      <c r="D2130" s="215"/>
    </row>
    <row r="2131" spans="3:4" ht="12" customHeight="1">
      <c r="C2131" s="215"/>
      <c r="D2131" s="215"/>
    </row>
    <row r="2132" spans="3:4" ht="12" customHeight="1">
      <c r="C2132" s="215"/>
      <c r="D2132" s="215"/>
    </row>
    <row r="2133" spans="3:4" ht="12" customHeight="1">
      <c r="C2133" s="215"/>
      <c r="D2133" s="215"/>
    </row>
    <row r="2134" spans="3:4" ht="12" customHeight="1">
      <c r="C2134" s="215"/>
      <c r="D2134" s="215"/>
    </row>
    <row r="2135" spans="3:4" ht="12" customHeight="1">
      <c r="C2135" s="215"/>
      <c r="D2135" s="215"/>
    </row>
    <row r="2136" spans="3:4" ht="12" customHeight="1">
      <c r="C2136" s="215"/>
      <c r="D2136" s="215"/>
    </row>
    <row r="2137" spans="3:4" ht="12" customHeight="1">
      <c r="C2137" s="215"/>
      <c r="D2137" s="215"/>
    </row>
    <row r="2138" spans="3:4" ht="12" customHeight="1">
      <c r="C2138" s="215"/>
      <c r="D2138" s="215"/>
    </row>
    <row r="2139" spans="3:4" ht="12" customHeight="1">
      <c r="C2139" s="215"/>
      <c r="D2139" s="215"/>
    </row>
    <row r="2140" spans="3:4" ht="12" customHeight="1">
      <c r="C2140" s="215"/>
      <c r="D2140" s="215"/>
    </row>
    <row r="2141" spans="3:4" ht="12" customHeight="1">
      <c r="C2141" s="215"/>
      <c r="D2141" s="215"/>
    </row>
    <row r="2142" spans="3:4" ht="12" customHeight="1">
      <c r="C2142" s="215"/>
      <c r="D2142" s="215"/>
    </row>
    <row r="2143" spans="3:4" ht="12" customHeight="1">
      <c r="C2143" s="215"/>
      <c r="D2143" s="215"/>
    </row>
    <row r="2144" spans="3:4" ht="12" customHeight="1">
      <c r="C2144" s="215"/>
      <c r="D2144" s="215"/>
    </row>
    <row r="2145" spans="3:4" ht="12" customHeight="1">
      <c r="C2145" s="215"/>
      <c r="D2145" s="215"/>
    </row>
    <row r="2146" spans="3:4" ht="12" customHeight="1">
      <c r="C2146" s="215"/>
      <c r="D2146" s="215"/>
    </row>
    <row r="2147" spans="3:4" ht="12" customHeight="1">
      <c r="C2147" s="215"/>
      <c r="D2147" s="215"/>
    </row>
    <row r="2148" spans="3:4" ht="12" customHeight="1">
      <c r="C2148" s="215"/>
      <c r="D2148" s="215"/>
    </row>
    <row r="2149" spans="3:4" ht="12" customHeight="1">
      <c r="C2149" s="215"/>
      <c r="D2149" s="215"/>
    </row>
    <row r="2150" spans="3:4" ht="12" customHeight="1">
      <c r="C2150" s="215"/>
      <c r="D2150" s="215"/>
    </row>
    <row r="2151" spans="3:4" ht="12" customHeight="1">
      <c r="C2151" s="215"/>
      <c r="D2151" s="215"/>
    </row>
    <row r="2152" spans="3:4" ht="12" customHeight="1">
      <c r="C2152" s="215"/>
      <c r="D2152" s="215"/>
    </row>
    <row r="2153" spans="3:4" ht="12" customHeight="1">
      <c r="C2153" s="215"/>
      <c r="D2153" s="215"/>
    </row>
    <row r="2154" spans="3:4" ht="12" customHeight="1">
      <c r="C2154" s="215"/>
      <c r="D2154" s="215"/>
    </row>
    <row r="2155" spans="3:4" ht="12" customHeight="1">
      <c r="C2155" s="215"/>
      <c r="D2155" s="215"/>
    </row>
    <row r="2156" spans="3:4" ht="12" customHeight="1">
      <c r="C2156" s="215"/>
      <c r="D2156" s="215"/>
    </row>
    <row r="2157" spans="3:4" ht="12" customHeight="1">
      <c r="C2157" s="215"/>
      <c r="D2157" s="215"/>
    </row>
    <row r="2158" spans="3:4" ht="12" customHeight="1">
      <c r="C2158" s="215"/>
      <c r="D2158" s="215"/>
    </row>
    <row r="2159" spans="3:4" ht="12" customHeight="1">
      <c r="C2159" s="215"/>
      <c r="D2159" s="215"/>
    </row>
    <row r="2160" spans="3:4" ht="12" customHeight="1">
      <c r="C2160" s="215"/>
      <c r="D2160" s="215"/>
    </row>
    <row r="2161" spans="3:4" ht="12" customHeight="1">
      <c r="C2161" s="215"/>
      <c r="D2161" s="215"/>
    </row>
    <row r="2162" spans="3:4" ht="12" customHeight="1">
      <c r="C2162" s="215"/>
      <c r="D2162" s="215"/>
    </row>
    <row r="2163" spans="3:4" ht="12" customHeight="1">
      <c r="C2163" s="215"/>
      <c r="D2163" s="215"/>
    </row>
    <row r="2164" spans="3:4" ht="12" customHeight="1">
      <c r="C2164" s="215"/>
      <c r="D2164" s="215"/>
    </row>
    <row r="2165" spans="3:4" ht="12" customHeight="1">
      <c r="C2165" s="215"/>
      <c r="D2165" s="215"/>
    </row>
    <row r="2166" spans="3:4" ht="12" customHeight="1">
      <c r="C2166" s="215"/>
      <c r="D2166" s="215"/>
    </row>
    <row r="2167" spans="3:4" ht="12" customHeight="1">
      <c r="C2167" s="215"/>
      <c r="D2167" s="215"/>
    </row>
    <row r="2168" spans="3:4" ht="12" customHeight="1">
      <c r="C2168" s="215"/>
      <c r="D2168" s="215"/>
    </row>
    <row r="2169" spans="3:4" ht="12" customHeight="1">
      <c r="C2169" s="215"/>
      <c r="D2169" s="215"/>
    </row>
    <row r="2170" spans="3:4" ht="12" customHeight="1">
      <c r="C2170" s="215"/>
      <c r="D2170" s="215"/>
    </row>
    <row r="2171" spans="3:4" ht="12" customHeight="1">
      <c r="C2171" s="215"/>
      <c r="D2171" s="215"/>
    </row>
    <row r="2172" spans="3:4" ht="12" customHeight="1">
      <c r="C2172" s="215"/>
      <c r="D2172" s="215"/>
    </row>
    <row r="2173" spans="3:4" ht="12" customHeight="1">
      <c r="C2173" s="215"/>
      <c r="D2173" s="215"/>
    </row>
    <row r="2174" spans="3:4" ht="12" customHeight="1">
      <c r="C2174" s="215"/>
      <c r="D2174" s="215"/>
    </row>
    <row r="2175" spans="3:4" ht="12" customHeight="1">
      <c r="C2175" s="215"/>
      <c r="D2175" s="215"/>
    </row>
    <row r="2176" spans="3:4" ht="12" customHeight="1">
      <c r="C2176" s="215"/>
      <c r="D2176" s="215"/>
    </row>
    <row r="2177" spans="3:4" ht="12" customHeight="1">
      <c r="C2177" s="215"/>
      <c r="D2177" s="215"/>
    </row>
    <row r="2178" spans="3:4" ht="12" customHeight="1">
      <c r="C2178" s="215"/>
      <c r="D2178" s="215"/>
    </row>
    <row r="2179" spans="3:4" ht="12" customHeight="1">
      <c r="C2179" s="215"/>
      <c r="D2179" s="215"/>
    </row>
    <row r="2180" spans="3:4" ht="12" customHeight="1">
      <c r="C2180" s="215"/>
      <c r="D2180" s="215"/>
    </row>
    <row r="2181" spans="3:4" ht="12" customHeight="1">
      <c r="C2181" s="215"/>
      <c r="D2181" s="215"/>
    </row>
    <row r="2182" spans="3:4" ht="12" customHeight="1">
      <c r="C2182" s="215"/>
      <c r="D2182" s="215"/>
    </row>
    <row r="2183" spans="3:4" ht="12" customHeight="1">
      <c r="C2183" s="215"/>
      <c r="D2183" s="215"/>
    </row>
    <row r="2184" spans="3:4" ht="12" customHeight="1">
      <c r="C2184" s="215"/>
      <c r="D2184" s="215"/>
    </row>
    <row r="2185" spans="3:4" ht="12" customHeight="1">
      <c r="C2185" s="215"/>
      <c r="D2185" s="215"/>
    </row>
    <row r="2186" spans="3:4" ht="12" customHeight="1">
      <c r="C2186" s="215"/>
      <c r="D2186" s="215"/>
    </row>
    <row r="2187" spans="3:4" ht="12" customHeight="1">
      <c r="C2187" s="215"/>
      <c r="D2187" s="215"/>
    </row>
    <row r="2188" spans="3:4" ht="12" customHeight="1">
      <c r="C2188" s="215"/>
      <c r="D2188" s="215"/>
    </row>
    <row r="2189" spans="3:4" ht="12" customHeight="1">
      <c r="C2189" s="215"/>
      <c r="D2189" s="215"/>
    </row>
    <row r="2190" spans="3:4" ht="12" customHeight="1">
      <c r="C2190" s="215"/>
      <c r="D2190" s="215"/>
    </row>
    <row r="2191" spans="3:4" ht="12" customHeight="1">
      <c r="C2191" s="215"/>
      <c r="D2191" s="215"/>
    </row>
    <row r="2192" spans="3:4" ht="12" customHeight="1">
      <c r="C2192" s="215"/>
      <c r="D2192" s="215"/>
    </row>
    <row r="2193" spans="3:4" ht="12" customHeight="1">
      <c r="C2193" s="215"/>
      <c r="D2193" s="215"/>
    </row>
    <row r="2194" spans="3:4" ht="12" customHeight="1">
      <c r="C2194" s="215"/>
      <c r="D2194" s="215"/>
    </row>
    <row r="2195" spans="3:4" ht="12" customHeight="1">
      <c r="C2195" s="215"/>
      <c r="D2195" s="215"/>
    </row>
    <row r="2196" spans="3:4" ht="12" customHeight="1">
      <c r="C2196" s="215"/>
      <c r="D2196" s="215"/>
    </row>
    <row r="2197" spans="3:4" ht="12" customHeight="1">
      <c r="C2197" s="215"/>
      <c r="D2197" s="215"/>
    </row>
    <row r="2198" spans="3:4" ht="12" customHeight="1">
      <c r="C2198" s="215"/>
      <c r="D2198" s="215"/>
    </row>
    <row r="2199" spans="3:4" ht="12" customHeight="1">
      <c r="C2199" s="215"/>
      <c r="D2199" s="215"/>
    </row>
    <row r="2200" spans="3:4" ht="12" customHeight="1">
      <c r="C2200" s="215"/>
      <c r="D2200" s="215"/>
    </row>
    <row r="2201" spans="3:4" ht="12" customHeight="1">
      <c r="C2201" s="215"/>
      <c r="D2201" s="215"/>
    </row>
    <row r="2202" spans="3:4" ht="12" customHeight="1">
      <c r="C2202" s="215"/>
      <c r="D2202" s="215"/>
    </row>
    <row r="2203" spans="3:4" ht="12" customHeight="1">
      <c r="C2203" s="215"/>
      <c r="D2203" s="215"/>
    </row>
    <row r="2204" spans="3:4" ht="12" customHeight="1">
      <c r="C2204" s="215"/>
      <c r="D2204" s="215"/>
    </row>
    <row r="2205" spans="3:4" ht="12" customHeight="1">
      <c r="C2205" s="215"/>
      <c r="D2205" s="215"/>
    </row>
    <row r="2206" spans="3:4" ht="12" customHeight="1">
      <c r="C2206" s="215"/>
      <c r="D2206" s="215"/>
    </row>
    <row r="2207" spans="3:4" ht="12" customHeight="1">
      <c r="C2207" s="215"/>
      <c r="D2207" s="215"/>
    </row>
    <row r="2208" spans="3:4" ht="12" customHeight="1">
      <c r="C2208" s="215"/>
      <c r="D2208" s="215"/>
    </row>
    <row r="2209" spans="3:4" ht="12" customHeight="1">
      <c r="C2209" s="215"/>
      <c r="D2209" s="215"/>
    </row>
    <row r="2210" spans="3:4" ht="12" customHeight="1">
      <c r="C2210" s="215"/>
      <c r="D2210" s="215"/>
    </row>
    <row r="2211" spans="3:4" ht="12" customHeight="1">
      <c r="C2211" s="215"/>
      <c r="D2211" s="215"/>
    </row>
    <row r="2212" spans="3:4" ht="12" customHeight="1">
      <c r="C2212" s="215"/>
      <c r="D2212" s="215"/>
    </row>
    <row r="2213" spans="3:4" ht="12" customHeight="1">
      <c r="C2213" s="215"/>
      <c r="D2213" s="215"/>
    </row>
    <row r="2214" spans="3:4" ht="12" customHeight="1">
      <c r="C2214" s="215"/>
      <c r="D2214" s="215"/>
    </row>
    <row r="2215" spans="3:4" ht="12" customHeight="1">
      <c r="C2215" s="215"/>
      <c r="D2215" s="215"/>
    </row>
    <row r="2216" spans="3:4" ht="12" customHeight="1">
      <c r="C2216" s="215"/>
      <c r="D2216" s="215"/>
    </row>
    <row r="2217" spans="3:4" ht="12" customHeight="1">
      <c r="C2217" s="215"/>
      <c r="D2217" s="215"/>
    </row>
    <row r="2218" spans="3:4" ht="12" customHeight="1">
      <c r="C2218" s="215"/>
      <c r="D2218" s="215"/>
    </row>
    <row r="2219" spans="3:4" ht="12" customHeight="1">
      <c r="C2219" s="215"/>
      <c r="D2219" s="215"/>
    </row>
    <row r="2220" spans="3:4" ht="12" customHeight="1">
      <c r="C2220" s="215"/>
      <c r="D2220" s="215"/>
    </row>
    <row r="2221" spans="3:4" ht="12" customHeight="1">
      <c r="C2221" s="215"/>
      <c r="D2221" s="215"/>
    </row>
    <row r="2222" spans="3:4" ht="12" customHeight="1">
      <c r="C2222" s="215"/>
      <c r="D2222" s="215"/>
    </row>
    <row r="2223" spans="3:4" ht="12" customHeight="1">
      <c r="C2223" s="215"/>
      <c r="D2223" s="215"/>
    </row>
    <row r="2224" spans="3:4" ht="12" customHeight="1">
      <c r="C2224" s="215"/>
      <c r="D2224" s="215"/>
    </row>
    <row r="2225" spans="3:4" ht="12" customHeight="1">
      <c r="C2225" s="215"/>
      <c r="D2225" s="215"/>
    </row>
    <row r="2226" spans="3:4" ht="12" customHeight="1">
      <c r="C2226" s="215"/>
      <c r="D2226" s="215"/>
    </row>
    <row r="2227" spans="3:4" ht="12" customHeight="1">
      <c r="C2227" s="215"/>
      <c r="D2227" s="215"/>
    </row>
    <row r="2228" spans="3:4" ht="12" customHeight="1">
      <c r="C2228" s="215"/>
      <c r="D2228" s="215"/>
    </row>
    <row r="2229" spans="3:4" ht="12" customHeight="1">
      <c r="C2229" s="215"/>
      <c r="D2229" s="215"/>
    </row>
    <row r="2230" spans="3:4" ht="12" customHeight="1">
      <c r="C2230" s="215"/>
      <c r="D2230" s="215"/>
    </row>
    <row r="2231" spans="3:4" ht="12" customHeight="1">
      <c r="C2231" s="215"/>
      <c r="D2231" s="215"/>
    </row>
    <row r="2232" spans="3:4" ht="12" customHeight="1">
      <c r="C2232" s="215"/>
      <c r="D2232" s="215"/>
    </row>
    <row r="2233" spans="3:4" ht="12" customHeight="1">
      <c r="C2233" s="215"/>
      <c r="D2233" s="215"/>
    </row>
    <row r="2234" spans="3:4" ht="12" customHeight="1">
      <c r="C2234" s="215"/>
      <c r="D2234" s="215"/>
    </row>
    <row r="2235" spans="3:4" ht="12" customHeight="1">
      <c r="C2235" s="215"/>
      <c r="D2235" s="215"/>
    </row>
    <row r="2236" spans="3:4" ht="12" customHeight="1">
      <c r="C2236" s="215"/>
      <c r="D2236" s="215"/>
    </row>
    <row r="2237" spans="3:4" ht="12" customHeight="1">
      <c r="C2237" s="215"/>
      <c r="D2237" s="215"/>
    </row>
    <row r="2238" spans="3:4" ht="12" customHeight="1">
      <c r="C2238" s="215"/>
      <c r="D2238" s="215"/>
    </row>
    <row r="2239" spans="3:4" ht="12" customHeight="1">
      <c r="C2239" s="215"/>
      <c r="D2239" s="215"/>
    </row>
    <row r="2240" spans="3:4" ht="12" customHeight="1">
      <c r="C2240" s="215"/>
      <c r="D2240" s="215"/>
    </row>
    <row r="2241" spans="3:4" ht="12" customHeight="1">
      <c r="C2241" s="215"/>
      <c r="D2241" s="215"/>
    </row>
    <row r="2242" spans="3:4" ht="12" customHeight="1">
      <c r="C2242" s="215"/>
      <c r="D2242" s="215"/>
    </row>
    <row r="2243" spans="3:4" ht="12" customHeight="1">
      <c r="C2243" s="215"/>
      <c r="D2243" s="215"/>
    </row>
    <row r="2244" spans="3:4" ht="12" customHeight="1">
      <c r="C2244" s="215"/>
      <c r="D2244" s="215"/>
    </row>
    <row r="2245" spans="3:4" ht="12" customHeight="1">
      <c r="C2245" s="215"/>
      <c r="D2245" s="215"/>
    </row>
    <row r="2246" spans="3:4" ht="12" customHeight="1">
      <c r="C2246" s="215"/>
      <c r="D2246" s="215"/>
    </row>
    <row r="2247" spans="3:4" ht="12" customHeight="1">
      <c r="C2247" s="215"/>
      <c r="D2247" s="215"/>
    </row>
    <row r="2248" spans="3:4" ht="12" customHeight="1">
      <c r="C2248" s="215"/>
      <c r="D2248" s="215"/>
    </row>
    <row r="2249" spans="3:4" ht="12" customHeight="1">
      <c r="C2249" s="215"/>
      <c r="D2249" s="215"/>
    </row>
    <row r="2250" spans="3:4" ht="12" customHeight="1">
      <c r="C2250" s="215"/>
      <c r="D2250" s="215"/>
    </row>
    <row r="2251" spans="3:4" ht="12" customHeight="1">
      <c r="C2251" s="215"/>
      <c r="D2251" s="215"/>
    </row>
    <row r="2252" spans="3:4" ht="12" customHeight="1">
      <c r="C2252" s="215"/>
      <c r="D2252" s="215"/>
    </row>
    <row r="2253" spans="3:4" ht="12" customHeight="1">
      <c r="C2253" s="215"/>
      <c r="D2253" s="215"/>
    </row>
    <row r="2254" spans="3:4" ht="12" customHeight="1">
      <c r="C2254" s="215"/>
      <c r="D2254" s="215"/>
    </row>
    <row r="2255" spans="3:4" ht="12" customHeight="1">
      <c r="C2255" s="215"/>
      <c r="D2255" s="215"/>
    </row>
    <row r="2256" spans="3:4" ht="12" customHeight="1">
      <c r="C2256" s="215"/>
      <c r="D2256" s="215"/>
    </row>
    <row r="2257" spans="3:4" ht="12" customHeight="1">
      <c r="C2257" s="215"/>
      <c r="D2257" s="215"/>
    </row>
    <row r="2258" spans="3:4" ht="12" customHeight="1">
      <c r="C2258" s="215"/>
      <c r="D2258" s="215"/>
    </row>
    <row r="2259" spans="3:4" ht="12" customHeight="1">
      <c r="C2259" s="215"/>
      <c r="D2259" s="215"/>
    </row>
    <row r="2260" spans="3:4" ht="12" customHeight="1">
      <c r="C2260" s="215"/>
      <c r="D2260" s="215"/>
    </row>
    <row r="2261" spans="3:4" ht="12" customHeight="1">
      <c r="C2261" s="215"/>
      <c r="D2261" s="215"/>
    </row>
    <row r="2262" spans="3:4" ht="12" customHeight="1">
      <c r="C2262" s="215"/>
      <c r="D2262" s="215"/>
    </row>
    <row r="2263" spans="3:4" ht="12" customHeight="1">
      <c r="C2263" s="215"/>
      <c r="D2263" s="215"/>
    </row>
    <row r="2264" spans="3:4" ht="12" customHeight="1">
      <c r="C2264" s="215"/>
      <c r="D2264" s="215"/>
    </row>
    <row r="2265" spans="3:4" ht="12" customHeight="1">
      <c r="C2265" s="215"/>
      <c r="D2265" s="215"/>
    </row>
    <row r="2266" spans="3:4" ht="12" customHeight="1">
      <c r="C2266" s="215"/>
      <c r="D2266" s="215"/>
    </row>
    <row r="2267" spans="3:4" ht="12" customHeight="1">
      <c r="C2267" s="215"/>
      <c r="D2267" s="215"/>
    </row>
    <row r="2268" spans="3:4" ht="12" customHeight="1">
      <c r="C2268" s="215"/>
      <c r="D2268" s="215"/>
    </row>
    <row r="2269" spans="3:4" ht="12" customHeight="1">
      <c r="C2269" s="215"/>
      <c r="D2269" s="215"/>
    </row>
    <row r="2270" spans="3:4" ht="12" customHeight="1">
      <c r="C2270" s="215"/>
      <c r="D2270" s="215"/>
    </row>
    <row r="2271" spans="3:4" ht="12" customHeight="1">
      <c r="C2271" s="215"/>
      <c r="D2271" s="215"/>
    </row>
    <row r="2272" spans="3:4" ht="12" customHeight="1">
      <c r="C2272" s="215"/>
      <c r="D2272" s="215"/>
    </row>
    <row r="2273" spans="3:4" ht="12" customHeight="1">
      <c r="C2273" s="215"/>
      <c r="D2273" s="215"/>
    </row>
    <row r="2274" spans="3:4" ht="12" customHeight="1">
      <c r="C2274" s="215"/>
      <c r="D2274" s="215"/>
    </row>
    <row r="2275" spans="3:4" ht="12" customHeight="1">
      <c r="C2275" s="215"/>
      <c r="D2275" s="215"/>
    </row>
    <row r="2276" spans="3:4" ht="12" customHeight="1">
      <c r="C2276" s="215"/>
      <c r="D2276" s="215"/>
    </row>
    <row r="2277" spans="3:4" ht="12" customHeight="1">
      <c r="C2277" s="215"/>
      <c r="D2277" s="215"/>
    </row>
    <row r="2278" spans="3:4" ht="12" customHeight="1">
      <c r="C2278" s="215"/>
      <c r="D2278" s="215"/>
    </row>
    <row r="2279" spans="3:4" ht="12" customHeight="1">
      <c r="C2279" s="215"/>
      <c r="D2279" s="215"/>
    </row>
    <row r="2280" spans="3:4" ht="12" customHeight="1">
      <c r="C2280" s="215"/>
      <c r="D2280" s="215"/>
    </row>
    <row r="2281" spans="3:4" ht="12" customHeight="1">
      <c r="C2281" s="215"/>
      <c r="D2281" s="215"/>
    </row>
    <row r="2282" spans="3:4" ht="12" customHeight="1">
      <c r="C2282" s="215"/>
      <c r="D2282" s="215"/>
    </row>
    <row r="2283" spans="3:4" ht="12" customHeight="1">
      <c r="C2283" s="215"/>
      <c r="D2283" s="215"/>
    </row>
    <row r="2284" spans="3:4" ht="12" customHeight="1">
      <c r="C2284" s="215"/>
      <c r="D2284" s="215"/>
    </row>
    <row r="2285" spans="3:4" ht="12" customHeight="1">
      <c r="C2285" s="215"/>
      <c r="D2285" s="215"/>
    </row>
    <row r="2286" spans="3:4" ht="12" customHeight="1">
      <c r="C2286" s="215"/>
      <c r="D2286" s="215"/>
    </row>
    <row r="2287" spans="3:4" ht="12" customHeight="1">
      <c r="C2287" s="215"/>
      <c r="D2287" s="215"/>
    </row>
    <row r="2288" spans="3:4" ht="12" customHeight="1">
      <c r="C2288" s="215"/>
      <c r="D2288" s="215"/>
    </row>
    <row r="2289" spans="3:4" ht="12" customHeight="1">
      <c r="C2289" s="215"/>
      <c r="D2289" s="215"/>
    </row>
    <row r="2290" spans="3:4" ht="12" customHeight="1">
      <c r="C2290" s="215"/>
      <c r="D2290" s="215"/>
    </row>
    <row r="2291" spans="3:4" ht="12" customHeight="1">
      <c r="C2291" s="215"/>
      <c r="D2291" s="215"/>
    </row>
    <row r="2292" spans="3:4" ht="12" customHeight="1">
      <c r="C2292" s="215"/>
      <c r="D2292" s="215"/>
    </row>
    <row r="2293" spans="3:4" ht="12" customHeight="1">
      <c r="C2293" s="215"/>
      <c r="D2293" s="215"/>
    </row>
    <row r="2294" spans="3:4" ht="12" customHeight="1">
      <c r="C2294" s="215"/>
      <c r="D2294" s="215"/>
    </row>
    <row r="2295" spans="3:4" ht="12" customHeight="1">
      <c r="C2295" s="215"/>
      <c r="D2295" s="215"/>
    </row>
    <row r="2296" spans="3:4" ht="12" customHeight="1">
      <c r="C2296" s="215"/>
      <c r="D2296" s="215"/>
    </row>
    <row r="2297" spans="3:4" ht="12" customHeight="1">
      <c r="C2297" s="215"/>
      <c r="D2297" s="215"/>
    </row>
    <row r="2298" spans="3:4" ht="12" customHeight="1">
      <c r="C2298" s="215"/>
      <c r="D2298" s="215"/>
    </row>
    <row r="2299" spans="3:4" ht="12" customHeight="1">
      <c r="C2299" s="215"/>
      <c r="D2299" s="215"/>
    </row>
    <row r="2300" spans="3:4" ht="12" customHeight="1">
      <c r="C2300" s="215"/>
      <c r="D2300" s="215"/>
    </row>
    <row r="2301" spans="3:4" ht="12" customHeight="1">
      <c r="C2301" s="215"/>
      <c r="D2301" s="215"/>
    </row>
    <row r="2302" spans="3:4" ht="12" customHeight="1">
      <c r="C2302" s="215"/>
      <c r="D2302" s="215"/>
    </row>
    <row r="2303" spans="3:4" ht="12" customHeight="1">
      <c r="C2303" s="215"/>
      <c r="D2303" s="215"/>
    </row>
    <row r="2304" spans="3:4" ht="12" customHeight="1">
      <c r="C2304" s="215"/>
      <c r="D2304" s="215"/>
    </row>
    <row r="2305" spans="3:4" ht="12" customHeight="1">
      <c r="C2305" s="215"/>
      <c r="D2305" s="215"/>
    </row>
    <row r="2306" spans="3:4" ht="12" customHeight="1">
      <c r="C2306" s="215"/>
      <c r="D2306" s="215"/>
    </row>
    <row r="2307" spans="3:4" ht="12" customHeight="1">
      <c r="C2307" s="215"/>
      <c r="D2307" s="215"/>
    </row>
    <row r="2308" spans="3:4" ht="12" customHeight="1">
      <c r="C2308" s="215"/>
      <c r="D2308" s="215"/>
    </row>
    <row r="2309" spans="3:4" ht="12" customHeight="1">
      <c r="C2309" s="215"/>
      <c r="D2309" s="215"/>
    </row>
    <row r="2310" spans="3:4" ht="12" customHeight="1">
      <c r="C2310" s="215"/>
      <c r="D2310" s="215"/>
    </row>
    <row r="2311" spans="3:4" ht="12" customHeight="1">
      <c r="C2311" s="215"/>
      <c r="D2311" s="215"/>
    </row>
    <row r="2312" spans="3:4" ht="12" customHeight="1">
      <c r="C2312" s="215"/>
      <c r="D2312" s="215"/>
    </row>
    <row r="2313" spans="3:4" ht="12" customHeight="1">
      <c r="C2313" s="215"/>
      <c r="D2313" s="215"/>
    </row>
    <row r="2314" spans="3:4" ht="12" customHeight="1">
      <c r="C2314" s="215"/>
      <c r="D2314" s="215"/>
    </row>
    <row r="2315" spans="3:4" ht="12" customHeight="1">
      <c r="C2315" s="215"/>
      <c r="D2315" s="215"/>
    </row>
    <row r="2316" spans="3:4" ht="12" customHeight="1">
      <c r="C2316" s="215"/>
      <c r="D2316" s="215"/>
    </row>
    <row r="2317" spans="3:4" ht="12" customHeight="1">
      <c r="C2317" s="215"/>
      <c r="D2317" s="215"/>
    </row>
    <row r="2318" spans="3:4" ht="12" customHeight="1">
      <c r="C2318" s="215"/>
      <c r="D2318" s="215"/>
    </row>
    <row r="2319" spans="3:4" ht="12" customHeight="1">
      <c r="C2319" s="215"/>
      <c r="D2319" s="215"/>
    </row>
    <row r="2320" spans="3:4" ht="12" customHeight="1">
      <c r="C2320" s="215"/>
      <c r="D2320" s="215"/>
    </row>
    <row r="2321" spans="3:4" ht="12" customHeight="1">
      <c r="C2321" s="215"/>
      <c r="D2321" s="215"/>
    </row>
    <row r="2322" spans="3:4" ht="12" customHeight="1">
      <c r="C2322" s="215"/>
      <c r="D2322" s="215"/>
    </row>
    <row r="2323" spans="3:4" ht="12" customHeight="1">
      <c r="C2323" s="215"/>
      <c r="D2323" s="215"/>
    </row>
    <row r="2324" spans="3:4" ht="12" customHeight="1">
      <c r="C2324" s="215"/>
      <c r="D2324" s="215"/>
    </row>
    <row r="2325" spans="3:4" ht="12" customHeight="1">
      <c r="C2325" s="215"/>
      <c r="D2325" s="215"/>
    </row>
    <row r="2326" spans="3:4" ht="12" customHeight="1">
      <c r="C2326" s="215"/>
      <c r="D2326" s="215"/>
    </row>
    <row r="2327" spans="3:4" ht="12" customHeight="1">
      <c r="C2327" s="215"/>
      <c r="D2327" s="215"/>
    </row>
    <row r="2328" spans="3:4" ht="12" customHeight="1">
      <c r="C2328" s="215"/>
      <c r="D2328" s="215"/>
    </row>
    <row r="2329" spans="3:4" ht="12" customHeight="1">
      <c r="C2329" s="215"/>
      <c r="D2329" s="215"/>
    </row>
    <row r="2330" spans="3:4" ht="12" customHeight="1">
      <c r="C2330" s="215"/>
      <c r="D2330" s="215"/>
    </row>
    <row r="2331" spans="3:4" ht="12" customHeight="1">
      <c r="C2331" s="215"/>
      <c r="D2331" s="215"/>
    </row>
    <row r="2332" spans="3:4" ht="12" customHeight="1">
      <c r="C2332" s="215"/>
      <c r="D2332" s="215"/>
    </row>
    <row r="2333" spans="3:4" ht="12" customHeight="1">
      <c r="C2333" s="215"/>
      <c r="D2333" s="215"/>
    </row>
    <row r="2334" spans="3:4" ht="12" customHeight="1">
      <c r="C2334" s="215"/>
      <c r="D2334" s="215"/>
    </row>
    <row r="2335" spans="3:4" ht="12" customHeight="1">
      <c r="C2335" s="215"/>
      <c r="D2335" s="215"/>
    </row>
    <row r="2336" spans="3:4" ht="12" customHeight="1">
      <c r="C2336" s="215"/>
      <c r="D2336" s="215"/>
    </row>
    <row r="2337" spans="3:4" ht="12" customHeight="1">
      <c r="C2337" s="215"/>
      <c r="D2337" s="215"/>
    </row>
    <row r="2338" spans="3:4" ht="12" customHeight="1">
      <c r="C2338" s="215"/>
      <c r="D2338" s="215"/>
    </row>
    <row r="2339" spans="3:4" ht="12" customHeight="1">
      <c r="C2339" s="215"/>
      <c r="D2339" s="215"/>
    </row>
    <row r="2340" spans="3:4" ht="12" customHeight="1">
      <c r="C2340" s="215"/>
      <c r="D2340" s="215"/>
    </row>
    <row r="2341" spans="3:4" ht="12" customHeight="1">
      <c r="C2341" s="215"/>
      <c r="D2341" s="215"/>
    </row>
    <row r="2342" spans="3:4" ht="12" customHeight="1">
      <c r="C2342" s="215"/>
      <c r="D2342" s="215"/>
    </row>
    <row r="2343" spans="3:4" ht="12" customHeight="1">
      <c r="C2343" s="215"/>
      <c r="D2343" s="215"/>
    </row>
    <row r="2344" spans="3:4" ht="12" customHeight="1">
      <c r="C2344" s="215"/>
      <c r="D2344" s="215"/>
    </row>
    <row r="2345" spans="3:4" ht="12" customHeight="1">
      <c r="C2345" s="215"/>
      <c r="D2345" s="215"/>
    </row>
    <row r="2346" spans="3:4" ht="12" customHeight="1">
      <c r="C2346" s="215"/>
      <c r="D2346" s="215"/>
    </row>
    <row r="2347" spans="3:4" ht="12" customHeight="1">
      <c r="C2347" s="215"/>
      <c r="D2347" s="215"/>
    </row>
    <row r="2348" spans="3:4" ht="12" customHeight="1">
      <c r="C2348" s="215"/>
      <c r="D2348" s="215"/>
    </row>
    <row r="2349" spans="3:4" ht="12" customHeight="1">
      <c r="C2349" s="215"/>
      <c r="D2349" s="215"/>
    </row>
    <row r="2350" spans="3:4" ht="12" customHeight="1">
      <c r="C2350" s="215"/>
      <c r="D2350" s="215"/>
    </row>
    <row r="2351" spans="3:4" ht="12" customHeight="1">
      <c r="C2351" s="215"/>
      <c r="D2351" s="215"/>
    </row>
    <row r="2352" spans="3:4" ht="12" customHeight="1">
      <c r="C2352" s="215"/>
      <c r="D2352" s="215"/>
    </row>
    <row r="2353" spans="3:4" ht="12" customHeight="1">
      <c r="C2353" s="215"/>
      <c r="D2353" s="215"/>
    </row>
    <row r="2354" spans="3:4" ht="12" customHeight="1">
      <c r="C2354" s="215"/>
      <c r="D2354" s="215"/>
    </row>
    <row r="2355" spans="3:4" ht="12" customHeight="1">
      <c r="C2355" s="215"/>
      <c r="D2355" s="215"/>
    </row>
    <row r="2356" spans="3:4" ht="12" customHeight="1">
      <c r="C2356" s="215"/>
      <c r="D2356" s="215"/>
    </row>
    <row r="2357" spans="3:4" ht="12" customHeight="1">
      <c r="C2357" s="215"/>
      <c r="D2357" s="215"/>
    </row>
    <row r="2358" spans="3:4" ht="12" customHeight="1">
      <c r="C2358" s="215"/>
      <c r="D2358" s="215"/>
    </row>
    <row r="2359" spans="3:4" ht="12" customHeight="1">
      <c r="C2359" s="215"/>
      <c r="D2359" s="215"/>
    </row>
    <row r="2360" spans="3:4" ht="12" customHeight="1">
      <c r="C2360" s="215"/>
      <c r="D2360" s="215"/>
    </row>
    <row r="2361" spans="3:4" ht="12" customHeight="1">
      <c r="C2361" s="215"/>
      <c r="D2361" s="215"/>
    </row>
    <row r="2362" spans="3:4" ht="12" customHeight="1">
      <c r="C2362" s="215"/>
      <c r="D2362" s="215"/>
    </row>
    <row r="2363" spans="3:4" ht="12" customHeight="1">
      <c r="C2363" s="215"/>
      <c r="D2363" s="215"/>
    </row>
    <row r="2364" spans="3:4" ht="12" customHeight="1">
      <c r="C2364" s="215"/>
      <c r="D2364" s="215"/>
    </row>
    <row r="2365" spans="3:4" ht="12" customHeight="1">
      <c r="C2365" s="215"/>
      <c r="D2365" s="215"/>
    </row>
    <row r="2366" spans="3:4" ht="12" customHeight="1">
      <c r="C2366" s="215"/>
      <c r="D2366" s="215"/>
    </row>
    <row r="2367" spans="3:4" ht="12" customHeight="1">
      <c r="C2367" s="215"/>
      <c r="D2367" s="215"/>
    </row>
    <row r="2368" spans="3:4" ht="12" customHeight="1">
      <c r="C2368" s="215"/>
      <c r="D2368" s="215"/>
    </row>
    <row r="2369" spans="3:4" ht="12" customHeight="1">
      <c r="C2369" s="215"/>
      <c r="D2369" s="215"/>
    </row>
    <row r="2370" spans="3:4" ht="12" customHeight="1">
      <c r="C2370" s="215"/>
      <c r="D2370" s="215"/>
    </row>
    <row r="2371" spans="3:4" ht="12" customHeight="1">
      <c r="C2371" s="215"/>
      <c r="D2371" s="215"/>
    </row>
    <row r="2372" spans="3:4" ht="12" customHeight="1">
      <c r="C2372" s="215"/>
      <c r="D2372" s="215"/>
    </row>
    <row r="2373" spans="3:4" ht="12" customHeight="1">
      <c r="C2373" s="215"/>
      <c r="D2373" s="215"/>
    </row>
    <row r="2374" spans="3:4" ht="12" customHeight="1">
      <c r="C2374" s="215"/>
      <c r="D2374" s="215"/>
    </row>
    <row r="2375" spans="3:4" ht="12" customHeight="1">
      <c r="C2375" s="215"/>
      <c r="D2375" s="215"/>
    </row>
    <row r="2376" spans="3:4" ht="12" customHeight="1">
      <c r="C2376" s="215"/>
      <c r="D2376" s="215"/>
    </row>
    <row r="2377" spans="3:4" ht="12" customHeight="1">
      <c r="C2377" s="215"/>
      <c r="D2377" s="215"/>
    </row>
    <row r="2378" spans="3:4" ht="12" customHeight="1">
      <c r="C2378" s="215"/>
      <c r="D2378" s="215"/>
    </row>
    <row r="2379" spans="3:4" ht="12" customHeight="1">
      <c r="C2379" s="215"/>
      <c r="D2379" s="215"/>
    </row>
    <row r="2380" spans="3:4" ht="12" customHeight="1">
      <c r="C2380" s="215"/>
      <c r="D2380" s="215"/>
    </row>
    <row r="2381" spans="3:4" ht="12" customHeight="1">
      <c r="C2381" s="215"/>
      <c r="D2381" s="215"/>
    </row>
    <row r="2382" spans="3:4" ht="12" customHeight="1">
      <c r="C2382" s="215"/>
      <c r="D2382" s="215"/>
    </row>
    <row r="2383" spans="3:4" ht="12" customHeight="1">
      <c r="C2383" s="215"/>
      <c r="D2383" s="215"/>
    </row>
    <row r="2384" spans="3:4" ht="12" customHeight="1">
      <c r="C2384" s="215"/>
      <c r="D2384" s="215"/>
    </row>
    <row r="2385" spans="3:4" ht="12" customHeight="1">
      <c r="C2385" s="215"/>
      <c r="D2385" s="215"/>
    </row>
    <row r="2386" spans="3:4" ht="12" customHeight="1">
      <c r="C2386" s="215"/>
      <c r="D2386" s="215"/>
    </row>
    <row r="2387" spans="3:4" ht="12" customHeight="1">
      <c r="C2387" s="215"/>
      <c r="D2387" s="215"/>
    </row>
    <row r="2388" spans="3:4" ht="12" customHeight="1">
      <c r="C2388" s="215"/>
      <c r="D2388" s="215"/>
    </row>
    <row r="2389" spans="3:4" ht="12" customHeight="1">
      <c r="C2389" s="215"/>
      <c r="D2389" s="215"/>
    </row>
    <row r="2390" spans="3:4" ht="12" customHeight="1">
      <c r="C2390" s="215"/>
      <c r="D2390" s="215"/>
    </row>
    <row r="2391" spans="3:4" ht="12" customHeight="1">
      <c r="C2391" s="215"/>
      <c r="D2391" s="215"/>
    </row>
    <row r="2392" spans="3:4" ht="12" customHeight="1">
      <c r="C2392" s="215"/>
      <c r="D2392" s="215"/>
    </row>
    <row r="2393" spans="3:4" ht="12" customHeight="1">
      <c r="C2393" s="215"/>
      <c r="D2393" s="215"/>
    </row>
    <row r="2394" spans="3:4" ht="12" customHeight="1">
      <c r="C2394" s="215"/>
      <c r="D2394" s="215"/>
    </row>
    <row r="2395" spans="3:4" ht="12" customHeight="1">
      <c r="C2395" s="215"/>
      <c r="D2395" s="215"/>
    </row>
    <row r="2396" spans="3:4" ht="12" customHeight="1">
      <c r="C2396" s="215"/>
      <c r="D2396" s="215"/>
    </row>
    <row r="2397" spans="3:4" ht="12" customHeight="1">
      <c r="C2397" s="215"/>
      <c r="D2397" s="215"/>
    </row>
    <row r="2398" spans="3:4" ht="12" customHeight="1">
      <c r="C2398" s="215"/>
      <c r="D2398" s="215"/>
    </row>
    <row r="2399" spans="3:4" ht="12" customHeight="1">
      <c r="C2399" s="215"/>
      <c r="D2399" s="215"/>
    </row>
    <row r="2400" spans="3:4" ht="12" customHeight="1">
      <c r="C2400" s="215"/>
      <c r="D2400" s="215"/>
    </row>
    <row r="2401" spans="3:4" ht="12" customHeight="1">
      <c r="C2401" s="215"/>
      <c r="D2401" s="215"/>
    </row>
    <row r="2402" spans="3:4" ht="12" customHeight="1">
      <c r="C2402" s="215"/>
      <c r="D2402" s="215"/>
    </row>
    <row r="2403" spans="3:4" ht="12" customHeight="1">
      <c r="C2403" s="215"/>
      <c r="D2403" s="215"/>
    </row>
    <row r="2404" spans="3:4" ht="12" customHeight="1">
      <c r="C2404" s="215"/>
      <c r="D2404" s="215"/>
    </row>
    <row r="2405" spans="3:4" ht="12" customHeight="1">
      <c r="C2405" s="215"/>
      <c r="D2405" s="215"/>
    </row>
    <row r="2406" spans="3:4" ht="12" customHeight="1">
      <c r="C2406" s="215"/>
      <c r="D2406" s="215"/>
    </row>
    <row r="2407" spans="3:4" ht="12" customHeight="1">
      <c r="C2407" s="215"/>
      <c r="D2407" s="215"/>
    </row>
    <row r="2408" spans="3:4" ht="12" customHeight="1">
      <c r="C2408" s="215"/>
      <c r="D2408" s="215"/>
    </row>
    <row r="2409" spans="3:4" ht="12" customHeight="1">
      <c r="C2409" s="215"/>
      <c r="D2409" s="215"/>
    </row>
    <row r="2410" spans="3:4" ht="12" customHeight="1">
      <c r="C2410" s="215"/>
      <c r="D2410" s="215"/>
    </row>
    <row r="2411" spans="3:4" ht="12" customHeight="1">
      <c r="C2411" s="215"/>
      <c r="D2411" s="215"/>
    </row>
    <row r="2412" spans="3:4" ht="12" customHeight="1">
      <c r="C2412" s="215"/>
      <c r="D2412" s="215"/>
    </row>
    <row r="2413" spans="3:4" ht="12" customHeight="1">
      <c r="C2413" s="215"/>
      <c r="D2413" s="215"/>
    </row>
    <row r="2414" spans="3:4" ht="12" customHeight="1">
      <c r="C2414" s="215"/>
      <c r="D2414" s="215"/>
    </row>
    <row r="2415" spans="3:4" ht="12" customHeight="1">
      <c r="C2415" s="215"/>
      <c r="D2415" s="215"/>
    </row>
    <row r="2416" spans="3:4" ht="12" customHeight="1">
      <c r="C2416" s="215"/>
      <c r="D2416" s="215"/>
    </row>
    <row r="2417" spans="3:4" ht="12" customHeight="1">
      <c r="C2417" s="215"/>
      <c r="D2417" s="215"/>
    </row>
    <row r="2418" spans="3:4" ht="12" customHeight="1">
      <c r="C2418" s="215"/>
      <c r="D2418" s="215"/>
    </row>
    <row r="2419" spans="3:4" ht="12" customHeight="1">
      <c r="C2419" s="215"/>
      <c r="D2419" s="215"/>
    </row>
    <row r="2420" spans="3:4" ht="12" customHeight="1">
      <c r="C2420" s="215"/>
      <c r="D2420" s="215"/>
    </row>
    <row r="2421" spans="3:4" ht="12" customHeight="1">
      <c r="C2421" s="215"/>
      <c r="D2421" s="215"/>
    </row>
    <row r="2422" spans="3:4" ht="12" customHeight="1">
      <c r="C2422" s="215"/>
      <c r="D2422" s="215"/>
    </row>
    <row r="2423" spans="3:4" ht="12" customHeight="1">
      <c r="C2423" s="215"/>
      <c r="D2423" s="215"/>
    </row>
    <row r="2424" spans="3:4" ht="12" customHeight="1">
      <c r="C2424" s="215"/>
      <c r="D2424" s="215"/>
    </row>
    <row r="2425" spans="3:4" ht="12" customHeight="1">
      <c r="C2425" s="215"/>
      <c r="D2425" s="215"/>
    </row>
    <row r="2426" spans="3:4" ht="12" customHeight="1">
      <c r="C2426" s="215"/>
      <c r="D2426" s="215"/>
    </row>
    <row r="2427" spans="3:4" ht="12" customHeight="1">
      <c r="C2427" s="215"/>
      <c r="D2427" s="215"/>
    </row>
    <row r="2428" spans="3:4" ht="12" customHeight="1">
      <c r="C2428" s="215"/>
      <c r="D2428" s="215"/>
    </row>
    <row r="2429" spans="3:4" ht="12" customHeight="1">
      <c r="C2429" s="215"/>
      <c r="D2429" s="215"/>
    </row>
    <row r="2430" spans="3:4" ht="12" customHeight="1">
      <c r="C2430" s="215"/>
      <c r="D2430" s="215"/>
    </row>
    <row r="2431" spans="3:4" ht="12" customHeight="1">
      <c r="C2431" s="215"/>
      <c r="D2431" s="215"/>
    </row>
    <row r="2432" spans="3:4" ht="12" customHeight="1">
      <c r="C2432" s="215"/>
      <c r="D2432" s="215"/>
    </row>
    <row r="2433" spans="3:4" ht="12" customHeight="1">
      <c r="C2433" s="215"/>
      <c r="D2433" s="215"/>
    </row>
    <row r="2434" spans="3:4" ht="12" customHeight="1">
      <c r="C2434" s="215"/>
      <c r="D2434" s="215"/>
    </row>
    <row r="2435" spans="3:4" ht="12" customHeight="1">
      <c r="C2435" s="215"/>
      <c r="D2435" s="215"/>
    </row>
    <row r="2436" spans="3:4" ht="12" customHeight="1">
      <c r="C2436" s="215"/>
      <c r="D2436" s="215"/>
    </row>
    <row r="2437" spans="3:4" ht="12" customHeight="1">
      <c r="C2437" s="215"/>
      <c r="D2437" s="215"/>
    </row>
    <row r="2438" spans="3:4" ht="12" customHeight="1">
      <c r="C2438" s="215"/>
      <c r="D2438" s="215"/>
    </row>
    <row r="2439" spans="3:4" ht="12" customHeight="1">
      <c r="C2439" s="215"/>
      <c r="D2439" s="215"/>
    </row>
    <row r="2440" spans="3:4" ht="12" customHeight="1">
      <c r="C2440" s="215"/>
      <c r="D2440" s="215"/>
    </row>
    <row r="2441" spans="3:4" ht="12" customHeight="1">
      <c r="C2441" s="215"/>
      <c r="D2441" s="215"/>
    </row>
    <row r="2442" spans="3:4" ht="12" customHeight="1">
      <c r="C2442" s="215"/>
      <c r="D2442" s="215"/>
    </row>
    <row r="2443" spans="3:4" ht="12" customHeight="1">
      <c r="C2443" s="215"/>
      <c r="D2443" s="215"/>
    </row>
    <row r="2444" spans="3:4" ht="12" customHeight="1">
      <c r="C2444" s="215"/>
      <c r="D2444" s="215"/>
    </row>
    <row r="2445" spans="3:4" ht="12" customHeight="1">
      <c r="C2445" s="215"/>
      <c r="D2445" s="215"/>
    </row>
    <row r="2446" spans="3:4" ht="12" customHeight="1">
      <c r="C2446" s="215"/>
      <c r="D2446" s="215"/>
    </row>
    <row r="2447" spans="3:4" ht="12" customHeight="1">
      <c r="C2447" s="215"/>
      <c r="D2447" s="215"/>
    </row>
    <row r="2448" spans="3:4" ht="12" customHeight="1">
      <c r="C2448" s="215"/>
      <c r="D2448" s="215"/>
    </row>
    <row r="2449" spans="3:4" ht="12" customHeight="1">
      <c r="C2449" s="215"/>
      <c r="D2449" s="215"/>
    </row>
    <row r="2450" spans="3:4" ht="12" customHeight="1">
      <c r="C2450" s="215"/>
      <c r="D2450" s="215"/>
    </row>
    <row r="2451" spans="3:4" ht="12" customHeight="1">
      <c r="C2451" s="215"/>
      <c r="D2451" s="215"/>
    </row>
    <row r="2452" spans="3:4" ht="12" customHeight="1">
      <c r="C2452" s="215"/>
      <c r="D2452" s="215"/>
    </row>
    <row r="2453" spans="3:4" ht="12" customHeight="1">
      <c r="C2453" s="215"/>
      <c r="D2453" s="215"/>
    </row>
    <row r="2454" spans="3:4" ht="12" customHeight="1">
      <c r="C2454" s="215"/>
      <c r="D2454" s="215"/>
    </row>
    <row r="2455" spans="3:4" ht="12" customHeight="1">
      <c r="C2455" s="215"/>
      <c r="D2455" s="215"/>
    </row>
    <row r="2456" spans="3:4" ht="12" customHeight="1">
      <c r="C2456" s="215"/>
      <c r="D2456" s="215"/>
    </row>
    <row r="2457" spans="3:4" ht="12" customHeight="1">
      <c r="C2457" s="215"/>
      <c r="D2457" s="215"/>
    </row>
    <row r="2458" spans="3:4" ht="12" customHeight="1">
      <c r="C2458" s="215"/>
      <c r="D2458" s="215"/>
    </row>
    <row r="2459" spans="3:4" ht="12" customHeight="1">
      <c r="C2459" s="215"/>
      <c r="D2459" s="215"/>
    </row>
    <row r="2460" spans="3:4" ht="12" customHeight="1">
      <c r="C2460" s="215"/>
      <c r="D2460" s="215"/>
    </row>
    <row r="2461" spans="3:4" ht="12" customHeight="1">
      <c r="C2461" s="215"/>
      <c r="D2461" s="215"/>
    </row>
    <row r="2462" spans="3:4" ht="12" customHeight="1">
      <c r="C2462" s="215"/>
      <c r="D2462" s="215"/>
    </row>
    <row r="2463" spans="3:4" ht="12" customHeight="1">
      <c r="C2463" s="215"/>
      <c r="D2463" s="215"/>
    </row>
    <row r="2464" spans="3:4" ht="12" customHeight="1">
      <c r="C2464" s="215"/>
      <c r="D2464" s="215"/>
    </row>
    <row r="2465" spans="3:4" ht="12" customHeight="1">
      <c r="C2465" s="215"/>
      <c r="D2465" s="215"/>
    </row>
    <row r="2466" spans="3:4" ht="12" customHeight="1">
      <c r="C2466" s="215"/>
      <c r="D2466" s="215"/>
    </row>
    <row r="2467" spans="3:4" ht="12" customHeight="1">
      <c r="C2467" s="215"/>
      <c r="D2467" s="215"/>
    </row>
    <row r="2468" spans="3:4" ht="12" customHeight="1">
      <c r="C2468" s="215"/>
      <c r="D2468" s="215"/>
    </row>
    <row r="2469" spans="3:4" ht="12" customHeight="1">
      <c r="C2469" s="215"/>
      <c r="D2469" s="215"/>
    </row>
    <row r="2470" spans="3:4" ht="12" customHeight="1">
      <c r="C2470" s="215"/>
      <c r="D2470" s="215"/>
    </row>
    <row r="2471" spans="3:4" ht="12" customHeight="1">
      <c r="C2471" s="215"/>
      <c r="D2471" s="215"/>
    </row>
    <row r="2472" spans="3:4" ht="12" customHeight="1">
      <c r="C2472" s="215"/>
      <c r="D2472" s="215"/>
    </row>
    <row r="2473" spans="3:4" ht="12" customHeight="1">
      <c r="C2473" s="215"/>
      <c r="D2473" s="215"/>
    </row>
    <row r="2474" spans="3:4" ht="12" customHeight="1">
      <c r="C2474" s="215"/>
      <c r="D2474" s="215"/>
    </row>
    <row r="2475" spans="3:4" ht="12" customHeight="1">
      <c r="C2475" s="215"/>
      <c r="D2475" s="215"/>
    </row>
    <row r="2476" spans="3:4" ht="12" customHeight="1">
      <c r="C2476" s="215"/>
      <c r="D2476" s="215"/>
    </row>
    <row r="2477" spans="3:4" ht="12" customHeight="1">
      <c r="C2477" s="215"/>
      <c r="D2477" s="215"/>
    </row>
    <row r="2478" spans="3:4" ht="12" customHeight="1">
      <c r="C2478" s="215"/>
      <c r="D2478" s="215"/>
    </row>
    <row r="2479" spans="3:4" ht="12" customHeight="1">
      <c r="C2479" s="215"/>
      <c r="D2479" s="215"/>
    </row>
    <row r="2480" spans="3:4" ht="12" customHeight="1">
      <c r="C2480" s="215"/>
      <c r="D2480" s="215"/>
    </row>
    <row r="2481" spans="3:4" ht="12" customHeight="1">
      <c r="C2481" s="215"/>
      <c r="D2481" s="215"/>
    </row>
    <row r="2482" spans="3:4" ht="12" customHeight="1">
      <c r="C2482" s="215"/>
      <c r="D2482" s="215"/>
    </row>
    <row r="2483" spans="3:4" ht="12" customHeight="1">
      <c r="C2483" s="215"/>
      <c r="D2483" s="215"/>
    </row>
    <row r="2484" spans="3:4" ht="12" customHeight="1">
      <c r="C2484" s="215"/>
      <c r="D2484" s="215"/>
    </row>
    <row r="2485" spans="3:4" ht="12" customHeight="1">
      <c r="C2485" s="215"/>
      <c r="D2485" s="215"/>
    </row>
    <row r="2486" spans="3:4" ht="12" customHeight="1">
      <c r="C2486" s="215"/>
      <c r="D2486" s="215"/>
    </row>
    <row r="2487" spans="3:4" ht="12" customHeight="1">
      <c r="C2487" s="215"/>
      <c r="D2487" s="215"/>
    </row>
    <row r="2488" spans="3:4" ht="12" customHeight="1">
      <c r="C2488" s="215"/>
      <c r="D2488" s="215"/>
    </row>
    <row r="2489" spans="3:4" ht="12" customHeight="1">
      <c r="C2489" s="215"/>
      <c r="D2489" s="215"/>
    </row>
    <row r="2490" spans="3:4" ht="12" customHeight="1">
      <c r="C2490" s="215"/>
      <c r="D2490" s="215"/>
    </row>
    <row r="2491" spans="3:4" ht="12" customHeight="1">
      <c r="C2491" s="215"/>
      <c r="D2491" s="215"/>
    </row>
    <row r="2492" spans="3:4" ht="12" customHeight="1">
      <c r="C2492" s="215"/>
      <c r="D2492" s="215"/>
    </row>
    <row r="2493" spans="3:4" ht="12" customHeight="1">
      <c r="C2493" s="215"/>
      <c r="D2493" s="215"/>
    </row>
    <row r="2494" spans="3:4" ht="12" customHeight="1">
      <c r="C2494" s="215"/>
      <c r="D2494" s="215"/>
    </row>
    <row r="2495" spans="3:4" ht="12" customHeight="1">
      <c r="C2495" s="215"/>
      <c r="D2495" s="215"/>
    </row>
    <row r="2496" spans="3:4" ht="12" customHeight="1">
      <c r="C2496" s="215"/>
      <c r="D2496" s="215"/>
    </row>
    <row r="2497" spans="3:4" ht="12" customHeight="1">
      <c r="C2497" s="215"/>
      <c r="D2497" s="215"/>
    </row>
    <row r="2498" spans="3:4" ht="12" customHeight="1">
      <c r="C2498" s="215"/>
      <c r="D2498" s="215"/>
    </row>
    <row r="2499" spans="3:4" ht="12" customHeight="1">
      <c r="C2499" s="215"/>
      <c r="D2499" s="215"/>
    </row>
    <row r="2500" spans="3:4" ht="12" customHeight="1">
      <c r="C2500" s="215"/>
      <c r="D2500" s="215"/>
    </row>
    <row r="2501" spans="3:4" ht="12" customHeight="1">
      <c r="C2501" s="215"/>
      <c r="D2501" s="215"/>
    </row>
    <row r="2502" spans="3:4" ht="12" customHeight="1">
      <c r="C2502" s="215"/>
      <c r="D2502" s="215"/>
    </row>
    <row r="2503" spans="3:4" ht="12" customHeight="1">
      <c r="C2503" s="215"/>
      <c r="D2503" s="215"/>
    </row>
    <row r="2504" spans="3:4" ht="12" customHeight="1">
      <c r="C2504" s="215"/>
      <c r="D2504" s="215"/>
    </row>
    <row r="2505" spans="3:4" ht="12" customHeight="1">
      <c r="C2505" s="215"/>
      <c r="D2505" s="215"/>
    </row>
    <row r="2506" spans="3:4" ht="12" customHeight="1">
      <c r="C2506" s="215"/>
      <c r="D2506" s="215"/>
    </row>
    <row r="2507" spans="3:4" ht="12" customHeight="1">
      <c r="C2507" s="215"/>
      <c r="D2507" s="215"/>
    </row>
    <row r="2508" spans="3:4" ht="12" customHeight="1">
      <c r="C2508" s="215"/>
      <c r="D2508" s="215"/>
    </row>
    <row r="2509" spans="3:4" ht="12" customHeight="1">
      <c r="C2509" s="215"/>
      <c r="D2509" s="215"/>
    </row>
    <row r="2510" spans="3:4" ht="12" customHeight="1">
      <c r="C2510" s="215"/>
      <c r="D2510" s="215"/>
    </row>
    <row r="2511" spans="3:4" ht="12" customHeight="1">
      <c r="C2511" s="215"/>
      <c r="D2511" s="215"/>
    </row>
    <row r="2512" spans="3:4" ht="12" customHeight="1">
      <c r="C2512" s="215"/>
      <c r="D2512" s="215"/>
    </row>
    <row r="2513" spans="3:4" ht="12" customHeight="1">
      <c r="C2513" s="215"/>
      <c r="D2513" s="215"/>
    </row>
    <row r="2514" spans="3:4" ht="12" customHeight="1">
      <c r="C2514" s="215"/>
      <c r="D2514" s="215"/>
    </row>
    <row r="2515" spans="3:4" ht="12" customHeight="1">
      <c r="C2515" s="215"/>
      <c r="D2515" s="215"/>
    </row>
    <row r="2516" spans="3:4" ht="12" customHeight="1">
      <c r="C2516" s="215"/>
      <c r="D2516" s="215"/>
    </row>
    <row r="2517" spans="3:4" ht="12" customHeight="1">
      <c r="C2517" s="215"/>
      <c r="D2517" s="215"/>
    </row>
    <row r="2518" spans="3:4" ht="12" customHeight="1">
      <c r="C2518" s="215"/>
      <c r="D2518" s="215"/>
    </row>
    <row r="2519" spans="3:4" ht="12" customHeight="1">
      <c r="C2519" s="215"/>
      <c r="D2519" s="215"/>
    </row>
    <row r="2520" spans="3:4" ht="12" customHeight="1">
      <c r="C2520" s="215"/>
      <c r="D2520" s="215"/>
    </row>
    <row r="2521" spans="3:4" ht="12" customHeight="1">
      <c r="C2521" s="215"/>
      <c r="D2521" s="215"/>
    </row>
    <row r="2522" spans="3:4" ht="12" customHeight="1">
      <c r="C2522" s="215"/>
      <c r="D2522" s="215"/>
    </row>
    <row r="2523" spans="3:4" ht="12" customHeight="1">
      <c r="C2523" s="215"/>
      <c r="D2523" s="215"/>
    </row>
    <row r="2524" spans="3:4" ht="12" customHeight="1">
      <c r="C2524" s="215"/>
      <c r="D2524" s="215"/>
    </row>
    <row r="2525" spans="3:4" ht="12" customHeight="1">
      <c r="C2525" s="215"/>
      <c r="D2525" s="215"/>
    </row>
    <row r="2526" spans="3:4" ht="12" customHeight="1">
      <c r="C2526" s="215"/>
      <c r="D2526" s="215"/>
    </row>
    <row r="2527" spans="3:4" ht="12" customHeight="1">
      <c r="C2527" s="215"/>
      <c r="D2527" s="215"/>
    </row>
    <row r="2528" spans="3:4" ht="12" customHeight="1">
      <c r="C2528" s="215"/>
      <c r="D2528" s="215"/>
    </row>
    <row r="2529" spans="3:4" ht="12" customHeight="1">
      <c r="C2529" s="215"/>
      <c r="D2529" s="215"/>
    </row>
    <row r="2530" spans="3:4" ht="12" customHeight="1">
      <c r="C2530" s="215"/>
      <c r="D2530" s="215"/>
    </row>
    <row r="2531" spans="3:4" ht="12" customHeight="1">
      <c r="C2531" s="215"/>
      <c r="D2531" s="215"/>
    </row>
    <row r="2532" spans="3:4" ht="12" customHeight="1">
      <c r="C2532" s="215"/>
      <c r="D2532" s="215"/>
    </row>
    <row r="2533" spans="3:4" ht="12" customHeight="1">
      <c r="C2533" s="215"/>
      <c r="D2533" s="215"/>
    </row>
    <row r="2534" spans="3:4" ht="12" customHeight="1">
      <c r="C2534" s="215"/>
      <c r="D2534" s="215"/>
    </row>
    <row r="2535" spans="3:4" ht="12" customHeight="1">
      <c r="C2535" s="215"/>
      <c r="D2535" s="215"/>
    </row>
    <row r="2536" spans="3:4" ht="12" customHeight="1">
      <c r="C2536" s="215"/>
      <c r="D2536" s="215"/>
    </row>
    <row r="2537" spans="3:4" ht="12" customHeight="1">
      <c r="C2537" s="215"/>
      <c r="D2537" s="215"/>
    </row>
    <row r="2538" spans="3:4" ht="12" customHeight="1">
      <c r="C2538" s="215"/>
      <c r="D2538" s="215"/>
    </row>
    <row r="2539" spans="3:4" ht="12" customHeight="1">
      <c r="C2539" s="215"/>
      <c r="D2539" s="215"/>
    </row>
    <row r="2540" spans="3:4" ht="12" customHeight="1">
      <c r="C2540" s="215"/>
      <c r="D2540" s="215"/>
    </row>
    <row r="2541" spans="3:4" ht="12" customHeight="1">
      <c r="C2541" s="215"/>
      <c r="D2541" s="215"/>
    </row>
    <row r="2542" spans="3:4" ht="12" customHeight="1">
      <c r="C2542" s="215"/>
      <c r="D2542" s="215"/>
    </row>
    <row r="2543" spans="3:4" ht="12" customHeight="1">
      <c r="C2543" s="215"/>
      <c r="D2543" s="215"/>
    </row>
    <row r="2544" spans="3:4" ht="12" customHeight="1">
      <c r="C2544" s="215"/>
      <c r="D2544" s="215"/>
    </row>
    <row r="2545" spans="3:4" ht="12" customHeight="1">
      <c r="C2545" s="215"/>
      <c r="D2545" s="215"/>
    </row>
    <row r="2546" spans="3:4" ht="12" customHeight="1">
      <c r="C2546" s="215"/>
      <c r="D2546" s="215"/>
    </row>
    <row r="2547" spans="3:4" ht="12" customHeight="1">
      <c r="C2547" s="215"/>
      <c r="D2547" s="215"/>
    </row>
    <row r="2548" spans="3:4" ht="12" customHeight="1">
      <c r="C2548" s="215"/>
      <c r="D2548" s="215"/>
    </row>
    <row r="2549" spans="3:4" ht="12" customHeight="1">
      <c r="C2549" s="215"/>
      <c r="D2549" s="215"/>
    </row>
    <row r="2550" spans="3:4" ht="12" customHeight="1">
      <c r="C2550" s="215"/>
      <c r="D2550" s="215"/>
    </row>
    <row r="2551" spans="3:4" ht="12" customHeight="1">
      <c r="C2551" s="215"/>
      <c r="D2551" s="215"/>
    </row>
    <row r="2552" spans="3:4" ht="12" customHeight="1">
      <c r="C2552" s="215"/>
      <c r="D2552" s="215"/>
    </row>
    <row r="2553" spans="3:4" ht="12" customHeight="1">
      <c r="C2553" s="215"/>
      <c r="D2553" s="215"/>
    </row>
    <row r="2554" spans="3:4" ht="12" customHeight="1">
      <c r="C2554" s="215"/>
      <c r="D2554" s="215"/>
    </row>
    <row r="2555" spans="3:4" ht="12" customHeight="1">
      <c r="C2555" s="215"/>
      <c r="D2555" s="215"/>
    </row>
    <row r="2556" spans="3:4" ht="12" customHeight="1">
      <c r="C2556" s="215"/>
      <c r="D2556" s="215"/>
    </row>
    <row r="2557" spans="3:4" ht="12" customHeight="1">
      <c r="C2557" s="215"/>
      <c r="D2557" s="215"/>
    </row>
    <row r="2558" spans="3:4" ht="12" customHeight="1">
      <c r="C2558" s="215"/>
      <c r="D2558" s="215"/>
    </row>
    <row r="2559" spans="3:4" ht="12" customHeight="1">
      <c r="C2559" s="215"/>
      <c r="D2559" s="215"/>
    </row>
    <row r="2560" spans="3:4" ht="12" customHeight="1">
      <c r="C2560" s="215"/>
      <c r="D2560" s="215"/>
    </row>
    <row r="2561" spans="3:4" ht="12" customHeight="1">
      <c r="C2561" s="215"/>
      <c r="D2561" s="215"/>
    </row>
    <row r="2562" spans="3:4" ht="12" customHeight="1">
      <c r="C2562" s="215"/>
      <c r="D2562" s="215"/>
    </row>
    <row r="2563" spans="3:4" ht="12" customHeight="1">
      <c r="C2563" s="215"/>
      <c r="D2563" s="215"/>
    </row>
    <row r="2564" spans="3:4" ht="12" customHeight="1">
      <c r="C2564" s="215"/>
      <c r="D2564" s="215"/>
    </row>
    <row r="2565" spans="3:4" ht="12" customHeight="1">
      <c r="C2565" s="215"/>
      <c r="D2565" s="215"/>
    </row>
    <row r="2566" spans="3:4" ht="12" customHeight="1">
      <c r="C2566" s="215"/>
      <c r="D2566" s="215"/>
    </row>
    <row r="2567" spans="3:4" ht="12" customHeight="1">
      <c r="C2567" s="215"/>
      <c r="D2567" s="215"/>
    </row>
    <row r="2568" spans="3:4" ht="12" customHeight="1">
      <c r="C2568" s="215"/>
      <c r="D2568" s="215"/>
    </row>
    <row r="2569" spans="3:4" ht="12" customHeight="1">
      <c r="C2569" s="215"/>
      <c r="D2569" s="215"/>
    </row>
    <row r="2570" spans="3:4" ht="12" customHeight="1">
      <c r="C2570" s="215"/>
      <c r="D2570" s="215"/>
    </row>
    <row r="2571" spans="3:4" ht="12" customHeight="1">
      <c r="C2571" s="215"/>
      <c r="D2571" s="215"/>
    </row>
    <row r="2572" spans="3:4" ht="12" customHeight="1">
      <c r="C2572" s="215"/>
      <c r="D2572" s="215"/>
    </row>
    <row r="2573" spans="3:4" ht="12" customHeight="1">
      <c r="C2573" s="215"/>
      <c r="D2573" s="215"/>
    </row>
    <row r="2574" spans="3:4" ht="12" customHeight="1">
      <c r="C2574" s="215"/>
      <c r="D2574" s="215"/>
    </row>
    <row r="2575" spans="3:4" ht="12" customHeight="1">
      <c r="C2575" s="215"/>
      <c r="D2575" s="215"/>
    </row>
    <row r="2576" spans="3:4" ht="12" customHeight="1">
      <c r="C2576" s="215"/>
      <c r="D2576" s="215"/>
    </row>
    <row r="2577" spans="3:4" ht="12" customHeight="1">
      <c r="C2577" s="215"/>
      <c r="D2577" s="215"/>
    </row>
    <row r="2578" spans="3:4" ht="12" customHeight="1">
      <c r="C2578" s="215"/>
      <c r="D2578" s="215"/>
    </row>
    <row r="2579" spans="3:4" ht="12" customHeight="1">
      <c r="C2579" s="215"/>
      <c r="D2579" s="215"/>
    </row>
    <row r="2580" spans="3:4" ht="12" customHeight="1">
      <c r="C2580" s="215"/>
      <c r="D2580" s="215"/>
    </row>
    <row r="2581" spans="3:4" ht="12" customHeight="1">
      <c r="C2581" s="215"/>
      <c r="D2581" s="215"/>
    </row>
    <row r="2582" spans="3:4" ht="12" customHeight="1">
      <c r="C2582" s="215"/>
      <c r="D2582" s="215"/>
    </row>
    <row r="2583" spans="3:4" ht="12" customHeight="1">
      <c r="C2583" s="215"/>
      <c r="D2583" s="215"/>
    </row>
    <row r="2584" spans="3:4" ht="12" customHeight="1">
      <c r="C2584" s="215"/>
      <c r="D2584" s="215"/>
    </row>
    <row r="2585" spans="3:4" ht="12" customHeight="1">
      <c r="C2585" s="215"/>
      <c r="D2585" s="215"/>
    </row>
    <row r="2586" spans="3:4" ht="12" customHeight="1">
      <c r="C2586" s="215"/>
      <c r="D2586" s="215"/>
    </row>
    <row r="2587" spans="3:4" ht="12" customHeight="1">
      <c r="C2587" s="215"/>
      <c r="D2587" s="215"/>
    </row>
    <row r="2588" spans="3:4" ht="12" customHeight="1">
      <c r="C2588" s="215"/>
      <c r="D2588" s="215"/>
    </row>
    <row r="2589" spans="3:4" ht="12" customHeight="1">
      <c r="C2589" s="215"/>
      <c r="D2589" s="215"/>
    </row>
    <row r="2590" spans="3:4" ht="12" customHeight="1">
      <c r="C2590" s="215"/>
      <c r="D2590" s="215"/>
    </row>
    <row r="2591" spans="3:4" ht="12" customHeight="1">
      <c r="C2591" s="215"/>
      <c r="D2591" s="215"/>
    </row>
    <row r="2592" spans="3:4" ht="12" customHeight="1">
      <c r="C2592" s="215"/>
      <c r="D2592" s="215"/>
    </row>
    <row r="2593" spans="3:4" ht="12" customHeight="1">
      <c r="C2593" s="215"/>
      <c r="D2593" s="215"/>
    </row>
    <row r="2594" spans="3:4" ht="12" customHeight="1">
      <c r="C2594" s="215"/>
      <c r="D2594" s="215"/>
    </row>
    <row r="2595" spans="3:4" ht="12" customHeight="1">
      <c r="C2595" s="215"/>
      <c r="D2595" s="215"/>
    </row>
    <row r="2596" spans="3:4" ht="12" customHeight="1">
      <c r="C2596" s="215"/>
      <c r="D2596" s="215"/>
    </row>
    <row r="2597" spans="3:4" ht="12" customHeight="1">
      <c r="C2597" s="215"/>
      <c r="D2597" s="215"/>
    </row>
    <row r="2598" spans="3:4" ht="12" customHeight="1">
      <c r="C2598" s="215"/>
      <c r="D2598" s="215"/>
    </row>
    <row r="2599" spans="3:4" ht="12" customHeight="1">
      <c r="C2599" s="215"/>
      <c r="D2599" s="215"/>
    </row>
    <row r="2600" spans="3:4" ht="12" customHeight="1">
      <c r="C2600" s="215"/>
      <c r="D2600" s="215"/>
    </row>
    <row r="2601" spans="3:4" ht="12" customHeight="1">
      <c r="C2601" s="215"/>
      <c r="D2601" s="215"/>
    </row>
    <row r="2602" spans="3:4" ht="12" customHeight="1">
      <c r="C2602" s="215"/>
      <c r="D2602" s="215"/>
    </row>
    <row r="2603" spans="3:4" ht="12" customHeight="1">
      <c r="C2603" s="215"/>
      <c r="D2603" s="215"/>
    </row>
    <row r="2604" spans="3:4" ht="12" customHeight="1">
      <c r="C2604" s="215"/>
      <c r="D2604" s="215"/>
    </row>
    <row r="2605" spans="3:4" ht="12" customHeight="1">
      <c r="C2605" s="215"/>
      <c r="D2605" s="215"/>
    </row>
    <row r="2606" spans="3:4" ht="12" customHeight="1">
      <c r="C2606" s="215"/>
      <c r="D2606" s="215"/>
    </row>
    <row r="2607" spans="3:4" ht="12" customHeight="1">
      <c r="C2607" s="215"/>
      <c r="D2607" s="215"/>
    </row>
    <row r="2608" spans="3:4" ht="12" customHeight="1">
      <c r="C2608" s="215"/>
      <c r="D2608" s="215"/>
    </row>
    <row r="2609" spans="3:4" ht="12" customHeight="1">
      <c r="C2609" s="215"/>
      <c r="D2609" s="215"/>
    </row>
    <row r="2610" spans="3:4" ht="12" customHeight="1">
      <c r="C2610" s="215"/>
      <c r="D2610" s="215"/>
    </row>
    <row r="2611" spans="3:4" ht="12" customHeight="1">
      <c r="C2611" s="215"/>
      <c r="D2611" s="215"/>
    </row>
    <row r="2612" spans="3:4" ht="12" customHeight="1">
      <c r="C2612" s="215"/>
      <c r="D2612" s="215"/>
    </row>
    <row r="2613" spans="3:4" ht="12" customHeight="1">
      <c r="C2613" s="215"/>
      <c r="D2613" s="215"/>
    </row>
    <row r="2614" spans="3:4" ht="12" customHeight="1">
      <c r="C2614" s="215"/>
      <c r="D2614" s="215"/>
    </row>
    <row r="2615" spans="3:4" ht="12" customHeight="1">
      <c r="C2615" s="215"/>
      <c r="D2615" s="215"/>
    </row>
    <row r="2616" spans="3:4" ht="12" customHeight="1">
      <c r="C2616" s="215"/>
      <c r="D2616" s="215"/>
    </row>
    <row r="2617" spans="3:4" ht="12" customHeight="1">
      <c r="C2617" s="215"/>
      <c r="D2617" s="215"/>
    </row>
    <row r="2618" spans="3:4" ht="12" customHeight="1">
      <c r="C2618" s="215"/>
      <c r="D2618" s="215"/>
    </row>
    <row r="2619" spans="3:4" ht="12" customHeight="1">
      <c r="C2619" s="215"/>
      <c r="D2619" s="215"/>
    </row>
    <row r="2620" spans="3:4" ht="12" customHeight="1">
      <c r="C2620" s="215"/>
      <c r="D2620" s="215"/>
    </row>
    <row r="2621" spans="3:4" ht="12" customHeight="1">
      <c r="C2621" s="215"/>
      <c r="D2621" s="215"/>
    </row>
    <row r="2622" spans="3:4" ht="12" customHeight="1">
      <c r="C2622" s="215"/>
      <c r="D2622" s="215"/>
    </row>
    <row r="2623" spans="3:4" ht="12" customHeight="1">
      <c r="C2623" s="215"/>
      <c r="D2623" s="215"/>
    </row>
    <row r="2624" spans="3:4" ht="12" customHeight="1">
      <c r="C2624" s="215"/>
      <c r="D2624" s="215"/>
    </row>
    <row r="2625" spans="3:4" ht="12" customHeight="1">
      <c r="C2625" s="215"/>
      <c r="D2625" s="215"/>
    </row>
    <row r="2626" spans="3:4" ht="12" customHeight="1">
      <c r="C2626" s="215"/>
      <c r="D2626" s="215"/>
    </row>
    <row r="2627" spans="3:4" ht="12" customHeight="1">
      <c r="C2627" s="215"/>
      <c r="D2627" s="215"/>
    </row>
    <row r="2628" spans="3:4" ht="12" customHeight="1">
      <c r="C2628" s="215"/>
      <c r="D2628" s="215"/>
    </row>
    <row r="2629" spans="3:4" ht="12" customHeight="1">
      <c r="C2629" s="215"/>
      <c r="D2629" s="215"/>
    </row>
    <row r="2630" spans="3:4" ht="12" customHeight="1">
      <c r="C2630" s="215"/>
      <c r="D2630" s="215"/>
    </row>
    <row r="2631" spans="3:4" ht="12" customHeight="1">
      <c r="C2631" s="215"/>
      <c r="D2631" s="215"/>
    </row>
    <row r="2632" spans="3:4" ht="12" customHeight="1">
      <c r="C2632" s="215"/>
      <c r="D2632" s="215"/>
    </row>
    <row r="2633" spans="3:4" ht="12" customHeight="1">
      <c r="C2633" s="215"/>
      <c r="D2633" s="215"/>
    </row>
    <row r="2634" spans="3:4" ht="12" customHeight="1">
      <c r="C2634" s="215"/>
      <c r="D2634" s="215"/>
    </row>
    <row r="2635" spans="3:4" ht="12" customHeight="1">
      <c r="C2635" s="215"/>
      <c r="D2635" s="215"/>
    </row>
    <row r="2636" spans="3:4" ht="12" customHeight="1">
      <c r="C2636" s="215"/>
      <c r="D2636" s="215"/>
    </row>
    <row r="2637" spans="3:4" ht="12" customHeight="1">
      <c r="C2637" s="215"/>
      <c r="D2637" s="215"/>
    </row>
    <row r="2638" spans="3:4" ht="12" customHeight="1">
      <c r="C2638" s="215"/>
      <c r="D2638" s="215"/>
    </row>
    <row r="2639" spans="3:4" ht="12" customHeight="1">
      <c r="C2639" s="215"/>
      <c r="D2639" s="215"/>
    </row>
    <row r="2640" spans="3:4" ht="12" customHeight="1">
      <c r="C2640" s="215"/>
      <c r="D2640" s="215"/>
    </row>
    <row r="2641" spans="3:4" ht="12" customHeight="1">
      <c r="C2641" s="215"/>
      <c r="D2641" s="215"/>
    </row>
    <row r="2642" spans="3:4" ht="12" customHeight="1">
      <c r="C2642" s="215"/>
      <c r="D2642" s="215"/>
    </row>
    <row r="2643" spans="3:4" ht="12" customHeight="1">
      <c r="C2643" s="215"/>
      <c r="D2643" s="215"/>
    </row>
    <row r="2644" spans="3:4" ht="12" customHeight="1">
      <c r="C2644" s="215"/>
      <c r="D2644" s="215"/>
    </row>
    <row r="2645" spans="3:4" ht="12" customHeight="1">
      <c r="C2645" s="215"/>
      <c r="D2645" s="215"/>
    </row>
    <row r="2646" spans="3:4" ht="12" customHeight="1">
      <c r="C2646" s="215"/>
      <c r="D2646" s="215"/>
    </row>
    <row r="2647" spans="3:4" ht="12" customHeight="1">
      <c r="C2647" s="215"/>
      <c r="D2647" s="215"/>
    </row>
    <row r="2648" spans="3:4" ht="12" customHeight="1">
      <c r="C2648" s="215"/>
      <c r="D2648" s="215"/>
    </row>
    <row r="2649" spans="3:4" ht="12" customHeight="1">
      <c r="C2649" s="215"/>
      <c r="D2649" s="215"/>
    </row>
    <row r="2650" spans="3:4" ht="12" customHeight="1">
      <c r="C2650" s="215"/>
      <c r="D2650" s="215"/>
    </row>
    <row r="2651" spans="3:4" ht="12" customHeight="1">
      <c r="C2651" s="215"/>
      <c r="D2651" s="215"/>
    </row>
    <row r="2652" spans="3:4" ht="12" customHeight="1">
      <c r="C2652" s="215"/>
      <c r="D2652" s="215"/>
    </row>
    <row r="2653" spans="3:4" ht="12" customHeight="1">
      <c r="C2653" s="215"/>
      <c r="D2653" s="215"/>
    </row>
    <row r="2654" spans="3:4" ht="12" customHeight="1">
      <c r="C2654" s="215"/>
      <c r="D2654" s="215"/>
    </row>
    <row r="2655" spans="3:4" ht="12" customHeight="1">
      <c r="C2655" s="215"/>
      <c r="D2655" s="215"/>
    </row>
    <row r="2656" spans="3:4" ht="12" customHeight="1">
      <c r="C2656" s="215"/>
      <c r="D2656" s="215"/>
    </row>
    <row r="2657" spans="3:4" ht="12" customHeight="1">
      <c r="C2657" s="215"/>
      <c r="D2657" s="215"/>
    </row>
    <row r="2658" spans="3:4" ht="12" customHeight="1">
      <c r="C2658" s="215"/>
      <c r="D2658" s="215"/>
    </row>
    <row r="2659" spans="3:4" ht="12" customHeight="1">
      <c r="C2659" s="215"/>
      <c r="D2659" s="215"/>
    </row>
    <row r="2660" spans="3:4" ht="12" customHeight="1">
      <c r="C2660" s="215"/>
      <c r="D2660" s="215"/>
    </row>
    <row r="2661" spans="3:4" ht="12" customHeight="1">
      <c r="C2661" s="215"/>
      <c r="D2661" s="215"/>
    </row>
    <row r="2662" spans="3:4" ht="12" customHeight="1">
      <c r="C2662" s="215"/>
      <c r="D2662" s="215"/>
    </row>
    <row r="2663" spans="3:4" ht="12" customHeight="1">
      <c r="C2663" s="215"/>
      <c r="D2663" s="215"/>
    </row>
    <row r="2664" spans="3:4" ht="12" customHeight="1">
      <c r="C2664" s="215"/>
      <c r="D2664" s="215"/>
    </row>
    <row r="2665" spans="3:4" ht="12" customHeight="1">
      <c r="C2665" s="215"/>
      <c r="D2665" s="215"/>
    </row>
    <row r="2666" spans="3:4" ht="12" customHeight="1">
      <c r="C2666" s="215"/>
      <c r="D2666" s="215"/>
    </row>
    <row r="2667" spans="3:4" ht="12" customHeight="1">
      <c r="C2667" s="215"/>
      <c r="D2667" s="215"/>
    </row>
    <row r="2668" spans="3:4" ht="12" customHeight="1">
      <c r="C2668" s="215"/>
      <c r="D2668" s="215"/>
    </row>
    <row r="2669" spans="3:4" ht="12" customHeight="1">
      <c r="C2669" s="215"/>
      <c r="D2669" s="215"/>
    </row>
    <row r="2670" spans="3:4" ht="12" customHeight="1">
      <c r="C2670" s="215"/>
      <c r="D2670" s="215"/>
    </row>
    <row r="2671" spans="3:4" ht="12" customHeight="1">
      <c r="C2671" s="215"/>
      <c r="D2671" s="215"/>
    </row>
    <row r="2672" spans="3:4" ht="12" customHeight="1">
      <c r="C2672" s="215"/>
      <c r="D2672" s="215"/>
    </row>
    <row r="2673" spans="3:4" ht="12" customHeight="1">
      <c r="C2673" s="215"/>
      <c r="D2673" s="215"/>
    </row>
    <row r="2674" spans="3:4" ht="12" customHeight="1">
      <c r="C2674" s="215"/>
      <c r="D2674" s="215"/>
    </row>
    <row r="2675" spans="3:4" ht="12" customHeight="1">
      <c r="C2675" s="215"/>
      <c r="D2675" s="215"/>
    </row>
    <row r="2676" spans="3:4" ht="12" customHeight="1">
      <c r="C2676" s="215"/>
      <c r="D2676" s="215"/>
    </row>
    <row r="2677" spans="3:4" ht="12" customHeight="1">
      <c r="C2677" s="215"/>
      <c r="D2677" s="215"/>
    </row>
    <row r="2678" spans="3:4" ht="12" customHeight="1">
      <c r="C2678" s="215"/>
      <c r="D2678" s="215"/>
    </row>
    <row r="2679" spans="3:4" ht="12" customHeight="1">
      <c r="C2679" s="215"/>
      <c r="D2679" s="215"/>
    </row>
    <row r="2680" spans="3:4" ht="12" customHeight="1">
      <c r="C2680" s="215"/>
      <c r="D2680" s="215"/>
    </row>
    <row r="2681" spans="3:4" ht="12" customHeight="1">
      <c r="C2681" s="215"/>
      <c r="D2681" s="215"/>
    </row>
    <row r="2682" spans="3:4" ht="12" customHeight="1">
      <c r="C2682" s="215"/>
      <c r="D2682" s="215"/>
    </row>
    <row r="2683" spans="3:4" ht="12" customHeight="1">
      <c r="C2683" s="215"/>
      <c r="D2683" s="215"/>
    </row>
    <row r="2684" spans="3:4" ht="12" customHeight="1">
      <c r="C2684" s="215"/>
      <c r="D2684" s="215"/>
    </row>
    <row r="2685" spans="3:4" ht="12" customHeight="1">
      <c r="C2685" s="215"/>
      <c r="D2685" s="215"/>
    </row>
    <row r="2686" spans="3:4" ht="12" customHeight="1">
      <c r="C2686" s="215"/>
      <c r="D2686" s="215"/>
    </row>
    <row r="2687" spans="3:4" ht="12" customHeight="1">
      <c r="C2687" s="215"/>
      <c r="D2687" s="215"/>
    </row>
    <row r="2688" spans="3:4" ht="12" customHeight="1">
      <c r="C2688" s="215"/>
      <c r="D2688" s="215"/>
    </row>
    <row r="2689" spans="3:4" ht="12" customHeight="1">
      <c r="C2689" s="215"/>
      <c r="D2689" s="215"/>
    </row>
    <row r="2690" spans="3:4" ht="12" customHeight="1">
      <c r="C2690" s="215"/>
      <c r="D2690" s="215"/>
    </row>
    <row r="2691" spans="3:4" ht="12" customHeight="1">
      <c r="C2691" s="215"/>
      <c r="D2691" s="215"/>
    </row>
    <row r="2692" spans="3:4" ht="12" customHeight="1">
      <c r="C2692" s="215"/>
      <c r="D2692" s="215"/>
    </row>
    <row r="2693" spans="3:4" ht="12" customHeight="1">
      <c r="C2693" s="215"/>
      <c r="D2693" s="215"/>
    </row>
    <row r="2694" spans="3:4" ht="12" customHeight="1">
      <c r="C2694" s="215"/>
      <c r="D2694" s="215"/>
    </row>
    <row r="2695" spans="3:4" ht="12" customHeight="1">
      <c r="C2695" s="215"/>
      <c r="D2695" s="215"/>
    </row>
    <row r="2696" spans="3:4" ht="12" customHeight="1">
      <c r="C2696" s="215"/>
      <c r="D2696" s="215"/>
    </row>
    <row r="2697" spans="3:4" ht="12" customHeight="1">
      <c r="C2697" s="215"/>
      <c r="D2697" s="215"/>
    </row>
    <row r="2698" spans="3:4" ht="12" customHeight="1">
      <c r="C2698" s="215"/>
      <c r="D2698" s="215"/>
    </row>
    <row r="2699" spans="3:4" ht="12" customHeight="1">
      <c r="C2699" s="215"/>
      <c r="D2699" s="215"/>
    </row>
    <row r="2700" spans="3:4" ht="12" customHeight="1">
      <c r="C2700" s="215"/>
      <c r="D2700" s="215"/>
    </row>
    <row r="2701" spans="3:4" ht="12" customHeight="1">
      <c r="C2701" s="215"/>
      <c r="D2701" s="215"/>
    </row>
    <row r="2702" spans="3:4" ht="12" customHeight="1">
      <c r="C2702" s="215"/>
      <c r="D2702" s="215"/>
    </row>
    <row r="2703" spans="3:4" ht="12" customHeight="1">
      <c r="C2703" s="215"/>
      <c r="D2703" s="215"/>
    </row>
    <row r="2704" spans="3:4" ht="12" customHeight="1">
      <c r="C2704" s="215"/>
      <c r="D2704" s="215"/>
    </row>
    <row r="2705" spans="3:4" ht="12" customHeight="1">
      <c r="C2705" s="215"/>
      <c r="D2705" s="215"/>
    </row>
    <row r="2706" spans="3:4" ht="12" customHeight="1">
      <c r="C2706" s="215"/>
      <c r="D2706" s="215"/>
    </row>
    <row r="2707" spans="3:4" ht="12" customHeight="1">
      <c r="C2707" s="215"/>
      <c r="D2707" s="215"/>
    </row>
    <row r="2708" spans="3:4" ht="12" customHeight="1">
      <c r="C2708" s="215"/>
      <c r="D2708" s="215"/>
    </row>
    <row r="2709" spans="3:4" ht="12" customHeight="1">
      <c r="C2709" s="215"/>
      <c r="D2709" s="215"/>
    </row>
    <row r="2710" spans="3:4" ht="12" customHeight="1">
      <c r="C2710" s="215"/>
      <c r="D2710" s="215"/>
    </row>
    <row r="2711" spans="3:4" ht="12" customHeight="1">
      <c r="C2711" s="215"/>
      <c r="D2711" s="215"/>
    </row>
    <row r="2712" spans="3:4" ht="12" customHeight="1">
      <c r="C2712" s="215"/>
      <c r="D2712" s="215"/>
    </row>
    <row r="2713" spans="3:4" ht="12" customHeight="1">
      <c r="C2713" s="215"/>
      <c r="D2713" s="215"/>
    </row>
    <row r="2714" spans="3:4" ht="12" customHeight="1">
      <c r="C2714" s="215"/>
      <c r="D2714" s="215"/>
    </row>
    <row r="2715" spans="3:4" ht="12" customHeight="1">
      <c r="C2715" s="215"/>
      <c r="D2715" s="215"/>
    </row>
    <row r="2716" spans="3:4" ht="12" customHeight="1">
      <c r="C2716" s="215"/>
      <c r="D2716" s="215"/>
    </row>
    <row r="2717" spans="3:4" ht="12" customHeight="1">
      <c r="C2717" s="215"/>
      <c r="D2717" s="215"/>
    </row>
    <row r="2718" spans="3:4" ht="12" customHeight="1">
      <c r="C2718" s="215"/>
      <c r="D2718" s="215"/>
    </row>
    <row r="2719" spans="3:4" ht="12" customHeight="1">
      <c r="C2719" s="215"/>
      <c r="D2719" s="215"/>
    </row>
    <row r="2720" spans="3:4" ht="12" customHeight="1">
      <c r="C2720" s="215"/>
      <c r="D2720" s="215"/>
    </row>
    <row r="2721" spans="3:4" ht="12" customHeight="1">
      <c r="C2721" s="215"/>
      <c r="D2721" s="215"/>
    </row>
    <row r="2722" spans="3:4" ht="12" customHeight="1">
      <c r="C2722" s="215"/>
      <c r="D2722" s="215"/>
    </row>
    <row r="2723" spans="3:4" ht="12" customHeight="1">
      <c r="C2723" s="215"/>
      <c r="D2723" s="215"/>
    </row>
    <row r="2724" spans="3:4" ht="12" customHeight="1">
      <c r="C2724" s="215"/>
      <c r="D2724" s="215"/>
    </row>
    <row r="2725" spans="3:4" ht="12" customHeight="1">
      <c r="C2725" s="215"/>
      <c r="D2725" s="215"/>
    </row>
    <row r="2726" spans="3:4" ht="12" customHeight="1">
      <c r="C2726" s="215"/>
      <c r="D2726" s="215"/>
    </row>
    <row r="2727" spans="3:4" ht="12" customHeight="1">
      <c r="C2727" s="215"/>
      <c r="D2727" s="215"/>
    </row>
    <row r="2728" spans="3:4" ht="12" customHeight="1">
      <c r="C2728" s="215"/>
      <c r="D2728" s="215"/>
    </row>
    <row r="2729" spans="3:4" ht="12" customHeight="1">
      <c r="C2729" s="215"/>
      <c r="D2729" s="215"/>
    </row>
    <row r="2730" spans="3:4" ht="12" customHeight="1">
      <c r="C2730" s="215"/>
      <c r="D2730" s="215"/>
    </row>
    <row r="2731" spans="3:4" ht="12" customHeight="1">
      <c r="C2731" s="215"/>
      <c r="D2731" s="215"/>
    </row>
    <row r="2732" spans="3:4" ht="12" customHeight="1">
      <c r="C2732" s="215"/>
      <c r="D2732" s="215"/>
    </row>
    <row r="2733" spans="3:4" ht="12" customHeight="1">
      <c r="C2733" s="215"/>
      <c r="D2733" s="215"/>
    </row>
    <row r="2734" spans="3:4" ht="12" customHeight="1">
      <c r="C2734" s="215"/>
      <c r="D2734" s="215"/>
    </row>
    <row r="2735" spans="3:4" ht="12" customHeight="1">
      <c r="C2735" s="215"/>
      <c r="D2735" s="215"/>
    </row>
    <row r="2736" spans="3:4" ht="12" customHeight="1">
      <c r="C2736" s="215"/>
      <c r="D2736" s="215"/>
    </row>
    <row r="2737" spans="3:4" ht="12" customHeight="1">
      <c r="C2737" s="215"/>
      <c r="D2737" s="215"/>
    </row>
    <row r="2738" spans="3:4" ht="12" customHeight="1">
      <c r="C2738" s="215"/>
      <c r="D2738" s="215"/>
    </row>
    <row r="2739" spans="3:4" ht="12" customHeight="1">
      <c r="C2739" s="215"/>
      <c r="D2739" s="215"/>
    </row>
    <row r="2740" spans="3:4" ht="12" customHeight="1">
      <c r="C2740" s="215"/>
      <c r="D2740" s="215"/>
    </row>
    <row r="2741" spans="3:4" ht="12" customHeight="1">
      <c r="C2741" s="215"/>
      <c r="D2741" s="215"/>
    </row>
    <row r="2742" spans="3:4" ht="12" customHeight="1">
      <c r="C2742" s="215"/>
      <c r="D2742" s="215"/>
    </row>
    <row r="2743" spans="3:4" ht="12" customHeight="1">
      <c r="C2743" s="215"/>
      <c r="D2743" s="215"/>
    </row>
    <row r="2744" spans="3:4" ht="12" customHeight="1">
      <c r="C2744" s="215"/>
      <c r="D2744" s="215"/>
    </row>
    <row r="2745" spans="3:4" ht="12" customHeight="1">
      <c r="C2745" s="215"/>
      <c r="D2745" s="215"/>
    </row>
    <row r="2746" spans="3:4" ht="12" customHeight="1">
      <c r="C2746" s="215"/>
      <c r="D2746" s="215"/>
    </row>
    <row r="2747" spans="3:4" ht="12" customHeight="1">
      <c r="C2747" s="215"/>
      <c r="D2747" s="215"/>
    </row>
    <row r="2748" spans="3:4" ht="12" customHeight="1">
      <c r="C2748" s="215"/>
      <c r="D2748" s="215"/>
    </row>
    <row r="2749" spans="3:4" ht="12" customHeight="1">
      <c r="C2749" s="215"/>
      <c r="D2749" s="215"/>
    </row>
    <row r="2750" spans="3:4" ht="12" customHeight="1">
      <c r="C2750" s="215"/>
      <c r="D2750" s="215"/>
    </row>
    <row r="2751" spans="3:4" ht="12" customHeight="1">
      <c r="C2751" s="215"/>
      <c r="D2751" s="215"/>
    </row>
    <row r="2752" spans="3:4" ht="12" customHeight="1">
      <c r="C2752" s="215"/>
      <c r="D2752" s="215"/>
    </row>
    <row r="2753" spans="3:4" ht="12" customHeight="1">
      <c r="C2753" s="215"/>
      <c r="D2753" s="215"/>
    </row>
    <row r="2754" spans="3:4" ht="12" customHeight="1">
      <c r="C2754" s="215"/>
      <c r="D2754" s="215"/>
    </row>
    <row r="2755" spans="3:4" ht="12" customHeight="1">
      <c r="C2755" s="215"/>
      <c r="D2755" s="215"/>
    </row>
    <row r="2756" spans="3:4" ht="12" customHeight="1">
      <c r="C2756" s="215"/>
      <c r="D2756" s="215"/>
    </row>
    <row r="2757" spans="3:4" ht="12" customHeight="1">
      <c r="C2757" s="215"/>
      <c r="D2757" s="215"/>
    </row>
    <row r="2758" spans="3:4" ht="12" customHeight="1">
      <c r="C2758" s="215"/>
      <c r="D2758" s="215"/>
    </row>
    <row r="2759" spans="3:4" ht="12" customHeight="1">
      <c r="C2759" s="215"/>
      <c r="D2759" s="215"/>
    </row>
    <row r="2760" spans="3:4" ht="12" customHeight="1">
      <c r="C2760" s="215"/>
      <c r="D2760" s="215"/>
    </row>
    <row r="2761" spans="3:4" ht="12" customHeight="1">
      <c r="C2761" s="215"/>
      <c r="D2761" s="215"/>
    </row>
    <row r="2762" spans="3:4" ht="12" customHeight="1">
      <c r="C2762" s="215"/>
      <c r="D2762" s="215"/>
    </row>
    <row r="2763" spans="3:4" ht="12" customHeight="1">
      <c r="C2763" s="215"/>
      <c r="D2763" s="215"/>
    </row>
    <row r="2764" spans="3:4" ht="12" customHeight="1">
      <c r="C2764" s="215"/>
      <c r="D2764" s="215"/>
    </row>
    <row r="2765" spans="3:4" ht="12" customHeight="1">
      <c r="C2765" s="215"/>
      <c r="D2765" s="215"/>
    </row>
    <row r="2766" spans="3:4" ht="12" customHeight="1">
      <c r="C2766" s="215"/>
      <c r="D2766" s="215"/>
    </row>
    <row r="2767" spans="3:4" ht="12" customHeight="1">
      <c r="C2767" s="215"/>
      <c r="D2767" s="215"/>
    </row>
    <row r="2768" spans="3:4" ht="12" customHeight="1">
      <c r="C2768" s="215"/>
      <c r="D2768" s="215"/>
    </row>
    <row r="2769" spans="3:4" ht="12" customHeight="1">
      <c r="C2769" s="215"/>
      <c r="D2769" s="215"/>
    </row>
    <row r="2770" spans="3:4" ht="12" customHeight="1">
      <c r="C2770" s="215"/>
      <c r="D2770" s="215"/>
    </row>
    <row r="2771" spans="3:4" ht="12" customHeight="1">
      <c r="C2771" s="215"/>
      <c r="D2771" s="215"/>
    </row>
    <row r="2772" spans="3:4" ht="12" customHeight="1">
      <c r="C2772" s="215"/>
      <c r="D2772" s="215"/>
    </row>
    <row r="2773" spans="3:4" ht="12" customHeight="1">
      <c r="C2773" s="215"/>
      <c r="D2773" s="215"/>
    </row>
    <row r="2774" spans="3:4" ht="12" customHeight="1">
      <c r="C2774" s="215"/>
      <c r="D2774" s="215"/>
    </row>
    <row r="2775" spans="3:4" ht="12" customHeight="1">
      <c r="C2775" s="215"/>
      <c r="D2775" s="215"/>
    </row>
    <row r="2776" spans="3:4" ht="12" customHeight="1">
      <c r="C2776" s="215"/>
      <c r="D2776" s="215"/>
    </row>
    <row r="2777" spans="3:4" ht="12" customHeight="1">
      <c r="C2777" s="215"/>
      <c r="D2777" s="215"/>
    </row>
    <row r="2778" spans="3:4" ht="12" customHeight="1">
      <c r="C2778" s="215"/>
      <c r="D2778" s="215"/>
    </row>
    <row r="2779" spans="3:4" ht="12" customHeight="1">
      <c r="C2779" s="215"/>
      <c r="D2779" s="215"/>
    </row>
    <row r="2780" spans="3:4" ht="12" customHeight="1">
      <c r="C2780" s="215"/>
      <c r="D2780" s="215"/>
    </row>
    <row r="2781" spans="3:4" ht="12" customHeight="1">
      <c r="C2781" s="215"/>
      <c r="D2781" s="215"/>
    </row>
    <row r="2782" spans="3:4" ht="12" customHeight="1">
      <c r="C2782" s="215"/>
      <c r="D2782" s="215"/>
    </row>
    <row r="2783" spans="3:4" ht="12" customHeight="1">
      <c r="C2783" s="215"/>
      <c r="D2783" s="215"/>
    </row>
    <row r="2784" spans="3:4" ht="12" customHeight="1">
      <c r="C2784" s="215"/>
      <c r="D2784" s="215"/>
    </row>
    <row r="2785" spans="3:4" ht="12" customHeight="1">
      <c r="C2785" s="215"/>
      <c r="D2785" s="215"/>
    </row>
    <row r="2786" spans="3:4" ht="12" customHeight="1">
      <c r="C2786" s="215"/>
      <c r="D2786" s="215"/>
    </row>
    <row r="2787" spans="3:4" ht="12" customHeight="1">
      <c r="C2787" s="215"/>
      <c r="D2787" s="215"/>
    </row>
    <row r="2788" spans="3:4" ht="12" customHeight="1">
      <c r="C2788" s="215"/>
      <c r="D2788" s="215"/>
    </row>
    <row r="2789" spans="3:4" ht="12" customHeight="1">
      <c r="C2789" s="215"/>
      <c r="D2789" s="215"/>
    </row>
    <row r="2790" spans="3:4" ht="12" customHeight="1">
      <c r="C2790" s="215"/>
      <c r="D2790" s="215"/>
    </row>
    <row r="2791" spans="3:4" ht="12" customHeight="1">
      <c r="C2791" s="215"/>
      <c r="D2791" s="215"/>
    </row>
    <row r="2792" spans="3:4" ht="12" customHeight="1">
      <c r="C2792" s="215"/>
      <c r="D2792" s="215"/>
    </row>
    <row r="2793" spans="3:4" ht="12" customHeight="1">
      <c r="C2793" s="215"/>
      <c r="D2793" s="215"/>
    </row>
    <row r="2794" spans="3:4" ht="12" customHeight="1">
      <c r="C2794" s="215"/>
      <c r="D2794" s="215"/>
    </row>
    <row r="2795" spans="3:4" ht="12" customHeight="1">
      <c r="C2795" s="215"/>
      <c r="D2795" s="215"/>
    </row>
    <row r="2796" spans="3:4" ht="12" customHeight="1">
      <c r="C2796" s="215"/>
      <c r="D2796" s="215"/>
    </row>
    <row r="2797" spans="3:4" ht="12" customHeight="1">
      <c r="C2797" s="215"/>
      <c r="D2797" s="215"/>
    </row>
    <row r="2798" spans="3:4" ht="12" customHeight="1">
      <c r="C2798" s="215"/>
      <c r="D2798" s="215"/>
    </row>
    <row r="2799" spans="3:4" ht="12" customHeight="1">
      <c r="C2799" s="215"/>
      <c r="D2799" s="215"/>
    </row>
    <row r="2800" spans="3:4" ht="12" customHeight="1">
      <c r="C2800" s="215"/>
      <c r="D2800" s="215"/>
    </row>
    <row r="2801" spans="3:4" ht="12" customHeight="1">
      <c r="C2801" s="215"/>
      <c r="D2801" s="215"/>
    </row>
    <row r="2802" spans="3:4" ht="12" customHeight="1">
      <c r="C2802" s="215"/>
      <c r="D2802" s="215"/>
    </row>
    <row r="2803" spans="3:4" ht="12" customHeight="1">
      <c r="C2803" s="215"/>
      <c r="D2803" s="215"/>
    </row>
    <row r="2804" spans="3:4" ht="12" customHeight="1">
      <c r="C2804" s="215"/>
      <c r="D2804" s="215"/>
    </row>
    <row r="2805" spans="3:4" ht="12" customHeight="1">
      <c r="C2805" s="215"/>
      <c r="D2805" s="215"/>
    </row>
    <row r="2806" spans="3:4" ht="12" customHeight="1">
      <c r="C2806" s="215"/>
      <c r="D2806" s="215"/>
    </row>
    <row r="2807" spans="3:4" ht="12" customHeight="1">
      <c r="C2807" s="215"/>
      <c r="D2807" s="215"/>
    </row>
    <row r="2808" spans="3:4" ht="12" customHeight="1">
      <c r="C2808" s="215"/>
      <c r="D2808" s="215"/>
    </row>
    <row r="2809" spans="3:4" ht="12" customHeight="1">
      <c r="C2809" s="215"/>
      <c r="D2809" s="215"/>
    </row>
    <row r="2810" spans="3:4" ht="12" customHeight="1">
      <c r="C2810" s="215"/>
      <c r="D2810" s="215"/>
    </row>
    <row r="2811" spans="3:4" ht="12" customHeight="1">
      <c r="C2811" s="215"/>
      <c r="D2811" s="215"/>
    </row>
    <row r="2812" spans="3:4" ht="12" customHeight="1">
      <c r="C2812" s="215"/>
      <c r="D2812" s="215"/>
    </row>
    <row r="2813" spans="3:4" ht="12" customHeight="1">
      <c r="C2813" s="215"/>
      <c r="D2813" s="215"/>
    </row>
    <row r="2814" spans="3:4" ht="12" customHeight="1">
      <c r="C2814" s="215"/>
      <c r="D2814" s="215"/>
    </row>
    <row r="2815" spans="3:4" ht="12" customHeight="1">
      <c r="C2815" s="215"/>
      <c r="D2815" s="215"/>
    </row>
    <row r="2816" spans="3:4" ht="12" customHeight="1">
      <c r="C2816" s="215"/>
      <c r="D2816" s="215"/>
    </row>
    <row r="2817" spans="3:4" ht="12" customHeight="1">
      <c r="C2817" s="215"/>
      <c r="D2817" s="215"/>
    </row>
    <row r="2818" spans="3:4" ht="12" customHeight="1">
      <c r="C2818" s="215"/>
      <c r="D2818" s="215"/>
    </row>
    <row r="2819" spans="3:4" ht="12" customHeight="1">
      <c r="C2819" s="215"/>
      <c r="D2819" s="215"/>
    </row>
    <row r="2820" spans="3:4" ht="12" customHeight="1">
      <c r="C2820" s="215"/>
      <c r="D2820" s="215"/>
    </row>
    <row r="2821" spans="3:4" ht="12" customHeight="1">
      <c r="C2821" s="215"/>
      <c r="D2821" s="215"/>
    </row>
    <row r="2822" spans="3:4" ht="12" customHeight="1">
      <c r="C2822" s="215"/>
      <c r="D2822" s="215"/>
    </row>
    <row r="2823" spans="3:4" ht="12" customHeight="1">
      <c r="C2823" s="215"/>
      <c r="D2823" s="215"/>
    </row>
    <row r="2824" spans="3:4" ht="12" customHeight="1">
      <c r="C2824" s="215"/>
      <c r="D2824" s="215"/>
    </row>
    <row r="2825" spans="3:4" ht="12" customHeight="1">
      <c r="C2825" s="215"/>
      <c r="D2825" s="215"/>
    </row>
    <row r="2826" spans="3:4" ht="12" customHeight="1">
      <c r="C2826" s="215"/>
      <c r="D2826" s="215"/>
    </row>
    <row r="2827" spans="3:4" ht="12" customHeight="1">
      <c r="C2827" s="215"/>
      <c r="D2827" s="215"/>
    </row>
    <row r="2828" spans="3:4" ht="12" customHeight="1">
      <c r="C2828" s="215"/>
      <c r="D2828" s="215"/>
    </row>
    <row r="2829" spans="3:4" ht="12" customHeight="1">
      <c r="C2829" s="215"/>
      <c r="D2829" s="215"/>
    </row>
    <row r="2830" spans="3:4" ht="12" customHeight="1">
      <c r="C2830" s="215"/>
      <c r="D2830" s="215"/>
    </row>
    <row r="2831" spans="3:4" ht="12" customHeight="1">
      <c r="C2831" s="215"/>
      <c r="D2831" s="215"/>
    </row>
    <row r="2832" spans="3:4" ht="12" customHeight="1">
      <c r="C2832" s="215"/>
      <c r="D2832" s="215"/>
    </row>
    <row r="2833" spans="3:4" ht="12" customHeight="1">
      <c r="C2833" s="215"/>
      <c r="D2833" s="215"/>
    </row>
    <row r="2834" spans="3:4" ht="12" customHeight="1">
      <c r="C2834" s="215"/>
      <c r="D2834" s="215"/>
    </row>
    <row r="2835" spans="3:4" ht="12" customHeight="1">
      <c r="C2835" s="215"/>
      <c r="D2835" s="215"/>
    </row>
    <row r="2836" spans="3:4" ht="12" customHeight="1">
      <c r="C2836" s="215"/>
      <c r="D2836" s="215"/>
    </row>
    <row r="2837" spans="3:4" ht="12" customHeight="1">
      <c r="C2837" s="215"/>
      <c r="D2837" s="215"/>
    </row>
    <row r="2838" spans="3:4" ht="12" customHeight="1">
      <c r="C2838" s="215"/>
      <c r="D2838" s="215"/>
    </row>
    <row r="2839" spans="3:4" ht="12" customHeight="1">
      <c r="C2839" s="215"/>
      <c r="D2839" s="215"/>
    </row>
    <row r="2840" spans="3:4" ht="12" customHeight="1">
      <c r="C2840" s="215"/>
      <c r="D2840" s="215"/>
    </row>
    <row r="2841" spans="3:4" ht="12" customHeight="1">
      <c r="C2841" s="215"/>
      <c r="D2841" s="215"/>
    </row>
    <row r="2842" spans="3:4" ht="12" customHeight="1">
      <c r="C2842" s="215"/>
      <c r="D2842" s="215"/>
    </row>
    <row r="2843" spans="3:4" ht="12" customHeight="1">
      <c r="C2843" s="215"/>
      <c r="D2843" s="215"/>
    </row>
    <row r="2844" spans="3:4" ht="12" customHeight="1">
      <c r="C2844" s="215"/>
      <c r="D2844" s="215"/>
    </row>
    <row r="2845" spans="3:4" ht="12" customHeight="1">
      <c r="C2845" s="215"/>
      <c r="D2845" s="215"/>
    </row>
    <row r="2846" spans="3:4" ht="12" customHeight="1">
      <c r="C2846" s="215"/>
      <c r="D2846" s="215"/>
    </row>
    <row r="2847" spans="3:4" ht="12" customHeight="1">
      <c r="C2847" s="215"/>
      <c r="D2847" s="215"/>
    </row>
    <row r="2848" spans="3:4" ht="12" customHeight="1">
      <c r="C2848" s="215"/>
      <c r="D2848" s="215"/>
    </row>
    <row r="2849" spans="3:4" ht="12" customHeight="1">
      <c r="C2849" s="215"/>
      <c r="D2849" s="215"/>
    </row>
    <row r="2850" spans="3:4" ht="12" customHeight="1">
      <c r="C2850" s="215"/>
      <c r="D2850" s="215"/>
    </row>
    <row r="2851" spans="3:4" ht="12" customHeight="1">
      <c r="C2851" s="215"/>
      <c r="D2851" s="215"/>
    </row>
    <row r="2852" spans="3:4" ht="12" customHeight="1">
      <c r="C2852" s="215"/>
      <c r="D2852" s="215"/>
    </row>
    <row r="2853" spans="3:4" ht="12" customHeight="1">
      <c r="C2853" s="215"/>
      <c r="D2853" s="215"/>
    </row>
    <row r="2854" spans="3:4" ht="12" customHeight="1">
      <c r="C2854" s="215"/>
      <c r="D2854" s="215"/>
    </row>
    <row r="2855" spans="3:4" ht="12" customHeight="1">
      <c r="C2855" s="215"/>
      <c r="D2855" s="215"/>
    </row>
    <row r="2856" spans="3:4" ht="12" customHeight="1">
      <c r="C2856" s="215"/>
      <c r="D2856" s="215"/>
    </row>
    <row r="2857" spans="3:4" ht="12" customHeight="1">
      <c r="C2857" s="215"/>
      <c r="D2857" s="215"/>
    </row>
    <row r="2858" spans="3:4" ht="12" customHeight="1">
      <c r="C2858" s="215"/>
      <c r="D2858" s="215"/>
    </row>
    <row r="2859" spans="3:4" ht="12" customHeight="1">
      <c r="C2859" s="215"/>
      <c r="D2859" s="215"/>
    </row>
    <row r="2860" spans="3:4" ht="12" customHeight="1">
      <c r="C2860" s="215"/>
      <c r="D2860" s="215"/>
    </row>
    <row r="2861" spans="3:4" ht="12" customHeight="1">
      <c r="C2861" s="215"/>
      <c r="D2861" s="215"/>
    </row>
    <row r="2862" spans="3:4" ht="12" customHeight="1">
      <c r="C2862" s="215"/>
      <c r="D2862" s="215"/>
    </row>
    <row r="2863" spans="3:4" ht="12" customHeight="1">
      <c r="C2863" s="215"/>
      <c r="D2863" s="215"/>
    </row>
    <row r="2864" spans="3:4" ht="12" customHeight="1">
      <c r="C2864" s="215"/>
      <c r="D2864" s="215"/>
    </row>
    <row r="2865" spans="3:4" ht="12" customHeight="1">
      <c r="C2865" s="215"/>
      <c r="D2865" s="215"/>
    </row>
    <row r="2866" spans="3:4" ht="12" customHeight="1">
      <c r="C2866" s="215"/>
      <c r="D2866" s="215"/>
    </row>
    <row r="2867" spans="3:4" ht="12" customHeight="1">
      <c r="C2867" s="215"/>
      <c r="D2867" s="215"/>
    </row>
    <row r="2868" spans="3:4" ht="12" customHeight="1">
      <c r="C2868" s="215"/>
      <c r="D2868" s="215"/>
    </row>
    <row r="2869" spans="3:4" ht="12" customHeight="1">
      <c r="C2869" s="215"/>
      <c r="D2869" s="215"/>
    </row>
    <row r="2870" spans="3:4" ht="12" customHeight="1">
      <c r="C2870" s="215"/>
      <c r="D2870" s="215"/>
    </row>
    <row r="2871" spans="3:4" ht="12" customHeight="1">
      <c r="C2871" s="215"/>
      <c r="D2871" s="215"/>
    </row>
    <row r="2872" spans="3:4" ht="12" customHeight="1">
      <c r="C2872" s="215"/>
      <c r="D2872" s="215"/>
    </row>
    <row r="2873" spans="3:4" ht="12" customHeight="1">
      <c r="C2873" s="215"/>
      <c r="D2873" s="215"/>
    </row>
    <row r="2874" spans="3:4" ht="12" customHeight="1">
      <c r="C2874" s="215"/>
      <c r="D2874" s="215"/>
    </row>
    <row r="2875" spans="3:4" ht="12" customHeight="1">
      <c r="C2875" s="215"/>
      <c r="D2875" s="215"/>
    </row>
    <row r="2876" spans="3:4" ht="12" customHeight="1">
      <c r="C2876" s="215"/>
      <c r="D2876" s="215"/>
    </row>
    <row r="2877" spans="3:4" ht="12" customHeight="1">
      <c r="C2877" s="215"/>
      <c r="D2877" s="215"/>
    </row>
    <row r="2878" spans="3:4" ht="12" customHeight="1">
      <c r="C2878" s="215"/>
      <c r="D2878" s="215"/>
    </row>
    <row r="2879" spans="3:4" ht="12" customHeight="1">
      <c r="C2879" s="215"/>
      <c r="D2879" s="215"/>
    </row>
    <row r="2880" spans="3:4" ht="12" customHeight="1">
      <c r="C2880" s="215"/>
      <c r="D2880" s="215"/>
    </row>
    <row r="2881" spans="3:4" ht="12" customHeight="1">
      <c r="C2881" s="215"/>
      <c r="D2881" s="215"/>
    </row>
    <row r="2882" spans="3:4" ht="12" customHeight="1">
      <c r="C2882" s="215"/>
      <c r="D2882" s="215"/>
    </row>
    <row r="2883" spans="3:4" ht="12" customHeight="1">
      <c r="C2883" s="215"/>
      <c r="D2883" s="215"/>
    </row>
    <row r="2884" spans="3:4" ht="12" customHeight="1">
      <c r="C2884" s="215"/>
      <c r="D2884" s="215"/>
    </row>
    <row r="2885" spans="3:4" ht="12" customHeight="1">
      <c r="C2885" s="215"/>
      <c r="D2885" s="215"/>
    </row>
    <row r="2886" spans="3:4" ht="12" customHeight="1">
      <c r="C2886" s="215"/>
      <c r="D2886" s="215"/>
    </row>
    <row r="2887" spans="3:4" ht="12" customHeight="1">
      <c r="C2887" s="215"/>
      <c r="D2887" s="215"/>
    </row>
    <row r="2888" spans="3:4" ht="12" customHeight="1">
      <c r="C2888" s="215"/>
      <c r="D2888" s="215"/>
    </row>
    <row r="2889" spans="3:4" ht="12" customHeight="1">
      <c r="C2889" s="215"/>
      <c r="D2889" s="215"/>
    </row>
    <row r="2890" spans="3:4" ht="12" customHeight="1">
      <c r="C2890" s="215"/>
      <c r="D2890" s="215"/>
    </row>
    <row r="2891" spans="3:4" ht="12" customHeight="1">
      <c r="C2891" s="215"/>
      <c r="D2891" s="215"/>
    </row>
    <row r="2892" spans="3:4" ht="12" customHeight="1">
      <c r="C2892" s="215"/>
      <c r="D2892" s="215"/>
    </row>
    <row r="2893" spans="3:4" ht="12" customHeight="1">
      <c r="C2893" s="215"/>
      <c r="D2893" s="215"/>
    </row>
    <row r="2894" spans="3:4" ht="12" customHeight="1">
      <c r="C2894" s="215"/>
      <c r="D2894" s="215"/>
    </row>
    <row r="2895" spans="3:4" ht="12" customHeight="1">
      <c r="C2895" s="215"/>
      <c r="D2895" s="215"/>
    </row>
    <row r="2896" spans="3:4" ht="12" customHeight="1">
      <c r="C2896" s="215"/>
      <c r="D2896" s="215"/>
    </row>
    <row r="2897" spans="3:4" ht="12" customHeight="1">
      <c r="C2897" s="215"/>
      <c r="D2897" s="215"/>
    </row>
    <row r="2898" spans="3:4" ht="12" customHeight="1">
      <c r="C2898" s="215"/>
      <c r="D2898" s="215"/>
    </row>
    <row r="2899" spans="3:4" ht="12" customHeight="1">
      <c r="C2899" s="215"/>
      <c r="D2899" s="215"/>
    </row>
    <row r="2900" spans="3:4" ht="12" customHeight="1">
      <c r="C2900" s="215"/>
      <c r="D2900" s="215"/>
    </row>
    <row r="2901" spans="3:4" ht="12" customHeight="1">
      <c r="C2901" s="215"/>
      <c r="D2901" s="215"/>
    </row>
    <row r="2902" spans="3:4" ht="12" customHeight="1">
      <c r="C2902" s="215"/>
      <c r="D2902" s="215"/>
    </row>
    <row r="2903" spans="3:4" ht="12" customHeight="1">
      <c r="C2903" s="215"/>
      <c r="D2903" s="215"/>
    </row>
    <row r="2904" spans="3:4" ht="12" customHeight="1">
      <c r="C2904" s="215"/>
      <c r="D2904" s="215"/>
    </row>
    <row r="2905" spans="3:4" ht="12" customHeight="1">
      <c r="C2905" s="215"/>
      <c r="D2905" s="215"/>
    </row>
    <row r="2906" spans="3:4" ht="12" customHeight="1">
      <c r="C2906" s="215"/>
      <c r="D2906" s="215"/>
    </row>
    <row r="2907" spans="3:4" ht="12" customHeight="1">
      <c r="C2907" s="215"/>
      <c r="D2907" s="215"/>
    </row>
    <row r="2908" spans="3:4" ht="12" customHeight="1">
      <c r="C2908" s="215"/>
      <c r="D2908" s="215"/>
    </row>
    <row r="2909" spans="3:4" ht="12" customHeight="1">
      <c r="C2909" s="215"/>
      <c r="D2909" s="215"/>
    </row>
    <row r="2910" spans="3:4" ht="12" customHeight="1">
      <c r="C2910" s="215"/>
      <c r="D2910" s="215"/>
    </row>
    <row r="2911" spans="3:4" ht="12" customHeight="1">
      <c r="C2911" s="215"/>
      <c r="D2911" s="215"/>
    </row>
    <row r="2912" spans="3:4" ht="12" customHeight="1">
      <c r="C2912" s="215"/>
      <c r="D2912" s="215"/>
    </row>
    <row r="2913" spans="3:4" ht="12" customHeight="1">
      <c r="C2913" s="215"/>
      <c r="D2913" s="215"/>
    </row>
    <row r="2914" spans="3:4" ht="12" customHeight="1">
      <c r="C2914" s="215"/>
      <c r="D2914" s="215"/>
    </row>
    <row r="2915" spans="3:4" ht="12" customHeight="1">
      <c r="C2915" s="215"/>
      <c r="D2915" s="215"/>
    </row>
    <row r="2916" spans="3:4" ht="12" customHeight="1">
      <c r="C2916" s="215"/>
      <c r="D2916" s="215"/>
    </row>
    <row r="2917" spans="3:4" ht="12" customHeight="1">
      <c r="C2917" s="215"/>
      <c r="D2917" s="215"/>
    </row>
    <row r="2918" spans="3:4" ht="12" customHeight="1">
      <c r="C2918" s="215"/>
      <c r="D2918" s="215"/>
    </row>
    <row r="2919" spans="3:4" ht="12" customHeight="1">
      <c r="C2919" s="215"/>
      <c r="D2919" s="215"/>
    </row>
    <row r="2920" spans="3:4" ht="12" customHeight="1">
      <c r="C2920" s="215"/>
      <c r="D2920" s="215"/>
    </row>
    <row r="2921" spans="3:4" ht="12" customHeight="1">
      <c r="C2921" s="215"/>
      <c r="D2921" s="215"/>
    </row>
    <row r="2922" spans="3:4" ht="12" customHeight="1">
      <c r="C2922" s="215"/>
      <c r="D2922" s="215"/>
    </row>
    <row r="2923" spans="3:4" ht="12" customHeight="1">
      <c r="C2923" s="215"/>
      <c r="D2923" s="215"/>
    </row>
    <row r="2924" spans="3:4" ht="12" customHeight="1">
      <c r="C2924" s="215"/>
      <c r="D2924" s="215"/>
    </row>
    <row r="2925" spans="3:4" ht="12" customHeight="1">
      <c r="C2925" s="215"/>
      <c r="D2925" s="215"/>
    </row>
    <row r="2926" spans="3:4" ht="12" customHeight="1">
      <c r="C2926" s="215"/>
      <c r="D2926" s="215"/>
    </row>
    <row r="2927" spans="3:4" ht="12" customHeight="1">
      <c r="C2927" s="215"/>
      <c r="D2927" s="215"/>
    </row>
    <row r="2928" spans="3:4" ht="12" customHeight="1">
      <c r="C2928" s="215"/>
      <c r="D2928" s="215"/>
    </row>
    <row r="2929" spans="3:4" ht="12" customHeight="1">
      <c r="C2929" s="215"/>
      <c r="D2929" s="215"/>
    </row>
    <row r="2930" spans="3:4" ht="12" customHeight="1">
      <c r="C2930" s="215"/>
      <c r="D2930" s="215"/>
    </row>
    <row r="2931" spans="3:4" ht="12" customHeight="1">
      <c r="C2931" s="215"/>
      <c r="D2931" s="215"/>
    </row>
    <row r="2932" spans="3:4" ht="12" customHeight="1">
      <c r="C2932" s="215"/>
      <c r="D2932" s="215"/>
    </row>
    <row r="2933" spans="3:4" ht="12" customHeight="1">
      <c r="C2933" s="215"/>
      <c r="D2933" s="215"/>
    </row>
    <row r="2934" spans="3:4" ht="12" customHeight="1">
      <c r="C2934" s="215"/>
      <c r="D2934" s="215"/>
    </row>
    <row r="2935" spans="3:4" ht="12" customHeight="1">
      <c r="C2935" s="215"/>
      <c r="D2935" s="215"/>
    </row>
    <row r="2936" spans="3:4" ht="12" customHeight="1">
      <c r="C2936" s="215"/>
      <c r="D2936" s="215"/>
    </row>
    <row r="2937" spans="3:4" ht="12" customHeight="1">
      <c r="C2937" s="215"/>
      <c r="D2937" s="215"/>
    </row>
    <row r="2938" spans="3:4" ht="12" customHeight="1">
      <c r="C2938" s="215"/>
      <c r="D2938" s="215"/>
    </row>
    <row r="2939" spans="3:4" ht="12" customHeight="1">
      <c r="C2939" s="215"/>
      <c r="D2939" s="215"/>
    </row>
    <row r="2940" spans="3:4" ht="12" customHeight="1">
      <c r="C2940" s="215"/>
      <c r="D2940" s="215"/>
    </row>
    <row r="2941" spans="3:4" ht="12" customHeight="1">
      <c r="C2941" s="215"/>
      <c r="D2941" s="215"/>
    </row>
    <row r="2942" spans="3:4" ht="12" customHeight="1">
      <c r="C2942" s="215"/>
      <c r="D2942" s="215"/>
    </row>
    <row r="2943" spans="3:4" ht="12" customHeight="1">
      <c r="C2943" s="215"/>
      <c r="D2943" s="215"/>
    </row>
    <row r="2944" spans="3:4" ht="12" customHeight="1">
      <c r="C2944" s="215"/>
      <c r="D2944" s="215"/>
    </row>
    <row r="2945" spans="3:4" ht="12" customHeight="1">
      <c r="C2945" s="215"/>
      <c r="D2945" s="215"/>
    </row>
    <row r="2946" spans="3:4" ht="12" customHeight="1">
      <c r="C2946" s="215"/>
      <c r="D2946" s="215"/>
    </row>
    <row r="2947" spans="3:4" ht="12" customHeight="1">
      <c r="C2947" s="215"/>
      <c r="D2947" s="215"/>
    </row>
    <row r="2948" spans="3:4" ht="12" customHeight="1">
      <c r="C2948" s="215"/>
      <c r="D2948" s="215"/>
    </row>
    <row r="2949" spans="3:4" ht="12" customHeight="1">
      <c r="C2949" s="215"/>
      <c r="D2949" s="215"/>
    </row>
    <row r="2950" spans="3:4" ht="12" customHeight="1">
      <c r="C2950" s="215"/>
      <c r="D2950" s="215"/>
    </row>
    <row r="2951" spans="3:4" ht="12" customHeight="1">
      <c r="C2951" s="215"/>
      <c r="D2951" s="215"/>
    </row>
    <row r="2952" spans="3:4" ht="12" customHeight="1">
      <c r="C2952" s="215"/>
      <c r="D2952" s="215"/>
    </row>
    <row r="2953" spans="3:4" ht="12" customHeight="1">
      <c r="C2953" s="215"/>
      <c r="D2953" s="215"/>
    </row>
    <row r="2954" spans="3:4" ht="12" customHeight="1">
      <c r="C2954" s="215"/>
      <c r="D2954" s="215"/>
    </row>
    <row r="2955" spans="3:4" ht="12" customHeight="1">
      <c r="C2955" s="215"/>
      <c r="D2955" s="215"/>
    </row>
    <row r="2956" spans="3:4" ht="12" customHeight="1">
      <c r="C2956" s="215"/>
      <c r="D2956" s="215"/>
    </row>
    <row r="2957" spans="3:4" ht="12" customHeight="1">
      <c r="C2957" s="215"/>
      <c r="D2957" s="215"/>
    </row>
    <row r="2958" spans="3:4" ht="12" customHeight="1">
      <c r="C2958" s="215"/>
      <c r="D2958" s="215"/>
    </row>
    <row r="2959" spans="3:4" ht="12" customHeight="1">
      <c r="C2959" s="215"/>
      <c r="D2959" s="215"/>
    </row>
    <row r="2960" spans="3:4" ht="12" customHeight="1">
      <c r="C2960" s="215"/>
      <c r="D2960" s="215"/>
    </row>
    <row r="2961" spans="3:4" ht="12" customHeight="1">
      <c r="C2961" s="215"/>
      <c r="D2961" s="215"/>
    </row>
    <row r="2962" spans="3:4" ht="12" customHeight="1">
      <c r="C2962" s="215"/>
      <c r="D2962" s="215"/>
    </row>
    <row r="2963" spans="3:4" ht="12" customHeight="1">
      <c r="C2963" s="215"/>
      <c r="D2963" s="215"/>
    </row>
    <row r="2964" spans="3:4" ht="12" customHeight="1">
      <c r="C2964" s="215"/>
      <c r="D2964" s="215"/>
    </row>
    <row r="2965" spans="3:4" ht="12" customHeight="1">
      <c r="C2965" s="215"/>
      <c r="D2965" s="215"/>
    </row>
    <row r="2966" spans="3:4" ht="12" customHeight="1">
      <c r="C2966" s="215"/>
      <c r="D2966" s="215"/>
    </row>
    <row r="2967" spans="3:4" ht="12" customHeight="1">
      <c r="C2967" s="215"/>
      <c r="D2967" s="215"/>
    </row>
    <row r="2968" spans="3:4" ht="12" customHeight="1">
      <c r="C2968" s="215"/>
      <c r="D2968" s="215"/>
    </row>
    <row r="2969" spans="3:4" ht="12" customHeight="1">
      <c r="C2969" s="215"/>
      <c r="D2969" s="215"/>
    </row>
    <row r="2970" spans="3:4" ht="12" customHeight="1">
      <c r="C2970" s="215"/>
      <c r="D2970" s="215"/>
    </row>
    <row r="2971" spans="3:4" ht="12" customHeight="1">
      <c r="C2971" s="215"/>
      <c r="D2971" s="215"/>
    </row>
    <row r="2972" spans="3:4" ht="12" customHeight="1">
      <c r="C2972" s="215"/>
      <c r="D2972" s="215"/>
    </row>
    <row r="2973" spans="3:4" ht="12" customHeight="1">
      <c r="C2973" s="215"/>
      <c r="D2973" s="215"/>
    </row>
    <row r="2974" spans="3:4" ht="12" customHeight="1">
      <c r="C2974" s="215"/>
      <c r="D2974" s="215"/>
    </row>
    <row r="2975" spans="3:4" ht="12" customHeight="1">
      <c r="C2975" s="215"/>
      <c r="D2975" s="215"/>
    </row>
    <row r="2976" spans="3:4" ht="12" customHeight="1">
      <c r="C2976" s="215"/>
      <c r="D2976" s="215"/>
    </row>
    <row r="2977" spans="3:4" ht="12" customHeight="1">
      <c r="C2977" s="215"/>
      <c r="D2977" s="215"/>
    </row>
    <row r="2978" spans="3:4" ht="12" customHeight="1">
      <c r="C2978" s="215"/>
      <c r="D2978" s="215"/>
    </row>
    <row r="2979" spans="3:4" ht="12" customHeight="1">
      <c r="C2979" s="215"/>
      <c r="D2979" s="215"/>
    </row>
    <row r="2980" spans="3:4" ht="12" customHeight="1">
      <c r="C2980" s="215"/>
      <c r="D2980" s="215"/>
    </row>
    <row r="2981" spans="3:4" ht="12" customHeight="1">
      <c r="C2981" s="215"/>
      <c r="D2981" s="215"/>
    </row>
    <row r="2982" spans="3:4" ht="12" customHeight="1">
      <c r="C2982" s="215"/>
      <c r="D2982" s="215"/>
    </row>
    <row r="2983" spans="3:4" ht="12" customHeight="1">
      <c r="C2983" s="215"/>
      <c r="D2983" s="215"/>
    </row>
    <row r="2984" spans="3:4" ht="12" customHeight="1">
      <c r="C2984" s="215"/>
      <c r="D2984" s="215"/>
    </row>
    <row r="2985" spans="3:4" ht="12" customHeight="1">
      <c r="C2985" s="215"/>
      <c r="D2985" s="215"/>
    </row>
    <row r="2986" spans="3:4" ht="12" customHeight="1">
      <c r="C2986" s="215"/>
      <c r="D2986" s="215"/>
    </row>
    <row r="2987" spans="3:4" ht="12" customHeight="1">
      <c r="C2987" s="215"/>
      <c r="D2987" s="215"/>
    </row>
    <row r="2988" spans="3:4" ht="12" customHeight="1">
      <c r="C2988" s="215"/>
      <c r="D2988" s="215"/>
    </row>
    <row r="2989" spans="3:4" ht="12" customHeight="1">
      <c r="C2989" s="215"/>
      <c r="D2989" s="215"/>
    </row>
    <row r="2990" spans="3:4" ht="12" customHeight="1">
      <c r="C2990" s="215"/>
      <c r="D2990" s="215"/>
    </row>
    <row r="2991" spans="3:4" ht="12" customHeight="1">
      <c r="C2991" s="215"/>
      <c r="D2991" s="215"/>
    </row>
    <row r="2992" spans="3:4" ht="12" customHeight="1">
      <c r="C2992" s="215"/>
      <c r="D2992" s="215"/>
    </row>
    <row r="2993" spans="3:4" ht="12" customHeight="1">
      <c r="C2993" s="215"/>
      <c r="D2993" s="215"/>
    </row>
    <row r="2994" spans="3:4" ht="12" customHeight="1">
      <c r="C2994" s="215"/>
      <c r="D2994" s="215"/>
    </row>
    <row r="2995" spans="3:4" ht="12" customHeight="1">
      <c r="C2995" s="215"/>
      <c r="D2995" s="215"/>
    </row>
    <row r="2996" spans="3:4" ht="12" customHeight="1">
      <c r="C2996" s="215"/>
      <c r="D2996" s="215"/>
    </row>
    <row r="2997" spans="3:4" ht="12" customHeight="1">
      <c r="C2997" s="215"/>
      <c r="D2997" s="215"/>
    </row>
    <row r="2998" spans="3:4" ht="12" customHeight="1">
      <c r="C2998" s="215"/>
      <c r="D2998" s="215"/>
    </row>
    <row r="2999" spans="3:4" ht="12" customHeight="1">
      <c r="C2999" s="215"/>
      <c r="D2999" s="215"/>
    </row>
    <row r="3000" spans="3:4" ht="12" customHeight="1">
      <c r="C3000" s="215"/>
      <c r="D3000" s="215"/>
    </row>
    <row r="3001" spans="3:4" ht="12" customHeight="1">
      <c r="C3001" s="215"/>
      <c r="D3001" s="215"/>
    </row>
    <row r="3002" spans="3:4" ht="12" customHeight="1">
      <c r="C3002" s="215"/>
      <c r="D3002" s="215"/>
    </row>
    <row r="3003" spans="3:4" ht="12" customHeight="1">
      <c r="C3003" s="215"/>
      <c r="D3003" s="215"/>
    </row>
    <row r="3004" spans="3:4" ht="12" customHeight="1">
      <c r="C3004" s="215"/>
      <c r="D3004" s="215"/>
    </row>
    <row r="3005" spans="3:4" ht="12" customHeight="1">
      <c r="C3005" s="215"/>
      <c r="D3005" s="215"/>
    </row>
    <row r="3006" spans="3:4" ht="12" customHeight="1">
      <c r="C3006" s="215"/>
      <c r="D3006" s="215"/>
    </row>
    <row r="3007" spans="3:4" ht="12" customHeight="1">
      <c r="C3007" s="215"/>
      <c r="D3007" s="215"/>
    </row>
    <row r="3008" spans="3:4" ht="12" customHeight="1">
      <c r="C3008" s="215"/>
      <c r="D3008" s="215"/>
    </row>
    <row r="3009" spans="3:4" ht="12" customHeight="1">
      <c r="C3009" s="215"/>
      <c r="D3009" s="215"/>
    </row>
    <row r="3010" spans="3:4" ht="12" customHeight="1">
      <c r="C3010" s="215"/>
      <c r="D3010" s="215"/>
    </row>
    <row r="3011" spans="3:4" ht="12" customHeight="1">
      <c r="C3011" s="215"/>
      <c r="D3011" s="215"/>
    </row>
    <row r="3012" spans="3:4" ht="12" customHeight="1">
      <c r="C3012" s="215"/>
      <c r="D3012" s="215"/>
    </row>
    <row r="3013" spans="3:4" ht="12" customHeight="1">
      <c r="C3013" s="215"/>
      <c r="D3013" s="215"/>
    </row>
    <row r="3014" spans="3:4" ht="12" customHeight="1">
      <c r="C3014" s="215"/>
      <c r="D3014" s="215"/>
    </row>
    <row r="3015" spans="3:4" ht="12" customHeight="1">
      <c r="C3015" s="215"/>
      <c r="D3015" s="215"/>
    </row>
    <row r="3016" spans="3:4" ht="12" customHeight="1">
      <c r="C3016" s="215"/>
      <c r="D3016" s="215"/>
    </row>
    <row r="3017" spans="3:4" ht="12" customHeight="1">
      <c r="C3017" s="215"/>
      <c r="D3017" s="215"/>
    </row>
    <row r="3018" spans="3:4" ht="12" customHeight="1">
      <c r="C3018" s="215"/>
      <c r="D3018" s="215"/>
    </row>
    <row r="3019" spans="3:4" ht="12" customHeight="1">
      <c r="C3019" s="215"/>
      <c r="D3019" s="215"/>
    </row>
    <row r="3020" spans="3:4" ht="12" customHeight="1">
      <c r="C3020" s="215"/>
      <c r="D3020" s="215"/>
    </row>
    <row r="3021" spans="3:4" ht="12" customHeight="1">
      <c r="C3021" s="215"/>
      <c r="D3021" s="215"/>
    </row>
    <row r="3022" spans="3:4" ht="12" customHeight="1">
      <c r="C3022" s="215"/>
      <c r="D3022" s="215"/>
    </row>
    <row r="3023" spans="3:4" ht="12" customHeight="1">
      <c r="C3023" s="215"/>
      <c r="D3023" s="215"/>
    </row>
    <row r="3024" spans="3:4" ht="12" customHeight="1">
      <c r="C3024" s="215"/>
      <c r="D3024" s="215"/>
    </row>
    <row r="3025" spans="3:4" ht="12" customHeight="1">
      <c r="C3025" s="215"/>
      <c r="D3025" s="215"/>
    </row>
    <row r="3026" spans="3:4" ht="12" customHeight="1">
      <c r="C3026" s="215"/>
      <c r="D3026" s="215"/>
    </row>
    <row r="3027" spans="3:4" ht="12" customHeight="1">
      <c r="C3027" s="215"/>
      <c r="D3027" s="215"/>
    </row>
    <row r="3028" spans="3:4" ht="12" customHeight="1">
      <c r="C3028" s="215"/>
      <c r="D3028" s="215"/>
    </row>
    <row r="3029" spans="3:4" ht="12" customHeight="1">
      <c r="C3029" s="215"/>
      <c r="D3029" s="215"/>
    </row>
    <row r="3030" spans="3:4" ht="12" customHeight="1">
      <c r="C3030" s="215"/>
      <c r="D3030" s="215"/>
    </row>
    <row r="3031" spans="3:4" ht="12" customHeight="1">
      <c r="C3031" s="215"/>
      <c r="D3031" s="215"/>
    </row>
    <row r="3032" spans="3:4" ht="12" customHeight="1">
      <c r="C3032" s="215"/>
      <c r="D3032" s="215"/>
    </row>
    <row r="3033" spans="3:4" ht="12" customHeight="1">
      <c r="C3033" s="215"/>
      <c r="D3033" s="215"/>
    </row>
    <row r="3034" spans="3:4" ht="12" customHeight="1">
      <c r="C3034" s="215"/>
      <c r="D3034" s="215"/>
    </row>
    <row r="3035" spans="3:4" ht="12" customHeight="1">
      <c r="C3035" s="215"/>
      <c r="D3035" s="215"/>
    </row>
    <row r="3036" spans="3:4" ht="12" customHeight="1">
      <c r="C3036" s="215"/>
      <c r="D3036" s="215"/>
    </row>
    <row r="3037" spans="3:4" ht="12" customHeight="1">
      <c r="C3037" s="215"/>
      <c r="D3037" s="215"/>
    </row>
    <row r="3038" spans="3:4" ht="12" customHeight="1">
      <c r="C3038" s="215"/>
      <c r="D3038" s="215"/>
    </row>
    <row r="3039" spans="3:4" ht="12" customHeight="1">
      <c r="C3039" s="215"/>
      <c r="D3039" s="215"/>
    </row>
    <row r="3040" spans="3:4" ht="12" customHeight="1">
      <c r="C3040" s="215"/>
      <c r="D3040" s="215"/>
    </row>
    <row r="3041" spans="3:4" ht="12" customHeight="1">
      <c r="C3041" s="215"/>
      <c r="D3041" s="215"/>
    </row>
    <row r="3042" spans="3:4" ht="12" customHeight="1">
      <c r="C3042" s="215"/>
      <c r="D3042" s="215"/>
    </row>
    <row r="3043" spans="3:4" ht="12" customHeight="1">
      <c r="C3043" s="215"/>
      <c r="D3043" s="215"/>
    </row>
    <row r="3044" spans="3:4" ht="12" customHeight="1">
      <c r="C3044" s="215"/>
      <c r="D3044" s="215"/>
    </row>
    <row r="3045" spans="3:4" ht="12" customHeight="1">
      <c r="C3045" s="215"/>
      <c r="D3045" s="215"/>
    </row>
    <row r="3046" spans="3:4" ht="12" customHeight="1">
      <c r="C3046" s="215"/>
      <c r="D3046" s="215"/>
    </row>
    <row r="3047" spans="3:4" ht="12" customHeight="1">
      <c r="C3047" s="215"/>
      <c r="D3047" s="215"/>
    </row>
    <row r="3048" spans="3:4" ht="12" customHeight="1">
      <c r="C3048" s="215"/>
      <c r="D3048" s="215"/>
    </row>
    <row r="3049" spans="3:4" ht="12" customHeight="1">
      <c r="C3049" s="215"/>
      <c r="D3049" s="215"/>
    </row>
    <row r="3050" spans="3:4" ht="12" customHeight="1">
      <c r="C3050" s="215"/>
      <c r="D3050" s="215"/>
    </row>
    <row r="3051" spans="3:4" ht="12" customHeight="1">
      <c r="C3051" s="215"/>
      <c r="D3051" s="215"/>
    </row>
    <row r="3052" spans="3:4" ht="12" customHeight="1">
      <c r="C3052" s="215"/>
      <c r="D3052" s="215"/>
    </row>
    <row r="3053" spans="3:4" ht="12" customHeight="1">
      <c r="C3053" s="215"/>
      <c r="D3053" s="215"/>
    </row>
    <row r="3054" spans="3:4" ht="12" customHeight="1">
      <c r="C3054" s="215"/>
      <c r="D3054" s="215"/>
    </row>
    <row r="3055" spans="3:4" ht="12" customHeight="1">
      <c r="C3055" s="215"/>
      <c r="D3055" s="215"/>
    </row>
    <row r="3056" spans="3:4" ht="12" customHeight="1">
      <c r="C3056" s="215"/>
      <c r="D3056" s="215"/>
    </row>
    <row r="3057" spans="3:4" ht="12" customHeight="1">
      <c r="C3057" s="215"/>
      <c r="D3057" s="215"/>
    </row>
    <row r="3058" spans="3:4" ht="12" customHeight="1">
      <c r="C3058" s="215"/>
      <c r="D3058" s="215"/>
    </row>
    <row r="3059" spans="3:4" ht="12" customHeight="1">
      <c r="C3059" s="215"/>
      <c r="D3059" s="215"/>
    </row>
    <row r="3060" spans="3:4" ht="12" customHeight="1">
      <c r="C3060" s="215"/>
      <c r="D3060" s="215"/>
    </row>
    <row r="3061" spans="3:4" ht="12" customHeight="1">
      <c r="C3061" s="215"/>
      <c r="D3061" s="215"/>
    </row>
    <row r="3062" spans="3:4" ht="12" customHeight="1">
      <c r="C3062" s="215"/>
      <c r="D3062" s="215"/>
    </row>
    <row r="3063" spans="3:4" ht="12" customHeight="1">
      <c r="C3063" s="215"/>
      <c r="D3063" s="215"/>
    </row>
    <row r="3064" spans="3:4" ht="12" customHeight="1">
      <c r="C3064" s="215"/>
      <c r="D3064" s="215"/>
    </row>
    <row r="3065" spans="3:4" ht="12" customHeight="1">
      <c r="C3065" s="215"/>
      <c r="D3065" s="215"/>
    </row>
    <row r="3066" spans="3:4" ht="12" customHeight="1">
      <c r="C3066" s="215"/>
      <c r="D3066" s="215"/>
    </row>
    <row r="3067" spans="3:4" ht="12" customHeight="1">
      <c r="C3067" s="215"/>
      <c r="D3067" s="215"/>
    </row>
    <row r="3068" spans="3:4" ht="12" customHeight="1">
      <c r="C3068" s="215"/>
      <c r="D3068" s="215"/>
    </row>
    <row r="3069" spans="3:4" ht="12" customHeight="1">
      <c r="C3069" s="215"/>
      <c r="D3069" s="215"/>
    </row>
    <row r="3070" spans="3:4" ht="12" customHeight="1">
      <c r="C3070" s="215"/>
      <c r="D3070" s="215"/>
    </row>
    <row r="3071" spans="3:4" ht="12" customHeight="1">
      <c r="C3071" s="215"/>
      <c r="D3071" s="215"/>
    </row>
    <row r="3072" spans="3:4" ht="12" customHeight="1">
      <c r="C3072" s="215"/>
      <c r="D3072" s="215"/>
    </row>
    <row r="3073" spans="3:4" ht="12" customHeight="1">
      <c r="C3073" s="215"/>
      <c r="D3073" s="215"/>
    </row>
    <row r="3074" spans="3:4" ht="12" customHeight="1">
      <c r="C3074" s="215"/>
      <c r="D3074" s="215"/>
    </row>
    <row r="3075" spans="3:4" ht="12" customHeight="1">
      <c r="C3075" s="215"/>
      <c r="D3075" s="215"/>
    </row>
    <row r="3076" spans="3:4" ht="12" customHeight="1">
      <c r="C3076" s="215"/>
      <c r="D3076" s="215"/>
    </row>
    <row r="3077" spans="3:4" ht="12" customHeight="1">
      <c r="C3077" s="215"/>
      <c r="D3077" s="215"/>
    </row>
    <row r="3078" spans="3:4" ht="12" customHeight="1">
      <c r="C3078" s="215"/>
      <c r="D3078" s="215"/>
    </row>
    <row r="3079" spans="3:4" ht="12" customHeight="1">
      <c r="C3079" s="215"/>
      <c r="D3079" s="215"/>
    </row>
    <row r="3080" spans="3:4" ht="12" customHeight="1">
      <c r="C3080" s="215"/>
      <c r="D3080" s="215"/>
    </row>
    <row r="3081" spans="3:4" ht="12" customHeight="1">
      <c r="C3081" s="215"/>
      <c r="D3081" s="215"/>
    </row>
    <row r="3082" spans="3:4" ht="12" customHeight="1">
      <c r="C3082" s="215"/>
      <c r="D3082" s="215"/>
    </row>
    <row r="3083" spans="3:4" ht="12" customHeight="1">
      <c r="C3083" s="215"/>
      <c r="D3083" s="215"/>
    </row>
    <row r="3084" spans="3:4" ht="12" customHeight="1">
      <c r="C3084" s="215"/>
      <c r="D3084" s="215"/>
    </row>
    <row r="3085" spans="3:4" ht="12" customHeight="1">
      <c r="C3085" s="215"/>
      <c r="D3085" s="215"/>
    </row>
    <row r="3086" spans="3:4" ht="12" customHeight="1">
      <c r="C3086" s="215"/>
      <c r="D3086" s="215"/>
    </row>
    <row r="3087" spans="3:4" ht="12" customHeight="1">
      <c r="C3087" s="215"/>
      <c r="D3087" s="215"/>
    </row>
    <row r="3088" spans="3:4" ht="12" customHeight="1">
      <c r="C3088" s="215"/>
      <c r="D3088" s="215"/>
    </row>
    <row r="3089" spans="3:4" ht="12" customHeight="1">
      <c r="C3089" s="215"/>
      <c r="D3089" s="215"/>
    </row>
    <row r="3090" spans="3:4" ht="12" customHeight="1">
      <c r="C3090" s="215"/>
      <c r="D3090" s="215"/>
    </row>
    <row r="3091" spans="3:4" ht="12" customHeight="1">
      <c r="C3091" s="215"/>
      <c r="D3091" s="215"/>
    </row>
    <row r="3092" spans="3:4" ht="12" customHeight="1">
      <c r="C3092" s="215"/>
      <c r="D3092" s="215"/>
    </row>
    <row r="3093" spans="3:4" ht="12" customHeight="1">
      <c r="C3093" s="215"/>
      <c r="D3093" s="215"/>
    </row>
    <row r="3094" spans="3:4" ht="12" customHeight="1">
      <c r="C3094" s="215"/>
      <c r="D3094" s="215"/>
    </row>
    <row r="3095" spans="3:4" ht="12" customHeight="1">
      <c r="C3095" s="215"/>
      <c r="D3095" s="215"/>
    </row>
    <row r="3096" spans="3:4" ht="12" customHeight="1">
      <c r="C3096" s="215"/>
      <c r="D3096" s="215"/>
    </row>
    <row r="3097" spans="3:4" ht="12" customHeight="1">
      <c r="C3097" s="215"/>
      <c r="D3097" s="215"/>
    </row>
    <row r="3098" spans="3:4" ht="12" customHeight="1">
      <c r="C3098" s="215"/>
      <c r="D3098" s="215"/>
    </row>
    <row r="3099" spans="3:4" ht="12" customHeight="1">
      <c r="C3099" s="215"/>
      <c r="D3099" s="215"/>
    </row>
    <row r="3100" spans="3:4" ht="12" customHeight="1">
      <c r="C3100" s="215"/>
      <c r="D3100" s="215"/>
    </row>
    <row r="3101" spans="3:4" ht="12" customHeight="1">
      <c r="C3101" s="215"/>
      <c r="D3101" s="215"/>
    </row>
    <row r="3102" spans="3:4" ht="12" customHeight="1">
      <c r="C3102" s="215"/>
      <c r="D3102" s="215"/>
    </row>
    <row r="3103" spans="3:4" ht="12" customHeight="1">
      <c r="C3103" s="215"/>
      <c r="D3103" s="215"/>
    </row>
    <row r="3104" spans="3:4" ht="12" customHeight="1">
      <c r="C3104" s="215"/>
      <c r="D3104" s="215"/>
    </row>
    <row r="3105" spans="3:4" ht="12" customHeight="1">
      <c r="C3105" s="215"/>
      <c r="D3105" s="215"/>
    </row>
    <row r="3106" spans="3:4" ht="12" customHeight="1">
      <c r="C3106" s="215"/>
      <c r="D3106" s="215"/>
    </row>
    <row r="3107" spans="3:4" ht="12" customHeight="1">
      <c r="C3107" s="215"/>
      <c r="D3107" s="215"/>
    </row>
    <row r="3108" spans="3:4" ht="12" customHeight="1">
      <c r="C3108" s="215"/>
      <c r="D3108" s="215"/>
    </row>
    <row r="3109" spans="3:4" ht="12" customHeight="1">
      <c r="C3109" s="215"/>
      <c r="D3109" s="215"/>
    </row>
    <row r="3110" spans="3:4" ht="12" customHeight="1">
      <c r="C3110" s="215"/>
      <c r="D3110" s="215"/>
    </row>
    <row r="3111" spans="3:4" ht="12" customHeight="1">
      <c r="C3111" s="215"/>
      <c r="D3111" s="215"/>
    </row>
    <row r="3112" spans="3:4" ht="12" customHeight="1">
      <c r="C3112" s="215"/>
      <c r="D3112" s="215"/>
    </row>
    <row r="3113" spans="3:4" ht="12" customHeight="1">
      <c r="C3113" s="215"/>
      <c r="D3113" s="215"/>
    </row>
    <row r="3114" spans="3:4" ht="12" customHeight="1">
      <c r="C3114" s="215"/>
      <c r="D3114" s="215"/>
    </row>
    <row r="3115" spans="3:4" ht="12" customHeight="1">
      <c r="C3115" s="215"/>
      <c r="D3115" s="215"/>
    </row>
    <row r="3116" spans="3:4" ht="12" customHeight="1">
      <c r="C3116" s="215"/>
      <c r="D3116" s="215"/>
    </row>
    <row r="3117" spans="3:4" ht="12" customHeight="1">
      <c r="C3117" s="215"/>
      <c r="D3117" s="215"/>
    </row>
    <row r="3118" spans="3:4" ht="12" customHeight="1">
      <c r="C3118" s="215"/>
      <c r="D3118" s="215"/>
    </row>
    <row r="3119" spans="3:4" ht="12" customHeight="1">
      <c r="C3119" s="215"/>
      <c r="D3119" s="215"/>
    </row>
    <row r="3120" spans="3:4" ht="12" customHeight="1">
      <c r="C3120" s="215"/>
      <c r="D3120" s="215"/>
    </row>
    <row r="3121" spans="3:4" ht="12" customHeight="1">
      <c r="C3121" s="215"/>
      <c r="D3121" s="215"/>
    </row>
    <row r="3122" spans="3:4" ht="12" customHeight="1">
      <c r="C3122" s="215"/>
      <c r="D3122" s="215"/>
    </row>
    <row r="3123" spans="3:4" ht="12" customHeight="1">
      <c r="C3123" s="215"/>
      <c r="D3123" s="215"/>
    </row>
    <row r="3124" spans="3:4" ht="12" customHeight="1">
      <c r="C3124" s="215"/>
      <c r="D3124" s="215"/>
    </row>
    <row r="3125" spans="3:4" ht="12" customHeight="1">
      <c r="C3125" s="215"/>
      <c r="D3125" s="215"/>
    </row>
    <row r="3126" spans="3:4" ht="12" customHeight="1">
      <c r="C3126" s="215"/>
      <c r="D3126" s="215"/>
    </row>
    <row r="3127" spans="3:4" ht="12" customHeight="1">
      <c r="C3127" s="215"/>
      <c r="D3127" s="215"/>
    </row>
    <row r="3128" spans="3:4" ht="12" customHeight="1">
      <c r="C3128" s="215"/>
      <c r="D3128" s="215"/>
    </row>
    <row r="3129" spans="3:4" ht="12" customHeight="1">
      <c r="C3129" s="215"/>
      <c r="D3129" s="215"/>
    </row>
    <row r="3130" spans="3:4" ht="12" customHeight="1">
      <c r="C3130" s="215"/>
      <c r="D3130" s="215"/>
    </row>
    <row r="3131" spans="3:4" ht="12" customHeight="1">
      <c r="C3131" s="215"/>
      <c r="D3131" s="215"/>
    </row>
    <row r="3132" spans="3:4" ht="12" customHeight="1">
      <c r="C3132" s="215"/>
      <c r="D3132" s="215"/>
    </row>
    <row r="3133" spans="3:4" ht="12" customHeight="1">
      <c r="C3133" s="215"/>
      <c r="D3133" s="215"/>
    </row>
    <row r="3134" spans="3:4" ht="12" customHeight="1">
      <c r="C3134" s="215"/>
      <c r="D3134" s="215"/>
    </row>
    <row r="3135" spans="3:4" ht="12" customHeight="1">
      <c r="C3135" s="215"/>
      <c r="D3135" s="215"/>
    </row>
    <row r="3136" spans="3:4" ht="12" customHeight="1">
      <c r="C3136" s="215"/>
      <c r="D3136" s="215"/>
    </row>
    <row r="3137" spans="3:4" ht="12" customHeight="1">
      <c r="C3137" s="215"/>
      <c r="D3137" s="215"/>
    </row>
    <row r="3138" spans="3:4" ht="12" customHeight="1">
      <c r="C3138" s="215"/>
      <c r="D3138" s="215"/>
    </row>
    <row r="3139" spans="3:4" ht="12" customHeight="1">
      <c r="C3139" s="215"/>
      <c r="D3139" s="215"/>
    </row>
    <row r="3140" spans="3:4" ht="12" customHeight="1">
      <c r="C3140" s="215"/>
      <c r="D3140" s="215"/>
    </row>
    <row r="3141" spans="3:4" ht="12" customHeight="1">
      <c r="C3141" s="215"/>
      <c r="D3141" s="215"/>
    </row>
    <row r="3142" spans="3:4" ht="12" customHeight="1">
      <c r="C3142" s="215"/>
      <c r="D3142" s="215"/>
    </row>
    <row r="3143" spans="3:4" ht="12" customHeight="1">
      <c r="C3143" s="215"/>
      <c r="D3143" s="215"/>
    </row>
    <row r="3144" spans="3:4" ht="12" customHeight="1">
      <c r="C3144" s="215"/>
      <c r="D3144" s="215"/>
    </row>
    <row r="3145" spans="3:4" ht="12" customHeight="1">
      <c r="C3145" s="215"/>
      <c r="D3145" s="215"/>
    </row>
    <row r="3146" spans="3:4" ht="12" customHeight="1">
      <c r="C3146" s="215"/>
      <c r="D3146" s="215"/>
    </row>
    <row r="3147" spans="3:4" ht="12" customHeight="1">
      <c r="C3147" s="215"/>
      <c r="D3147" s="215"/>
    </row>
    <row r="3148" spans="3:4" ht="12" customHeight="1">
      <c r="C3148" s="215"/>
      <c r="D3148" s="215"/>
    </row>
    <row r="3149" spans="3:4" ht="12" customHeight="1">
      <c r="C3149" s="215"/>
      <c r="D3149" s="215"/>
    </row>
    <row r="3150" spans="3:4" ht="12" customHeight="1">
      <c r="C3150" s="215"/>
      <c r="D3150" s="215"/>
    </row>
    <row r="3151" spans="3:4" ht="12" customHeight="1">
      <c r="C3151" s="215"/>
      <c r="D3151" s="215"/>
    </row>
    <row r="3152" spans="3:4" ht="12" customHeight="1">
      <c r="C3152" s="215"/>
      <c r="D3152" s="215"/>
    </row>
    <row r="3153" spans="3:4" ht="12" customHeight="1">
      <c r="C3153" s="215"/>
      <c r="D3153" s="215"/>
    </row>
    <row r="3154" spans="3:4" ht="12" customHeight="1">
      <c r="C3154" s="215"/>
      <c r="D3154" s="215"/>
    </row>
    <row r="3155" spans="3:4" ht="12" customHeight="1">
      <c r="C3155" s="215"/>
      <c r="D3155" s="215"/>
    </row>
    <row r="3156" spans="3:4" ht="12" customHeight="1">
      <c r="C3156" s="215"/>
      <c r="D3156" s="215"/>
    </row>
    <row r="3157" spans="3:4" ht="12" customHeight="1">
      <c r="C3157" s="215"/>
      <c r="D3157" s="215"/>
    </row>
    <row r="3158" spans="3:4" ht="12" customHeight="1">
      <c r="C3158" s="215"/>
      <c r="D3158" s="215"/>
    </row>
    <row r="3159" spans="3:4" ht="12" customHeight="1">
      <c r="C3159" s="215"/>
      <c r="D3159" s="215"/>
    </row>
    <row r="3160" spans="3:4" ht="12" customHeight="1">
      <c r="C3160" s="215"/>
      <c r="D3160" s="215"/>
    </row>
    <row r="3161" spans="3:4" ht="12" customHeight="1">
      <c r="C3161" s="215"/>
      <c r="D3161" s="215"/>
    </row>
    <row r="3162" spans="3:4" ht="12" customHeight="1">
      <c r="C3162" s="215"/>
      <c r="D3162" s="215"/>
    </row>
    <row r="3163" spans="3:4" ht="12" customHeight="1">
      <c r="C3163" s="215"/>
      <c r="D3163" s="215"/>
    </row>
    <row r="3164" spans="3:4" ht="12" customHeight="1">
      <c r="C3164" s="215"/>
      <c r="D3164" s="215"/>
    </row>
    <row r="3165" spans="3:4" ht="12" customHeight="1">
      <c r="C3165" s="215"/>
      <c r="D3165" s="215"/>
    </row>
    <row r="3166" spans="3:4" ht="12" customHeight="1">
      <c r="C3166" s="215"/>
      <c r="D3166" s="215"/>
    </row>
    <row r="3167" spans="3:4" ht="12" customHeight="1">
      <c r="C3167" s="215"/>
      <c r="D3167" s="215"/>
    </row>
    <row r="3168" spans="3:4" ht="12" customHeight="1">
      <c r="C3168" s="215"/>
      <c r="D3168" s="215"/>
    </row>
    <row r="3169" spans="3:4" ht="12" customHeight="1">
      <c r="C3169" s="215"/>
      <c r="D3169" s="215"/>
    </row>
    <row r="3170" spans="3:4" ht="12" customHeight="1">
      <c r="C3170" s="215"/>
      <c r="D3170" s="215"/>
    </row>
    <row r="3171" spans="3:4" ht="12" customHeight="1">
      <c r="C3171" s="215"/>
      <c r="D3171" s="215"/>
    </row>
    <row r="3172" spans="3:4" ht="12" customHeight="1">
      <c r="C3172" s="215"/>
      <c r="D3172" s="215"/>
    </row>
    <row r="3173" spans="3:4" ht="12" customHeight="1">
      <c r="C3173" s="215"/>
      <c r="D3173" s="215"/>
    </row>
    <row r="3174" spans="3:4" ht="12" customHeight="1">
      <c r="C3174" s="215"/>
      <c r="D3174" s="215"/>
    </row>
    <row r="3175" spans="3:4" ht="12" customHeight="1">
      <c r="C3175" s="215"/>
      <c r="D3175" s="215"/>
    </row>
    <row r="3176" spans="3:4" ht="12" customHeight="1">
      <c r="C3176" s="215"/>
      <c r="D3176" s="215"/>
    </row>
    <row r="3177" spans="3:4" ht="12" customHeight="1">
      <c r="C3177" s="215"/>
      <c r="D3177" s="215"/>
    </row>
    <row r="3178" spans="3:4" ht="12" customHeight="1">
      <c r="C3178" s="215"/>
      <c r="D3178" s="215"/>
    </row>
    <row r="3179" spans="3:4" ht="12" customHeight="1">
      <c r="C3179" s="215"/>
      <c r="D3179" s="215"/>
    </row>
    <row r="3180" spans="3:4" ht="12" customHeight="1">
      <c r="C3180" s="215"/>
      <c r="D3180" s="215"/>
    </row>
    <row r="3181" spans="3:4" ht="12" customHeight="1">
      <c r="C3181" s="215"/>
      <c r="D3181" s="215"/>
    </row>
    <row r="3182" spans="3:4" ht="12" customHeight="1">
      <c r="C3182" s="215"/>
      <c r="D3182" s="215"/>
    </row>
    <row r="3183" spans="3:4" ht="12" customHeight="1">
      <c r="C3183" s="215"/>
      <c r="D3183" s="215"/>
    </row>
    <row r="3184" spans="3:4" ht="12" customHeight="1">
      <c r="C3184" s="215"/>
      <c r="D3184" s="215"/>
    </row>
    <row r="3185" spans="3:4" ht="12" customHeight="1">
      <c r="C3185" s="215"/>
      <c r="D3185" s="215"/>
    </row>
    <row r="3186" spans="3:4" ht="12" customHeight="1">
      <c r="C3186" s="215"/>
      <c r="D3186" s="215"/>
    </row>
    <row r="3187" spans="3:4" ht="12" customHeight="1">
      <c r="C3187" s="215"/>
      <c r="D3187" s="215"/>
    </row>
    <row r="3188" spans="3:4" ht="12" customHeight="1">
      <c r="C3188" s="215"/>
      <c r="D3188" s="215"/>
    </row>
    <row r="3189" spans="3:4" ht="12" customHeight="1">
      <c r="C3189" s="215"/>
      <c r="D3189" s="215"/>
    </row>
    <row r="3190" spans="3:4" ht="12" customHeight="1">
      <c r="C3190" s="215"/>
      <c r="D3190" s="215"/>
    </row>
    <row r="3191" spans="3:4" ht="12" customHeight="1">
      <c r="C3191" s="215"/>
      <c r="D3191" s="215"/>
    </row>
    <row r="3192" spans="3:4" ht="12" customHeight="1">
      <c r="C3192" s="215"/>
      <c r="D3192" s="215"/>
    </row>
    <row r="3193" spans="3:4" ht="12" customHeight="1">
      <c r="C3193" s="215"/>
      <c r="D3193" s="215"/>
    </row>
    <row r="3194" spans="3:4" ht="12" customHeight="1">
      <c r="C3194" s="215"/>
      <c r="D3194" s="215"/>
    </row>
    <row r="3195" spans="3:4" ht="12" customHeight="1">
      <c r="C3195" s="215"/>
      <c r="D3195" s="215"/>
    </row>
    <row r="3196" spans="3:4" ht="12" customHeight="1">
      <c r="C3196" s="215"/>
      <c r="D3196" s="215"/>
    </row>
    <row r="3197" spans="3:4" ht="12" customHeight="1">
      <c r="C3197" s="215"/>
      <c r="D3197" s="215"/>
    </row>
    <row r="3198" spans="3:4" ht="12" customHeight="1">
      <c r="C3198" s="215"/>
      <c r="D3198" s="215"/>
    </row>
    <row r="3199" spans="3:4" ht="12" customHeight="1">
      <c r="C3199" s="215"/>
      <c r="D3199" s="215"/>
    </row>
    <row r="3200" spans="3:4" ht="12" customHeight="1">
      <c r="C3200" s="215"/>
      <c r="D3200" s="215"/>
    </row>
    <row r="3201" spans="3:4" ht="12" customHeight="1">
      <c r="C3201" s="215"/>
      <c r="D3201" s="215"/>
    </row>
    <row r="3202" spans="3:4" ht="12" customHeight="1">
      <c r="C3202" s="215"/>
      <c r="D3202" s="215"/>
    </row>
    <row r="3203" spans="3:4" ht="12" customHeight="1">
      <c r="C3203" s="215"/>
      <c r="D3203" s="215"/>
    </row>
    <row r="3204" spans="3:4" ht="12" customHeight="1">
      <c r="C3204" s="215"/>
      <c r="D3204" s="215"/>
    </row>
    <row r="3205" spans="3:4" ht="12" customHeight="1">
      <c r="C3205" s="215"/>
      <c r="D3205" s="215"/>
    </row>
    <row r="3206" spans="3:4" ht="12" customHeight="1">
      <c r="C3206" s="215"/>
      <c r="D3206" s="215"/>
    </row>
    <row r="3207" spans="3:4" ht="12" customHeight="1">
      <c r="C3207" s="215"/>
      <c r="D3207" s="215"/>
    </row>
    <row r="3208" spans="3:4" ht="12" customHeight="1">
      <c r="C3208" s="215"/>
      <c r="D3208" s="215"/>
    </row>
    <row r="3209" spans="3:4" ht="12" customHeight="1">
      <c r="C3209" s="215"/>
      <c r="D3209" s="215"/>
    </row>
    <row r="3210" spans="3:4" ht="12" customHeight="1">
      <c r="C3210" s="215"/>
      <c r="D3210" s="215"/>
    </row>
    <row r="3211" spans="3:4" ht="12" customHeight="1">
      <c r="C3211" s="215"/>
      <c r="D3211" s="215"/>
    </row>
    <row r="3212" spans="3:4" ht="12" customHeight="1">
      <c r="C3212" s="215"/>
      <c r="D3212" s="215"/>
    </row>
    <row r="3213" spans="3:4" ht="12" customHeight="1">
      <c r="C3213" s="215"/>
      <c r="D3213" s="215"/>
    </row>
    <row r="3214" spans="3:4" ht="12" customHeight="1">
      <c r="C3214" s="215"/>
      <c r="D3214" s="215"/>
    </row>
    <row r="3215" spans="3:4" ht="12" customHeight="1">
      <c r="C3215" s="215"/>
      <c r="D3215" s="215"/>
    </row>
    <row r="3216" spans="3:4" ht="12" customHeight="1">
      <c r="C3216" s="215"/>
      <c r="D3216" s="215"/>
    </row>
    <row r="3217" spans="3:4" ht="12" customHeight="1">
      <c r="C3217" s="215"/>
      <c r="D3217" s="215"/>
    </row>
    <row r="3218" spans="3:4" ht="12" customHeight="1">
      <c r="C3218" s="215"/>
      <c r="D3218" s="215"/>
    </row>
    <row r="3219" spans="3:4" ht="12" customHeight="1">
      <c r="C3219" s="215"/>
      <c r="D3219" s="215"/>
    </row>
    <row r="3220" spans="3:4" ht="12" customHeight="1">
      <c r="C3220" s="215"/>
      <c r="D3220" s="215"/>
    </row>
    <row r="3221" spans="3:4" ht="12" customHeight="1">
      <c r="C3221" s="215"/>
      <c r="D3221" s="215"/>
    </row>
    <row r="3222" spans="3:4" ht="12" customHeight="1">
      <c r="C3222" s="215"/>
      <c r="D3222" s="215"/>
    </row>
    <row r="3223" spans="3:4" ht="12" customHeight="1">
      <c r="C3223" s="215"/>
      <c r="D3223" s="215"/>
    </row>
    <row r="3224" spans="3:4" ht="12" customHeight="1">
      <c r="C3224" s="215"/>
      <c r="D3224" s="215"/>
    </row>
    <row r="3225" spans="3:4" ht="12" customHeight="1">
      <c r="C3225" s="215"/>
      <c r="D3225" s="215"/>
    </row>
    <row r="3226" spans="3:4" ht="12" customHeight="1">
      <c r="C3226" s="215"/>
      <c r="D3226" s="215"/>
    </row>
    <row r="3227" spans="3:4" ht="12" customHeight="1">
      <c r="C3227" s="215"/>
      <c r="D3227" s="215"/>
    </row>
    <row r="3228" spans="3:4" ht="12" customHeight="1">
      <c r="C3228" s="215"/>
      <c r="D3228" s="215"/>
    </row>
    <row r="3229" spans="3:4" ht="12" customHeight="1">
      <c r="C3229" s="215"/>
      <c r="D3229" s="215"/>
    </row>
    <row r="3230" spans="3:4" ht="12" customHeight="1">
      <c r="C3230" s="215"/>
      <c r="D3230" s="215"/>
    </row>
    <row r="3231" spans="3:4" ht="12" customHeight="1">
      <c r="C3231" s="215"/>
      <c r="D3231" s="215"/>
    </row>
    <row r="3232" spans="3:4" ht="12" customHeight="1">
      <c r="C3232" s="215"/>
      <c r="D3232" s="215"/>
    </row>
    <row r="3233" spans="3:4" ht="12" customHeight="1">
      <c r="C3233" s="215"/>
      <c r="D3233" s="215"/>
    </row>
    <row r="3234" spans="3:4" ht="12" customHeight="1">
      <c r="C3234" s="215"/>
      <c r="D3234" s="215"/>
    </row>
    <row r="3235" spans="3:4" ht="12" customHeight="1">
      <c r="C3235" s="215"/>
      <c r="D3235" s="215"/>
    </row>
    <row r="3236" spans="3:4" ht="12" customHeight="1">
      <c r="C3236" s="215"/>
      <c r="D3236" s="215"/>
    </row>
    <row r="3237" spans="3:4" ht="12" customHeight="1">
      <c r="C3237" s="215"/>
      <c r="D3237" s="215"/>
    </row>
    <row r="3238" spans="3:4" ht="12" customHeight="1">
      <c r="C3238" s="215"/>
      <c r="D3238" s="215"/>
    </row>
    <row r="3239" spans="3:4" ht="12" customHeight="1">
      <c r="C3239" s="215"/>
      <c r="D3239" s="215"/>
    </row>
    <row r="3240" spans="3:4" ht="12" customHeight="1">
      <c r="C3240" s="215"/>
      <c r="D3240" s="215"/>
    </row>
    <row r="3241" spans="3:4" ht="12" customHeight="1">
      <c r="C3241" s="215"/>
      <c r="D3241" s="215"/>
    </row>
    <row r="3242" spans="3:4" ht="12" customHeight="1">
      <c r="C3242" s="215"/>
      <c r="D3242" s="215"/>
    </row>
    <row r="3243" spans="3:4" ht="12" customHeight="1">
      <c r="C3243" s="215"/>
      <c r="D3243" s="215"/>
    </row>
    <row r="3244" spans="3:4" ht="12" customHeight="1">
      <c r="C3244" s="215"/>
      <c r="D3244" s="215"/>
    </row>
    <row r="3245" spans="3:4" ht="12" customHeight="1">
      <c r="C3245" s="215"/>
      <c r="D3245" s="215"/>
    </row>
    <row r="3246" spans="3:4" ht="12" customHeight="1">
      <c r="C3246" s="215"/>
      <c r="D3246" s="215"/>
    </row>
    <row r="3247" spans="3:4" ht="12" customHeight="1">
      <c r="C3247" s="215"/>
      <c r="D3247" s="215"/>
    </row>
    <row r="3248" spans="3:4" ht="12" customHeight="1">
      <c r="C3248" s="215"/>
      <c r="D3248" s="215"/>
    </row>
    <row r="3249" spans="3:4" ht="12" customHeight="1">
      <c r="C3249" s="215"/>
      <c r="D3249" s="215"/>
    </row>
    <row r="3250" spans="3:4" ht="12" customHeight="1">
      <c r="C3250" s="215"/>
      <c r="D3250" s="215"/>
    </row>
    <row r="3251" spans="3:4" ht="12" customHeight="1">
      <c r="C3251" s="215"/>
      <c r="D3251" s="215"/>
    </row>
    <row r="3252" spans="3:4" ht="12" customHeight="1">
      <c r="C3252" s="215"/>
      <c r="D3252" s="215"/>
    </row>
    <row r="3253" spans="3:4" ht="12" customHeight="1">
      <c r="C3253" s="215"/>
      <c r="D3253" s="215"/>
    </row>
    <row r="3254" spans="3:4" ht="12" customHeight="1">
      <c r="C3254" s="215"/>
      <c r="D3254" s="215"/>
    </row>
    <row r="3255" spans="3:4" ht="12" customHeight="1">
      <c r="C3255" s="215"/>
      <c r="D3255" s="215"/>
    </row>
    <row r="3256" spans="3:4" ht="12" customHeight="1">
      <c r="C3256" s="215"/>
      <c r="D3256" s="215"/>
    </row>
    <row r="3257" spans="3:4" ht="12" customHeight="1">
      <c r="C3257" s="215"/>
      <c r="D3257" s="215"/>
    </row>
    <row r="3258" spans="3:4" ht="12" customHeight="1">
      <c r="C3258" s="215"/>
      <c r="D3258" s="215"/>
    </row>
    <row r="3259" spans="3:4" ht="12" customHeight="1">
      <c r="C3259" s="215"/>
      <c r="D3259" s="215"/>
    </row>
    <row r="3260" spans="3:4" ht="12" customHeight="1">
      <c r="C3260" s="215"/>
      <c r="D3260" s="215"/>
    </row>
    <row r="3261" spans="3:4" ht="12" customHeight="1">
      <c r="C3261" s="215"/>
      <c r="D3261" s="215"/>
    </row>
    <row r="3262" spans="3:4" ht="12" customHeight="1">
      <c r="C3262" s="215"/>
      <c r="D3262" s="215"/>
    </row>
    <row r="3263" spans="3:4" ht="12" customHeight="1">
      <c r="C3263" s="215"/>
      <c r="D3263" s="215"/>
    </row>
    <row r="3264" spans="3:4" ht="12" customHeight="1">
      <c r="C3264" s="215"/>
      <c r="D3264" s="215"/>
    </row>
    <row r="3265" spans="3:4" ht="12" customHeight="1">
      <c r="C3265" s="215"/>
      <c r="D3265" s="215"/>
    </row>
    <row r="3266" spans="3:4" ht="12" customHeight="1">
      <c r="C3266" s="215"/>
      <c r="D3266" s="215"/>
    </row>
    <row r="3267" spans="3:4" ht="12" customHeight="1">
      <c r="C3267" s="215"/>
      <c r="D3267" s="215"/>
    </row>
    <row r="3268" spans="3:4" ht="12" customHeight="1">
      <c r="C3268" s="215"/>
      <c r="D3268" s="215"/>
    </row>
    <row r="3269" spans="3:4" ht="12" customHeight="1">
      <c r="C3269" s="215"/>
      <c r="D3269" s="215"/>
    </row>
    <row r="3270" spans="3:4" ht="12" customHeight="1">
      <c r="C3270" s="215"/>
      <c r="D3270" s="215"/>
    </row>
    <row r="3271" spans="3:4" ht="12" customHeight="1">
      <c r="C3271" s="215"/>
      <c r="D3271" s="215"/>
    </row>
    <row r="3272" spans="3:4" ht="12" customHeight="1">
      <c r="C3272" s="215"/>
      <c r="D3272" s="215"/>
    </row>
    <row r="3273" spans="3:4" ht="12" customHeight="1">
      <c r="C3273" s="215"/>
      <c r="D3273" s="215"/>
    </row>
    <row r="3274" spans="3:4" ht="12" customHeight="1">
      <c r="C3274" s="215"/>
      <c r="D3274" s="215"/>
    </row>
    <row r="3275" spans="3:4" ht="12" customHeight="1">
      <c r="C3275" s="215"/>
      <c r="D3275" s="215"/>
    </row>
    <row r="3276" spans="3:4" ht="12" customHeight="1">
      <c r="C3276" s="215"/>
      <c r="D3276" s="215"/>
    </row>
    <row r="3277" spans="3:4" ht="12" customHeight="1">
      <c r="C3277" s="215"/>
      <c r="D3277" s="215"/>
    </row>
    <row r="3278" spans="3:4" ht="12" customHeight="1">
      <c r="C3278" s="215"/>
      <c r="D3278" s="215"/>
    </row>
    <row r="3279" spans="3:4" ht="12" customHeight="1">
      <c r="C3279" s="215"/>
      <c r="D3279" s="215"/>
    </row>
    <row r="3280" spans="3:4" ht="12" customHeight="1">
      <c r="C3280" s="215"/>
      <c r="D3280" s="215"/>
    </row>
    <row r="3281" spans="3:4" ht="12" customHeight="1">
      <c r="C3281" s="215"/>
      <c r="D3281" s="215"/>
    </row>
    <row r="3282" spans="3:4" ht="12" customHeight="1">
      <c r="C3282" s="215"/>
      <c r="D3282" s="215"/>
    </row>
    <row r="3283" spans="3:4" ht="12" customHeight="1">
      <c r="C3283" s="215"/>
      <c r="D3283" s="215"/>
    </row>
    <row r="3284" spans="3:4" ht="12" customHeight="1">
      <c r="C3284" s="215"/>
      <c r="D3284" s="215"/>
    </row>
    <row r="3285" spans="3:4" ht="12" customHeight="1">
      <c r="C3285" s="215"/>
      <c r="D3285" s="215"/>
    </row>
    <row r="3286" spans="3:4" ht="12" customHeight="1">
      <c r="C3286" s="215"/>
      <c r="D3286" s="215"/>
    </row>
    <row r="3287" spans="3:4" ht="12" customHeight="1">
      <c r="C3287" s="215"/>
      <c r="D3287" s="215"/>
    </row>
    <row r="3288" spans="3:4" ht="12" customHeight="1">
      <c r="C3288" s="215"/>
      <c r="D3288" s="215"/>
    </row>
    <row r="3289" spans="3:4" ht="12" customHeight="1">
      <c r="C3289" s="215"/>
      <c r="D3289" s="215"/>
    </row>
    <row r="3290" spans="3:4" ht="12" customHeight="1">
      <c r="C3290" s="215"/>
      <c r="D3290" s="215"/>
    </row>
    <row r="3291" spans="3:4" ht="12" customHeight="1">
      <c r="C3291" s="215"/>
      <c r="D3291" s="215"/>
    </row>
    <row r="3292" spans="3:4" ht="12" customHeight="1">
      <c r="C3292" s="215"/>
      <c r="D3292" s="215"/>
    </row>
    <row r="3293" spans="3:4" ht="12" customHeight="1">
      <c r="C3293" s="215"/>
      <c r="D3293" s="215"/>
    </row>
    <row r="3294" spans="3:4" ht="12" customHeight="1">
      <c r="C3294" s="215"/>
      <c r="D3294" s="215"/>
    </row>
    <row r="3295" spans="3:4" ht="12" customHeight="1">
      <c r="C3295" s="215"/>
      <c r="D3295" s="215"/>
    </row>
    <row r="3296" spans="3:4" ht="12" customHeight="1">
      <c r="C3296" s="215"/>
      <c r="D3296" s="215"/>
    </row>
    <row r="3297" spans="3:4" ht="12" customHeight="1">
      <c r="C3297" s="215"/>
      <c r="D3297" s="215"/>
    </row>
    <row r="3298" spans="3:4" ht="12" customHeight="1">
      <c r="C3298" s="215"/>
      <c r="D3298" s="215"/>
    </row>
    <row r="3299" spans="3:4" ht="12" customHeight="1">
      <c r="C3299" s="215"/>
      <c r="D3299" s="215"/>
    </row>
    <row r="3300" spans="3:4" ht="12" customHeight="1">
      <c r="C3300" s="215"/>
      <c r="D3300" s="215"/>
    </row>
    <row r="3301" spans="3:4" ht="12" customHeight="1">
      <c r="C3301" s="215"/>
      <c r="D3301" s="215"/>
    </row>
    <row r="3302" spans="3:4" ht="12" customHeight="1">
      <c r="C3302" s="215"/>
      <c r="D3302" s="215"/>
    </row>
    <row r="3303" spans="3:4" ht="12" customHeight="1">
      <c r="C3303" s="215"/>
      <c r="D3303" s="215"/>
    </row>
    <row r="3304" spans="3:4" ht="12" customHeight="1">
      <c r="C3304" s="215"/>
      <c r="D3304" s="215"/>
    </row>
    <row r="3305" spans="3:4" ht="12" customHeight="1">
      <c r="C3305" s="215"/>
      <c r="D3305" s="215"/>
    </row>
    <row r="3306" spans="3:4" ht="12" customHeight="1">
      <c r="C3306" s="215"/>
      <c r="D3306" s="215"/>
    </row>
    <row r="3307" spans="3:4" ht="12" customHeight="1">
      <c r="C3307" s="215"/>
      <c r="D3307" s="215"/>
    </row>
    <row r="3308" spans="3:4" ht="12" customHeight="1">
      <c r="C3308" s="215"/>
      <c r="D3308" s="215"/>
    </row>
    <row r="3309" spans="3:4" ht="12" customHeight="1">
      <c r="C3309" s="215"/>
      <c r="D3309" s="215"/>
    </row>
    <row r="3310" spans="3:4" ht="12" customHeight="1">
      <c r="C3310" s="215"/>
      <c r="D3310" s="215"/>
    </row>
    <row r="3311" spans="3:4" ht="12" customHeight="1">
      <c r="C3311" s="215"/>
      <c r="D3311" s="215"/>
    </row>
    <row r="3312" spans="3:4" ht="12" customHeight="1">
      <c r="C3312" s="215"/>
      <c r="D3312" s="215"/>
    </row>
    <row r="3313" spans="3:4" ht="12" customHeight="1">
      <c r="C3313" s="215"/>
      <c r="D3313" s="215"/>
    </row>
    <row r="3314" spans="3:4" ht="12" customHeight="1">
      <c r="C3314" s="215"/>
      <c r="D3314" s="215"/>
    </row>
    <row r="3315" spans="3:4" ht="12" customHeight="1">
      <c r="C3315" s="215"/>
      <c r="D3315" s="215"/>
    </row>
    <row r="3316" spans="3:4" ht="12" customHeight="1">
      <c r="C3316" s="215"/>
      <c r="D3316" s="215"/>
    </row>
    <row r="3317" spans="3:4" ht="12" customHeight="1">
      <c r="C3317" s="215"/>
      <c r="D3317" s="215"/>
    </row>
    <row r="3318" spans="3:4" ht="12" customHeight="1">
      <c r="C3318" s="215"/>
      <c r="D3318" s="215"/>
    </row>
    <row r="3319" spans="3:4" ht="12" customHeight="1">
      <c r="C3319" s="215"/>
      <c r="D3319" s="215"/>
    </row>
    <row r="3320" spans="3:4" ht="12" customHeight="1">
      <c r="C3320" s="215"/>
      <c r="D3320" s="215"/>
    </row>
    <row r="3321" spans="3:4" ht="12" customHeight="1">
      <c r="C3321" s="215"/>
      <c r="D3321" s="215"/>
    </row>
    <row r="3322" spans="3:4" ht="12" customHeight="1">
      <c r="C3322" s="215"/>
      <c r="D3322" s="215"/>
    </row>
    <row r="3323" spans="3:4" ht="12" customHeight="1">
      <c r="C3323" s="215"/>
      <c r="D3323" s="215"/>
    </row>
    <row r="3324" spans="3:4" ht="12" customHeight="1">
      <c r="C3324" s="215"/>
      <c r="D3324" s="215"/>
    </row>
    <row r="3325" spans="3:4" ht="12" customHeight="1">
      <c r="C3325" s="215"/>
      <c r="D3325" s="215"/>
    </row>
    <row r="3326" spans="3:4" ht="12" customHeight="1">
      <c r="C3326" s="215"/>
      <c r="D3326" s="215"/>
    </row>
    <row r="3327" spans="3:4" ht="12" customHeight="1">
      <c r="C3327" s="215"/>
      <c r="D3327" s="215"/>
    </row>
    <row r="3328" spans="3:4" ht="12" customHeight="1">
      <c r="C3328" s="215"/>
      <c r="D3328" s="215"/>
    </row>
    <row r="3329" spans="3:4" ht="12" customHeight="1">
      <c r="C3329" s="215"/>
      <c r="D3329" s="215"/>
    </row>
    <row r="3330" spans="3:4" ht="12" customHeight="1">
      <c r="C3330" s="215"/>
      <c r="D3330" s="215"/>
    </row>
    <row r="3331" spans="3:4" ht="12" customHeight="1">
      <c r="C3331" s="215"/>
      <c r="D3331" s="215"/>
    </row>
    <row r="3332" spans="3:4" ht="12" customHeight="1">
      <c r="C3332" s="215"/>
      <c r="D3332" s="215"/>
    </row>
    <row r="3333" spans="3:4" ht="12" customHeight="1">
      <c r="C3333" s="215"/>
      <c r="D3333" s="215"/>
    </row>
    <row r="3334" spans="3:4" ht="12" customHeight="1">
      <c r="C3334" s="215"/>
      <c r="D3334" s="215"/>
    </row>
    <row r="3335" spans="3:4" ht="12" customHeight="1">
      <c r="C3335" s="215"/>
      <c r="D3335" s="215"/>
    </row>
    <row r="3336" spans="3:4" ht="12" customHeight="1">
      <c r="C3336" s="215"/>
      <c r="D3336" s="215"/>
    </row>
    <row r="3337" spans="3:4" ht="12" customHeight="1">
      <c r="C3337" s="215"/>
      <c r="D3337" s="215"/>
    </row>
    <row r="3338" spans="3:4" ht="12" customHeight="1">
      <c r="C3338" s="215"/>
      <c r="D3338" s="215"/>
    </row>
    <row r="3339" spans="3:4" ht="12" customHeight="1">
      <c r="C3339" s="215"/>
      <c r="D3339" s="215"/>
    </row>
    <row r="3340" spans="3:4" ht="12" customHeight="1">
      <c r="C3340" s="215"/>
      <c r="D3340" s="215"/>
    </row>
    <row r="3341" spans="3:4" ht="12" customHeight="1">
      <c r="C3341" s="215"/>
      <c r="D3341" s="215"/>
    </row>
    <row r="3342" spans="3:4" ht="12" customHeight="1">
      <c r="C3342" s="215"/>
      <c r="D3342" s="215"/>
    </row>
    <row r="3343" spans="3:4" ht="12" customHeight="1">
      <c r="C3343" s="215"/>
      <c r="D3343" s="215"/>
    </row>
    <row r="3344" spans="3:4" ht="12" customHeight="1">
      <c r="C3344" s="215"/>
      <c r="D3344" s="215"/>
    </row>
    <row r="3345" spans="3:4" ht="12" customHeight="1">
      <c r="C3345" s="215"/>
      <c r="D3345" s="215"/>
    </row>
    <row r="3346" spans="3:4" ht="12" customHeight="1">
      <c r="C3346" s="215"/>
      <c r="D3346" s="215"/>
    </row>
    <row r="3347" spans="3:4" ht="12" customHeight="1">
      <c r="C3347" s="215"/>
      <c r="D3347" s="215"/>
    </row>
    <row r="3348" spans="3:4" ht="12" customHeight="1">
      <c r="C3348" s="215"/>
      <c r="D3348" s="215"/>
    </row>
    <row r="3349" spans="3:4" ht="12" customHeight="1">
      <c r="C3349" s="215"/>
      <c r="D3349" s="215"/>
    </row>
    <row r="3350" spans="3:4" ht="12" customHeight="1">
      <c r="C3350" s="215"/>
      <c r="D3350" s="215"/>
    </row>
    <row r="3351" spans="3:4" ht="12" customHeight="1">
      <c r="C3351" s="215"/>
      <c r="D3351" s="215"/>
    </row>
    <row r="3352" spans="3:4" ht="12" customHeight="1">
      <c r="C3352" s="215"/>
      <c r="D3352" s="215"/>
    </row>
    <row r="3353" spans="3:4" ht="12" customHeight="1">
      <c r="C3353" s="215"/>
      <c r="D3353" s="215"/>
    </row>
    <row r="3354" spans="3:4" ht="12" customHeight="1">
      <c r="C3354" s="215"/>
      <c r="D3354" s="215"/>
    </row>
    <row r="3355" spans="3:4" ht="12" customHeight="1">
      <c r="C3355" s="215"/>
      <c r="D3355" s="215"/>
    </row>
    <row r="3356" spans="3:4" ht="12" customHeight="1">
      <c r="C3356" s="215"/>
      <c r="D3356" s="215"/>
    </row>
    <row r="3357" spans="3:4" ht="12" customHeight="1">
      <c r="C3357" s="215"/>
      <c r="D3357" s="215"/>
    </row>
    <row r="3358" spans="3:4" ht="12" customHeight="1">
      <c r="C3358" s="215"/>
      <c r="D3358" s="215"/>
    </row>
    <row r="3359" spans="3:4" ht="12" customHeight="1">
      <c r="C3359" s="215"/>
      <c r="D3359" s="215"/>
    </row>
    <row r="3360" spans="3:4" ht="12" customHeight="1">
      <c r="C3360" s="215"/>
      <c r="D3360" s="215"/>
    </row>
    <row r="3361" spans="3:4" ht="12" customHeight="1">
      <c r="C3361" s="215"/>
      <c r="D3361" s="215"/>
    </row>
    <row r="3362" spans="3:4" ht="12" customHeight="1">
      <c r="C3362" s="215"/>
      <c r="D3362" s="215"/>
    </row>
    <row r="3363" spans="3:4" ht="12" customHeight="1">
      <c r="C3363" s="215"/>
      <c r="D3363" s="215"/>
    </row>
    <row r="3364" spans="3:4" ht="12" customHeight="1">
      <c r="C3364" s="215"/>
      <c r="D3364" s="215"/>
    </row>
    <row r="3365" spans="3:4" ht="12" customHeight="1">
      <c r="C3365" s="215"/>
      <c r="D3365" s="215"/>
    </row>
    <row r="3366" spans="3:4" ht="12" customHeight="1">
      <c r="C3366" s="215"/>
      <c r="D3366" s="215"/>
    </row>
    <row r="3367" spans="3:4" ht="12" customHeight="1">
      <c r="C3367" s="215"/>
      <c r="D3367" s="215"/>
    </row>
    <row r="3368" spans="3:4" ht="12" customHeight="1">
      <c r="C3368" s="215"/>
      <c r="D3368" s="215"/>
    </row>
    <row r="3369" spans="3:4" ht="12" customHeight="1">
      <c r="C3369" s="215"/>
      <c r="D3369" s="215"/>
    </row>
    <row r="3370" spans="3:4" ht="12" customHeight="1">
      <c r="C3370" s="215"/>
      <c r="D3370" s="215"/>
    </row>
    <row r="3371" spans="3:4" ht="12" customHeight="1">
      <c r="C3371" s="215"/>
      <c r="D3371" s="215"/>
    </row>
    <row r="3372" spans="3:4" ht="12" customHeight="1">
      <c r="C3372" s="215"/>
      <c r="D3372" s="215"/>
    </row>
    <row r="3373" spans="3:4" ht="12" customHeight="1">
      <c r="C3373" s="215"/>
      <c r="D3373" s="215"/>
    </row>
    <row r="3374" spans="3:4" ht="12" customHeight="1">
      <c r="C3374" s="215"/>
      <c r="D3374" s="215"/>
    </row>
    <row r="3375" spans="3:4" ht="12" customHeight="1">
      <c r="C3375" s="215"/>
      <c r="D3375" s="215"/>
    </row>
    <row r="3376" spans="3:4" ht="12" customHeight="1">
      <c r="C3376" s="215"/>
      <c r="D3376" s="215"/>
    </row>
    <row r="3377" spans="3:4" ht="12" customHeight="1">
      <c r="C3377" s="215"/>
      <c r="D3377" s="215"/>
    </row>
    <row r="3378" spans="3:4" ht="12" customHeight="1">
      <c r="C3378" s="215"/>
      <c r="D3378" s="215"/>
    </row>
    <row r="3379" spans="3:4" ht="12" customHeight="1">
      <c r="C3379" s="215"/>
      <c r="D3379" s="215"/>
    </row>
    <row r="3380" spans="3:4" ht="12" customHeight="1">
      <c r="C3380" s="215"/>
      <c r="D3380" s="215"/>
    </row>
    <row r="3381" spans="3:4" ht="12" customHeight="1">
      <c r="C3381" s="215"/>
      <c r="D3381" s="215"/>
    </row>
    <row r="3382" spans="3:4" ht="12" customHeight="1">
      <c r="C3382" s="215"/>
      <c r="D3382" s="215"/>
    </row>
    <row r="3383" spans="3:4" ht="12" customHeight="1">
      <c r="C3383" s="215"/>
      <c r="D3383" s="215"/>
    </row>
    <row r="3384" spans="3:4" ht="12" customHeight="1">
      <c r="C3384" s="215"/>
      <c r="D3384" s="215"/>
    </row>
    <row r="3385" spans="3:4" ht="12" customHeight="1">
      <c r="C3385" s="215"/>
      <c r="D3385" s="215"/>
    </row>
    <row r="3386" spans="3:4" ht="12" customHeight="1">
      <c r="C3386" s="215"/>
      <c r="D3386" s="215"/>
    </row>
    <row r="3387" spans="3:4" ht="12" customHeight="1">
      <c r="C3387" s="215"/>
      <c r="D3387" s="215"/>
    </row>
    <row r="3388" spans="3:4" ht="12" customHeight="1">
      <c r="C3388" s="215"/>
      <c r="D3388" s="215"/>
    </row>
    <row r="3389" spans="3:4" ht="12" customHeight="1">
      <c r="C3389" s="215"/>
      <c r="D3389" s="215"/>
    </row>
    <row r="3390" spans="3:4" ht="12" customHeight="1">
      <c r="C3390" s="215"/>
      <c r="D3390" s="215"/>
    </row>
    <row r="3391" spans="3:4" ht="12" customHeight="1">
      <c r="C3391" s="215"/>
      <c r="D3391" s="215"/>
    </row>
    <row r="3392" spans="3:4" ht="12" customHeight="1">
      <c r="C3392" s="215"/>
      <c r="D3392" s="215"/>
    </row>
    <row r="3393" spans="3:4" ht="12" customHeight="1">
      <c r="C3393" s="215"/>
      <c r="D3393" s="215"/>
    </row>
    <row r="3394" spans="3:4" ht="12" customHeight="1">
      <c r="C3394" s="215"/>
      <c r="D3394" s="215"/>
    </row>
    <row r="3395" spans="3:4" ht="12" customHeight="1">
      <c r="C3395" s="215"/>
      <c r="D3395" s="215"/>
    </row>
    <row r="3396" spans="3:4" ht="12" customHeight="1">
      <c r="C3396" s="215"/>
      <c r="D3396" s="215"/>
    </row>
    <row r="3397" spans="3:4" ht="12" customHeight="1">
      <c r="C3397" s="215"/>
      <c r="D3397" s="215"/>
    </row>
    <row r="3398" spans="3:4" ht="12" customHeight="1">
      <c r="C3398" s="215"/>
      <c r="D3398" s="215"/>
    </row>
    <row r="3399" spans="3:4" ht="12" customHeight="1">
      <c r="C3399" s="215"/>
      <c r="D3399" s="215"/>
    </row>
    <row r="3400" spans="3:4" ht="12" customHeight="1">
      <c r="C3400" s="215"/>
      <c r="D3400" s="215"/>
    </row>
    <row r="3401" spans="3:4" ht="12" customHeight="1">
      <c r="C3401" s="215"/>
      <c r="D3401" s="215"/>
    </row>
    <row r="3402" spans="3:4" ht="12" customHeight="1">
      <c r="C3402" s="215"/>
      <c r="D3402" s="215"/>
    </row>
    <row r="3403" spans="3:4" ht="12" customHeight="1">
      <c r="C3403" s="215"/>
      <c r="D3403" s="215"/>
    </row>
    <row r="3404" spans="3:4" ht="12" customHeight="1">
      <c r="C3404" s="215"/>
      <c r="D3404" s="215"/>
    </row>
    <row r="3405" spans="3:4" ht="12" customHeight="1">
      <c r="C3405" s="215"/>
      <c r="D3405" s="215"/>
    </row>
    <row r="3406" spans="3:4" ht="12" customHeight="1">
      <c r="C3406" s="215"/>
      <c r="D3406" s="215"/>
    </row>
    <row r="3407" spans="3:4" ht="12" customHeight="1">
      <c r="C3407" s="215"/>
      <c r="D3407" s="215"/>
    </row>
    <row r="3408" spans="3:4" ht="12" customHeight="1">
      <c r="C3408" s="215"/>
      <c r="D3408" s="215"/>
    </row>
    <row r="3409" spans="3:4" ht="12" customHeight="1">
      <c r="C3409" s="215"/>
      <c r="D3409" s="215"/>
    </row>
    <row r="3410" spans="3:4" ht="12" customHeight="1">
      <c r="C3410" s="215"/>
      <c r="D3410" s="215"/>
    </row>
    <row r="3411" spans="3:4" ht="12" customHeight="1">
      <c r="C3411" s="215"/>
      <c r="D3411" s="215"/>
    </row>
    <row r="3412" spans="3:4" ht="12" customHeight="1">
      <c r="C3412" s="215"/>
      <c r="D3412" s="215"/>
    </row>
    <row r="3413" spans="3:4" ht="12" customHeight="1">
      <c r="C3413" s="215"/>
      <c r="D3413" s="215"/>
    </row>
    <row r="3414" spans="3:4" ht="12" customHeight="1">
      <c r="C3414" s="215"/>
      <c r="D3414" s="215"/>
    </row>
    <row r="3415" spans="3:4" ht="12" customHeight="1">
      <c r="C3415" s="215"/>
      <c r="D3415" s="215"/>
    </row>
    <row r="3416" spans="3:4" ht="12" customHeight="1">
      <c r="C3416" s="215"/>
      <c r="D3416" s="215"/>
    </row>
    <row r="3417" spans="3:4" ht="12" customHeight="1">
      <c r="C3417" s="215"/>
      <c r="D3417" s="215"/>
    </row>
    <row r="3418" spans="3:4" ht="12" customHeight="1">
      <c r="C3418" s="215"/>
      <c r="D3418" s="215"/>
    </row>
    <row r="3419" spans="3:4" ht="12" customHeight="1">
      <c r="C3419" s="215"/>
      <c r="D3419" s="215"/>
    </row>
    <row r="3420" spans="3:4" ht="12" customHeight="1">
      <c r="C3420" s="215"/>
      <c r="D3420" s="215"/>
    </row>
    <row r="3421" spans="3:4" ht="12" customHeight="1">
      <c r="C3421" s="215"/>
      <c r="D3421" s="215"/>
    </row>
    <row r="3422" spans="3:4" ht="12" customHeight="1">
      <c r="C3422" s="215"/>
      <c r="D3422" s="215"/>
    </row>
    <row r="3423" spans="3:4" ht="12" customHeight="1">
      <c r="C3423" s="215"/>
      <c r="D3423" s="215"/>
    </row>
    <row r="3424" spans="3:4" ht="12" customHeight="1">
      <c r="C3424" s="215"/>
      <c r="D3424" s="215"/>
    </row>
    <row r="3425" spans="3:4" ht="12" customHeight="1">
      <c r="C3425" s="215"/>
      <c r="D3425" s="215"/>
    </row>
    <row r="3426" spans="3:4" ht="12" customHeight="1">
      <c r="C3426" s="215"/>
      <c r="D3426" s="215"/>
    </row>
    <row r="3427" spans="3:4" ht="12" customHeight="1">
      <c r="C3427" s="215"/>
      <c r="D3427" s="215"/>
    </row>
    <row r="3428" spans="3:4" ht="12" customHeight="1">
      <c r="C3428" s="215"/>
      <c r="D3428" s="215"/>
    </row>
    <row r="3429" spans="3:4" ht="12" customHeight="1">
      <c r="C3429" s="215"/>
      <c r="D3429" s="215"/>
    </row>
    <row r="3430" spans="3:4" ht="12" customHeight="1">
      <c r="C3430" s="215"/>
      <c r="D3430" s="215"/>
    </row>
    <row r="3431" spans="3:4" ht="12" customHeight="1">
      <c r="C3431" s="215"/>
      <c r="D3431" s="215"/>
    </row>
    <row r="3432" spans="3:4" ht="12" customHeight="1">
      <c r="C3432" s="215"/>
      <c r="D3432" s="215"/>
    </row>
    <row r="3433" spans="3:4" ht="12" customHeight="1">
      <c r="C3433" s="215"/>
      <c r="D3433" s="215"/>
    </row>
    <row r="3434" spans="3:4" ht="12" customHeight="1">
      <c r="C3434" s="215"/>
      <c r="D3434" s="215"/>
    </row>
    <row r="3435" spans="3:4" ht="12" customHeight="1">
      <c r="C3435" s="215"/>
      <c r="D3435" s="215"/>
    </row>
    <row r="3436" spans="3:4" ht="12" customHeight="1">
      <c r="C3436" s="215"/>
      <c r="D3436" s="215"/>
    </row>
    <row r="3437" spans="3:4" ht="12" customHeight="1">
      <c r="C3437" s="215"/>
      <c r="D3437" s="215"/>
    </row>
    <row r="3438" spans="3:4" ht="12" customHeight="1">
      <c r="C3438" s="215"/>
      <c r="D3438" s="215"/>
    </row>
    <row r="3439" spans="3:4" ht="12" customHeight="1">
      <c r="C3439" s="215"/>
      <c r="D3439" s="215"/>
    </row>
    <row r="3440" spans="3:4" ht="12" customHeight="1">
      <c r="C3440" s="215"/>
      <c r="D3440" s="215"/>
    </row>
    <row r="3441" spans="3:4" ht="12" customHeight="1">
      <c r="C3441" s="215"/>
      <c r="D3441" s="215"/>
    </row>
    <row r="3442" spans="3:4" ht="12" customHeight="1">
      <c r="C3442" s="215"/>
      <c r="D3442" s="215"/>
    </row>
    <row r="3443" spans="3:4" ht="12" customHeight="1">
      <c r="C3443" s="215"/>
      <c r="D3443" s="215"/>
    </row>
    <row r="3444" spans="3:4" ht="12" customHeight="1">
      <c r="C3444" s="215"/>
      <c r="D3444" s="215"/>
    </row>
    <row r="3445" spans="3:4" ht="12" customHeight="1">
      <c r="C3445" s="215"/>
      <c r="D3445" s="215"/>
    </row>
    <row r="3446" spans="3:4" ht="12" customHeight="1">
      <c r="C3446" s="215"/>
      <c r="D3446" s="215"/>
    </row>
    <row r="3447" spans="3:4" ht="12" customHeight="1">
      <c r="C3447" s="215"/>
      <c r="D3447" s="215"/>
    </row>
    <row r="3448" spans="3:4" ht="12" customHeight="1">
      <c r="C3448" s="215"/>
      <c r="D3448" s="215"/>
    </row>
    <row r="3449" spans="3:4" ht="12" customHeight="1">
      <c r="C3449" s="215"/>
      <c r="D3449" s="215"/>
    </row>
    <row r="3450" spans="3:4" ht="12" customHeight="1">
      <c r="C3450" s="215"/>
      <c r="D3450" s="215"/>
    </row>
    <row r="3451" spans="3:4" ht="12" customHeight="1">
      <c r="C3451" s="215"/>
      <c r="D3451" s="215"/>
    </row>
    <row r="3452" spans="3:4" ht="12" customHeight="1">
      <c r="C3452" s="215"/>
      <c r="D3452" s="215"/>
    </row>
    <row r="3453" spans="3:4" ht="12" customHeight="1">
      <c r="C3453" s="215"/>
      <c r="D3453" s="215"/>
    </row>
    <row r="3454" spans="3:4" ht="12" customHeight="1">
      <c r="C3454" s="215"/>
      <c r="D3454" s="215"/>
    </row>
    <row r="3455" spans="3:4" ht="12" customHeight="1">
      <c r="C3455" s="215"/>
      <c r="D3455" s="215"/>
    </row>
    <row r="3456" spans="3:4" ht="12" customHeight="1">
      <c r="C3456" s="215"/>
      <c r="D3456" s="215"/>
    </row>
    <row r="3457" spans="3:4" ht="12" customHeight="1">
      <c r="C3457" s="215"/>
      <c r="D3457" s="215"/>
    </row>
    <row r="3458" spans="3:4" ht="12" customHeight="1">
      <c r="C3458" s="215"/>
      <c r="D3458" s="215"/>
    </row>
    <row r="3459" spans="3:4" ht="12" customHeight="1">
      <c r="C3459" s="215"/>
      <c r="D3459" s="215"/>
    </row>
    <row r="3460" spans="3:4" ht="12" customHeight="1">
      <c r="C3460" s="215"/>
      <c r="D3460" s="215"/>
    </row>
    <row r="3461" spans="3:4" ht="12" customHeight="1">
      <c r="C3461" s="215"/>
      <c r="D3461" s="215"/>
    </row>
    <row r="3462" spans="3:4" ht="12" customHeight="1">
      <c r="C3462" s="215"/>
      <c r="D3462" s="215"/>
    </row>
    <row r="3463" spans="3:4" ht="12" customHeight="1">
      <c r="C3463" s="215"/>
      <c r="D3463" s="215"/>
    </row>
    <row r="3464" spans="3:4" ht="12" customHeight="1">
      <c r="C3464" s="215"/>
      <c r="D3464" s="215"/>
    </row>
    <row r="3465" spans="3:4" ht="12" customHeight="1">
      <c r="C3465" s="215"/>
      <c r="D3465" s="215"/>
    </row>
    <row r="3466" spans="3:4" ht="12" customHeight="1">
      <c r="C3466" s="215"/>
      <c r="D3466" s="215"/>
    </row>
    <row r="3467" spans="3:4" ht="12" customHeight="1">
      <c r="C3467" s="215"/>
      <c r="D3467" s="215"/>
    </row>
    <row r="3468" spans="3:4" ht="12" customHeight="1">
      <c r="C3468" s="215"/>
      <c r="D3468" s="215"/>
    </row>
    <row r="3469" spans="3:4" ht="12" customHeight="1">
      <c r="C3469" s="215"/>
      <c r="D3469" s="215"/>
    </row>
    <row r="3470" spans="3:4" ht="12" customHeight="1">
      <c r="C3470" s="215"/>
      <c r="D3470" s="215"/>
    </row>
    <row r="3471" spans="3:4" ht="12" customHeight="1">
      <c r="C3471" s="215"/>
      <c r="D3471" s="215"/>
    </row>
    <row r="3472" spans="3:4" ht="12" customHeight="1">
      <c r="C3472" s="215"/>
      <c r="D3472" s="215"/>
    </row>
    <row r="3473" spans="3:4" ht="12" customHeight="1">
      <c r="C3473" s="215"/>
      <c r="D3473" s="215"/>
    </row>
    <row r="3474" spans="3:4" ht="12" customHeight="1">
      <c r="C3474" s="215"/>
      <c r="D3474" s="215"/>
    </row>
    <row r="3475" spans="3:4" ht="12" customHeight="1">
      <c r="C3475" s="215"/>
      <c r="D3475" s="215"/>
    </row>
    <row r="3476" spans="3:4" ht="12" customHeight="1">
      <c r="C3476" s="215"/>
      <c r="D3476" s="215"/>
    </row>
    <row r="3477" spans="3:4" ht="12" customHeight="1">
      <c r="C3477" s="215"/>
      <c r="D3477" s="215"/>
    </row>
    <row r="3478" spans="3:4" ht="12" customHeight="1">
      <c r="C3478" s="215"/>
      <c r="D3478" s="215"/>
    </row>
    <row r="3479" spans="3:4" ht="12" customHeight="1">
      <c r="C3479" s="215"/>
      <c r="D3479" s="215"/>
    </row>
    <row r="3480" spans="3:4" ht="12" customHeight="1">
      <c r="C3480" s="215"/>
      <c r="D3480" s="215"/>
    </row>
    <row r="3481" spans="3:4" ht="12" customHeight="1">
      <c r="C3481" s="215"/>
      <c r="D3481" s="215"/>
    </row>
    <row r="3482" spans="3:4" ht="12" customHeight="1">
      <c r="C3482" s="215"/>
      <c r="D3482" s="215"/>
    </row>
    <row r="3483" spans="3:4" ht="12" customHeight="1">
      <c r="C3483" s="215"/>
      <c r="D3483" s="215"/>
    </row>
    <row r="3484" spans="3:4" ht="12" customHeight="1">
      <c r="C3484" s="215"/>
      <c r="D3484" s="215"/>
    </row>
    <row r="3485" spans="3:4" ht="12" customHeight="1">
      <c r="C3485" s="215"/>
      <c r="D3485" s="215"/>
    </row>
    <row r="3486" spans="3:4" ht="12" customHeight="1">
      <c r="C3486" s="215"/>
      <c r="D3486" s="215"/>
    </row>
    <row r="3487" spans="3:4" ht="12" customHeight="1">
      <c r="C3487" s="215"/>
      <c r="D3487" s="215"/>
    </row>
    <row r="3488" spans="3:4" ht="12" customHeight="1">
      <c r="C3488" s="215"/>
      <c r="D3488" s="215"/>
    </row>
    <row r="3489" spans="3:4" ht="12" customHeight="1">
      <c r="C3489" s="215"/>
      <c r="D3489" s="215"/>
    </row>
    <row r="3490" spans="3:4" ht="12" customHeight="1">
      <c r="C3490" s="215"/>
      <c r="D3490" s="215"/>
    </row>
    <row r="3491" spans="3:4" ht="12" customHeight="1">
      <c r="C3491" s="215"/>
      <c r="D3491" s="215"/>
    </row>
    <row r="3492" spans="3:4" ht="12" customHeight="1">
      <c r="C3492" s="215"/>
      <c r="D3492" s="215"/>
    </row>
    <row r="3493" spans="3:4" ht="12" customHeight="1">
      <c r="C3493" s="215"/>
      <c r="D3493" s="215"/>
    </row>
    <row r="3494" spans="3:4" ht="12" customHeight="1">
      <c r="C3494" s="215"/>
      <c r="D3494" s="215"/>
    </row>
    <row r="3495" spans="3:4" ht="12" customHeight="1">
      <c r="C3495" s="215"/>
      <c r="D3495" s="215"/>
    </row>
    <row r="3496" spans="3:4" ht="12" customHeight="1">
      <c r="C3496" s="215"/>
      <c r="D3496" s="215"/>
    </row>
    <row r="3497" spans="3:4" ht="12" customHeight="1">
      <c r="C3497" s="215"/>
      <c r="D3497" s="215"/>
    </row>
    <row r="3498" spans="3:4" ht="12" customHeight="1">
      <c r="C3498" s="215"/>
      <c r="D3498" s="215"/>
    </row>
    <row r="3499" spans="3:4" ht="12" customHeight="1">
      <c r="C3499" s="215"/>
      <c r="D3499" s="215"/>
    </row>
    <row r="3500" spans="3:4" ht="12" customHeight="1">
      <c r="C3500" s="215"/>
      <c r="D3500" s="215"/>
    </row>
    <row r="3501" spans="3:4" ht="12" customHeight="1">
      <c r="C3501" s="215"/>
      <c r="D3501" s="215"/>
    </row>
    <row r="3502" spans="3:4" ht="12" customHeight="1">
      <c r="C3502" s="215"/>
      <c r="D3502" s="215"/>
    </row>
    <row r="3503" spans="3:4" ht="12" customHeight="1">
      <c r="C3503" s="215"/>
      <c r="D3503" s="215"/>
    </row>
    <row r="3504" spans="3:4" ht="12" customHeight="1">
      <c r="C3504" s="215"/>
      <c r="D3504" s="215"/>
    </row>
    <row r="3505" spans="3:4" ht="12" customHeight="1">
      <c r="C3505" s="215"/>
      <c r="D3505" s="215"/>
    </row>
    <row r="3506" spans="3:4" ht="12" customHeight="1">
      <c r="C3506" s="215"/>
      <c r="D3506" s="215"/>
    </row>
    <row r="3507" spans="3:4" ht="12" customHeight="1">
      <c r="C3507" s="215"/>
      <c r="D3507" s="215"/>
    </row>
    <row r="3508" spans="3:4" ht="12" customHeight="1">
      <c r="C3508" s="215"/>
      <c r="D3508" s="215"/>
    </row>
    <row r="3509" spans="3:4" ht="12" customHeight="1">
      <c r="C3509" s="215"/>
      <c r="D3509" s="215"/>
    </row>
    <row r="3510" spans="3:4" ht="12" customHeight="1">
      <c r="C3510" s="215"/>
      <c r="D3510" s="215"/>
    </row>
    <row r="3511" spans="3:4" ht="12" customHeight="1">
      <c r="C3511" s="215"/>
      <c r="D3511" s="215"/>
    </row>
    <row r="3512" spans="3:4" ht="12" customHeight="1">
      <c r="C3512" s="215"/>
      <c r="D3512" s="215"/>
    </row>
    <row r="3513" spans="3:4" ht="12" customHeight="1">
      <c r="C3513" s="215"/>
      <c r="D3513" s="215"/>
    </row>
    <row r="3514" spans="3:4" ht="12" customHeight="1">
      <c r="C3514" s="215"/>
      <c r="D3514" s="215"/>
    </row>
    <row r="3515" spans="3:4" ht="12" customHeight="1">
      <c r="C3515" s="215"/>
      <c r="D3515" s="215"/>
    </row>
    <row r="3516" spans="3:4" ht="12" customHeight="1">
      <c r="C3516" s="215"/>
      <c r="D3516" s="215"/>
    </row>
    <row r="3517" spans="3:4" ht="12" customHeight="1">
      <c r="C3517" s="215"/>
      <c r="D3517" s="215"/>
    </row>
    <row r="3518" spans="3:4" ht="12" customHeight="1">
      <c r="C3518" s="215"/>
      <c r="D3518" s="215"/>
    </row>
    <row r="3519" spans="3:4" ht="12" customHeight="1">
      <c r="C3519" s="215"/>
      <c r="D3519" s="215"/>
    </row>
    <row r="3520" spans="3:4" ht="12" customHeight="1">
      <c r="C3520" s="215"/>
      <c r="D3520" s="215"/>
    </row>
    <row r="3521" spans="3:4" ht="12" customHeight="1">
      <c r="C3521" s="215"/>
      <c r="D3521" s="215"/>
    </row>
    <row r="3522" spans="3:4" ht="12" customHeight="1">
      <c r="C3522" s="215"/>
      <c r="D3522" s="215"/>
    </row>
    <row r="3523" spans="3:4" ht="12" customHeight="1">
      <c r="C3523" s="215"/>
      <c r="D3523" s="215"/>
    </row>
    <row r="3524" spans="3:4" ht="12" customHeight="1">
      <c r="C3524" s="215"/>
      <c r="D3524" s="215"/>
    </row>
    <row r="3525" spans="3:4" ht="12" customHeight="1">
      <c r="C3525" s="215"/>
      <c r="D3525" s="215"/>
    </row>
    <row r="3526" spans="3:4" ht="12" customHeight="1">
      <c r="C3526" s="215"/>
      <c r="D3526" s="215"/>
    </row>
    <row r="3527" spans="3:4" ht="12" customHeight="1">
      <c r="C3527" s="215"/>
      <c r="D3527" s="215"/>
    </row>
    <row r="3528" spans="3:4" ht="12" customHeight="1">
      <c r="C3528" s="215"/>
      <c r="D3528" s="215"/>
    </row>
    <row r="3529" spans="3:4" ht="12" customHeight="1">
      <c r="C3529" s="215"/>
      <c r="D3529" s="215"/>
    </row>
    <row r="3530" spans="3:4" ht="12" customHeight="1">
      <c r="C3530" s="215"/>
      <c r="D3530" s="215"/>
    </row>
    <row r="3531" spans="3:4" ht="12" customHeight="1">
      <c r="C3531" s="215"/>
      <c r="D3531" s="215"/>
    </row>
    <row r="3532" spans="3:4" ht="12" customHeight="1">
      <c r="C3532" s="215"/>
      <c r="D3532" s="215"/>
    </row>
    <row r="3533" spans="3:4" ht="12" customHeight="1">
      <c r="C3533" s="215"/>
      <c r="D3533" s="215"/>
    </row>
    <row r="3534" spans="3:4" ht="12" customHeight="1">
      <c r="C3534" s="215"/>
      <c r="D3534" s="215"/>
    </row>
    <row r="3535" spans="3:4" ht="12" customHeight="1">
      <c r="C3535" s="215"/>
      <c r="D3535" s="215"/>
    </row>
    <row r="3536" spans="3:4" ht="12" customHeight="1">
      <c r="C3536" s="215"/>
      <c r="D3536" s="215"/>
    </row>
    <row r="3537" spans="3:4" ht="12" customHeight="1">
      <c r="C3537" s="215"/>
      <c r="D3537" s="215"/>
    </row>
    <row r="3538" spans="3:4" ht="12" customHeight="1">
      <c r="C3538" s="215"/>
      <c r="D3538" s="215"/>
    </row>
    <row r="3539" spans="3:4" ht="12" customHeight="1">
      <c r="C3539" s="215"/>
      <c r="D3539" s="215"/>
    </row>
    <row r="3540" spans="3:4" ht="12" customHeight="1">
      <c r="C3540" s="215"/>
      <c r="D3540" s="215"/>
    </row>
    <row r="3541" spans="3:4" ht="12" customHeight="1">
      <c r="C3541" s="215"/>
      <c r="D3541" s="215"/>
    </row>
    <row r="3542" spans="3:4" ht="12" customHeight="1">
      <c r="C3542" s="215"/>
      <c r="D3542" s="215"/>
    </row>
    <row r="3543" spans="3:4" ht="12" customHeight="1">
      <c r="C3543" s="215"/>
      <c r="D3543" s="215"/>
    </row>
    <row r="3544" spans="3:4" ht="12" customHeight="1">
      <c r="C3544" s="215"/>
      <c r="D3544" s="215"/>
    </row>
    <row r="3545" spans="3:4" ht="12" customHeight="1">
      <c r="C3545" s="215"/>
      <c r="D3545" s="215"/>
    </row>
    <row r="3546" spans="3:4" ht="12" customHeight="1">
      <c r="C3546" s="215"/>
      <c r="D3546" s="215"/>
    </row>
    <row r="3547" spans="3:4" ht="12" customHeight="1">
      <c r="C3547" s="215"/>
      <c r="D3547" s="215"/>
    </row>
    <row r="3548" spans="3:4" ht="12" customHeight="1">
      <c r="C3548" s="215"/>
      <c r="D3548" s="215"/>
    </row>
    <row r="3549" spans="3:4" ht="12" customHeight="1">
      <c r="C3549" s="215"/>
      <c r="D3549" s="215"/>
    </row>
    <row r="3550" spans="3:4" ht="12" customHeight="1">
      <c r="C3550" s="215"/>
      <c r="D3550" s="215"/>
    </row>
    <row r="3551" spans="3:4" ht="12" customHeight="1">
      <c r="C3551" s="215"/>
      <c r="D3551" s="215"/>
    </row>
    <row r="3552" spans="3:4" ht="12" customHeight="1">
      <c r="C3552" s="215"/>
      <c r="D3552" s="215"/>
    </row>
    <row r="3553" spans="3:4" ht="12" customHeight="1">
      <c r="C3553" s="215"/>
      <c r="D3553" s="215"/>
    </row>
    <row r="3554" spans="3:4" ht="12" customHeight="1">
      <c r="C3554" s="215"/>
      <c r="D3554" s="215"/>
    </row>
    <row r="3555" spans="3:4" ht="12" customHeight="1">
      <c r="C3555" s="215"/>
      <c r="D3555" s="215"/>
    </row>
    <row r="3556" spans="3:4" ht="12" customHeight="1">
      <c r="C3556" s="215"/>
      <c r="D3556" s="215"/>
    </row>
    <row r="3557" spans="3:4" ht="12" customHeight="1">
      <c r="C3557" s="215"/>
      <c r="D3557" s="215"/>
    </row>
    <row r="3558" spans="3:4" ht="12" customHeight="1">
      <c r="C3558" s="215"/>
      <c r="D3558" s="215"/>
    </row>
    <row r="3559" spans="3:4" ht="12" customHeight="1">
      <c r="C3559" s="215"/>
      <c r="D3559" s="215"/>
    </row>
    <row r="3560" spans="3:4" ht="12" customHeight="1">
      <c r="C3560" s="215"/>
      <c r="D3560" s="215"/>
    </row>
    <row r="3561" spans="3:4" ht="12" customHeight="1">
      <c r="C3561" s="215"/>
      <c r="D3561" s="215"/>
    </row>
    <row r="3562" spans="3:4" ht="12" customHeight="1">
      <c r="C3562" s="215"/>
      <c r="D3562" s="215"/>
    </row>
    <row r="3563" spans="3:4" ht="12" customHeight="1">
      <c r="C3563" s="215"/>
      <c r="D3563" s="215"/>
    </row>
    <row r="3564" spans="3:4" ht="12" customHeight="1">
      <c r="C3564" s="215"/>
      <c r="D3564" s="215"/>
    </row>
    <row r="3565" spans="3:4" ht="12" customHeight="1">
      <c r="C3565" s="215"/>
      <c r="D3565" s="215"/>
    </row>
    <row r="3566" spans="3:4" ht="12" customHeight="1">
      <c r="C3566" s="215"/>
      <c r="D3566" s="215"/>
    </row>
    <row r="3567" spans="3:4" ht="12" customHeight="1">
      <c r="C3567" s="215"/>
      <c r="D3567" s="215"/>
    </row>
    <row r="3568" spans="3:4" ht="12" customHeight="1">
      <c r="C3568" s="215"/>
      <c r="D3568" s="215"/>
    </row>
    <row r="3569" spans="3:4" ht="12" customHeight="1">
      <c r="C3569" s="215"/>
      <c r="D3569" s="215"/>
    </row>
    <row r="3570" spans="3:4" ht="12" customHeight="1">
      <c r="C3570" s="215"/>
      <c r="D3570" s="215"/>
    </row>
    <row r="3571" spans="3:4" ht="12" customHeight="1">
      <c r="C3571" s="215"/>
      <c r="D3571" s="215"/>
    </row>
    <row r="3572" spans="3:4" ht="12" customHeight="1">
      <c r="C3572" s="215"/>
      <c r="D3572" s="215"/>
    </row>
    <row r="3573" spans="3:4" ht="12" customHeight="1">
      <c r="C3573" s="215"/>
      <c r="D3573" s="215"/>
    </row>
    <row r="3574" spans="3:4" ht="12" customHeight="1">
      <c r="C3574" s="215"/>
      <c r="D3574" s="215"/>
    </row>
    <row r="3575" spans="3:4" ht="12" customHeight="1">
      <c r="C3575" s="215"/>
      <c r="D3575" s="215"/>
    </row>
    <row r="3576" spans="3:4" ht="12" customHeight="1">
      <c r="C3576" s="215"/>
      <c r="D3576" s="215"/>
    </row>
    <row r="3577" spans="3:4" ht="12" customHeight="1">
      <c r="C3577" s="215"/>
      <c r="D3577" s="215"/>
    </row>
    <row r="3578" spans="3:4" ht="12" customHeight="1">
      <c r="C3578" s="215"/>
      <c r="D3578" s="215"/>
    </row>
    <row r="3579" spans="3:4" ht="12" customHeight="1">
      <c r="C3579" s="215"/>
      <c r="D3579" s="215"/>
    </row>
    <row r="3580" spans="3:4" ht="12" customHeight="1">
      <c r="C3580" s="215"/>
      <c r="D3580" s="215"/>
    </row>
    <row r="3581" spans="3:4" ht="12" customHeight="1">
      <c r="C3581" s="215"/>
      <c r="D3581" s="215"/>
    </row>
    <row r="3582" spans="3:4" ht="12" customHeight="1">
      <c r="C3582" s="215"/>
      <c r="D3582" s="215"/>
    </row>
    <row r="3583" spans="3:4" ht="12" customHeight="1">
      <c r="C3583" s="215"/>
      <c r="D3583" s="215"/>
    </row>
    <row r="3584" spans="3:4" ht="12" customHeight="1">
      <c r="C3584" s="215"/>
      <c r="D3584" s="215"/>
    </row>
    <row r="3585" spans="3:4" ht="12" customHeight="1">
      <c r="C3585" s="215"/>
      <c r="D3585" s="215"/>
    </row>
    <row r="3586" spans="3:4" ht="12" customHeight="1">
      <c r="C3586" s="215"/>
      <c r="D3586" s="215"/>
    </row>
    <row r="3587" spans="3:4" ht="12" customHeight="1">
      <c r="C3587" s="215"/>
      <c r="D3587" s="215"/>
    </row>
    <row r="3588" spans="3:4" ht="12" customHeight="1">
      <c r="C3588" s="215"/>
      <c r="D3588" s="215"/>
    </row>
    <row r="3589" spans="3:4" ht="12" customHeight="1">
      <c r="C3589" s="215"/>
      <c r="D3589" s="215"/>
    </row>
    <row r="3590" spans="3:4" ht="12" customHeight="1">
      <c r="C3590" s="215"/>
      <c r="D3590" s="215"/>
    </row>
    <row r="3591" spans="3:4" ht="12" customHeight="1">
      <c r="C3591" s="215"/>
      <c r="D3591" s="215"/>
    </row>
    <row r="3592" spans="3:4" ht="12" customHeight="1">
      <c r="C3592" s="215"/>
      <c r="D3592" s="215"/>
    </row>
    <row r="3593" spans="3:4" ht="12" customHeight="1">
      <c r="C3593" s="215"/>
      <c r="D3593" s="215"/>
    </row>
    <row r="3594" spans="3:4" ht="12" customHeight="1">
      <c r="C3594" s="215"/>
      <c r="D3594" s="215"/>
    </row>
    <row r="3595" spans="3:4" ht="12" customHeight="1">
      <c r="C3595" s="215"/>
      <c r="D3595" s="215"/>
    </row>
    <row r="3596" spans="3:4" ht="12" customHeight="1">
      <c r="C3596" s="215"/>
      <c r="D3596" s="215"/>
    </row>
    <row r="3597" spans="3:4" ht="12" customHeight="1">
      <c r="C3597" s="215"/>
      <c r="D3597" s="215"/>
    </row>
    <row r="3598" spans="3:4" ht="12" customHeight="1">
      <c r="C3598" s="215"/>
      <c r="D3598" s="215"/>
    </row>
    <row r="3599" spans="3:4" ht="12" customHeight="1">
      <c r="C3599" s="215"/>
      <c r="D3599" s="215"/>
    </row>
    <row r="3600" spans="3:4" ht="12" customHeight="1">
      <c r="C3600" s="215"/>
      <c r="D3600" s="215"/>
    </row>
    <row r="3601" spans="3:4" ht="12" customHeight="1">
      <c r="C3601" s="215"/>
      <c r="D3601" s="215"/>
    </row>
    <row r="3602" spans="3:4" ht="12" customHeight="1">
      <c r="C3602" s="215"/>
      <c r="D3602" s="215"/>
    </row>
    <row r="3603" spans="3:4" ht="12" customHeight="1">
      <c r="C3603" s="215"/>
      <c r="D3603" s="215"/>
    </row>
    <row r="3604" spans="3:4" ht="12" customHeight="1">
      <c r="C3604" s="215"/>
      <c r="D3604" s="215"/>
    </row>
    <row r="3605" spans="3:4" ht="12" customHeight="1">
      <c r="C3605" s="215"/>
      <c r="D3605" s="215"/>
    </row>
    <row r="3606" spans="3:4" ht="12" customHeight="1">
      <c r="C3606" s="215"/>
      <c r="D3606" s="215"/>
    </row>
    <row r="3607" spans="3:4" ht="12" customHeight="1">
      <c r="C3607" s="215"/>
      <c r="D3607" s="215"/>
    </row>
    <row r="3608" spans="3:4" ht="12" customHeight="1">
      <c r="C3608" s="215"/>
      <c r="D3608" s="215"/>
    </row>
    <row r="3609" spans="3:4" ht="12" customHeight="1">
      <c r="C3609" s="215"/>
      <c r="D3609" s="215"/>
    </row>
    <row r="3610" spans="3:4" ht="12" customHeight="1">
      <c r="C3610" s="215"/>
      <c r="D3610" s="215"/>
    </row>
    <row r="3611" spans="3:4" ht="12" customHeight="1">
      <c r="C3611" s="215"/>
      <c r="D3611" s="215"/>
    </row>
    <row r="3612" spans="3:4" ht="12" customHeight="1">
      <c r="C3612" s="215"/>
      <c r="D3612" s="215"/>
    </row>
    <row r="3613" spans="3:4" ht="12" customHeight="1">
      <c r="C3613" s="215"/>
      <c r="D3613" s="215"/>
    </row>
    <row r="3614" spans="3:4" ht="12" customHeight="1">
      <c r="C3614" s="215"/>
      <c r="D3614" s="215"/>
    </row>
    <row r="3615" spans="3:4" ht="12" customHeight="1">
      <c r="C3615" s="215"/>
      <c r="D3615" s="215"/>
    </row>
    <row r="3616" spans="3:4" ht="12" customHeight="1">
      <c r="C3616" s="215"/>
      <c r="D3616" s="215"/>
    </row>
    <row r="3617" spans="3:4" ht="12" customHeight="1">
      <c r="C3617" s="215"/>
      <c r="D3617" s="215"/>
    </row>
    <row r="3618" spans="3:4" ht="12" customHeight="1">
      <c r="C3618" s="215"/>
      <c r="D3618" s="215"/>
    </row>
    <row r="3619" spans="3:4" ht="12" customHeight="1">
      <c r="C3619" s="215"/>
      <c r="D3619" s="215"/>
    </row>
    <row r="3620" spans="3:4" ht="12" customHeight="1">
      <c r="C3620" s="215"/>
      <c r="D3620" s="215"/>
    </row>
    <row r="3621" spans="3:4" ht="12" customHeight="1">
      <c r="C3621" s="215"/>
      <c r="D3621" s="215"/>
    </row>
    <row r="3622" spans="3:4" ht="12" customHeight="1">
      <c r="C3622" s="215"/>
      <c r="D3622" s="215"/>
    </row>
    <row r="3623" spans="3:4" ht="12" customHeight="1">
      <c r="C3623" s="215"/>
      <c r="D3623" s="215"/>
    </row>
    <row r="3624" spans="3:4" ht="12" customHeight="1">
      <c r="C3624" s="215"/>
      <c r="D3624" s="215"/>
    </row>
    <row r="3625" spans="3:4" ht="12" customHeight="1">
      <c r="C3625" s="215"/>
      <c r="D3625" s="215"/>
    </row>
    <row r="3626" spans="3:4" ht="12" customHeight="1">
      <c r="C3626" s="215"/>
      <c r="D3626" s="215"/>
    </row>
    <row r="3627" spans="3:4" ht="12" customHeight="1">
      <c r="C3627" s="215"/>
      <c r="D3627" s="215"/>
    </row>
    <row r="3628" spans="3:4" ht="12" customHeight="1">
      <c r="C3628" s="215"/>
      <c r="D3628" s="215"/>
    </row>
    <row r="3629" spans="3:4" ht="12" customHeight="1">
      <c r="C3629" s="215"/>
      <c r="D3629" s="215"/>
    </row>
    <row r="3630" spans="3:4" ht="12" customHeight="1">
      <c r="C3630" s="215"/>
      <c r="D3630" s="215"/>
    </row>
    <row r="3631" spans="3:4" ht="12" customHeight="1">
      <c r="C3631" s="215"/>
      <c r="D3631" s="215"/>
    </row>
    <row r="3632" spans="3:4" ht="12" customHeight="1">
      <c r="C3632" s="215"/>
      <c r="D3632" s="215"/>
    </row>
    <row r="3633" spans="3:4" ht="12" customHeight="1">
      <c r="C3633" s="215"/>
      <c r="D3633" s="215"/>
    </row>
    <row r="3634" spans="3:4" ht="12" customHeight="1">
      <c r="C3634" s="215"/>
      <c r="D3634" s="215"/>
    </row>
    <row r="3635" spans="3:4" ht="12" customHeight="1">
      <c r="C3635" s="215"/>
      <c r="D3635" s="215"/>
    </row>
    <row r="3636" spans="3:4" ht="12" customHeight="1">
      <c r="C3636" s="215"/>
      <c r="D3636" s="215"/>
    </row>
    <row r="3637" spans="3:4" ht="12" customHeight="1">
      <c r="C3637" s="215"/>
      <c r="D3637" s="215"/>
    </row>
    <row r="3638" spans="3:4" ht="12" customHeight="1">
      <c r="C3638" s="215"/>
      <c r="D3638" s="215"/>
    </row>
    <row r="3639" spans="3:4" ht="12" customHeight="1">
      <c r="C3639" s="215"/>
      <c r="D3639" s="215"/>
    </row>
    <row r="3640" spans="3:4" ht="12" customHeight="1">
      <c r="C3640" s="215"/>
      <c r="D3640" s="215"/>
    </row>
    <row r="3641" spans="3:4" ht="12" customHeight="1">
      <c r="C3641" s="215"/>
      <c r="D3641" s="215"/>
    </row>
    <row r="3642" spans="3:4" ht="12" customHeight="1">
      <c r="C3642" s="215"/>
      <c r="D3642" s="215"/>
    </row>
    <row r="3643" spans="3:4" ht="12" customHeight="1">
      <c r="C3643" s="215"/>
      <c r="D3643" s="215"/>
    </row>
    <row r="3644" spans="3:4" ht="12" customHeight="1">
      <c r="C3644" s="215"/>
      <c r="D3644" s="215"/>
    </row>
    <row r="3645" spans="3:4" ht="12" customHeight="1">
      <c r="C3645" s="215"/>
      <c r="D3645" s="215"/>
    </row>
    <row r="3646" spans="3:4" ht="12" customHeight="1">
      <c r="C3646" s="215"/>
      <c r="D3646" s="215"/>
    </row>
    <row r="3647" spans="3:4" ht="12" customHeight="1">
      <c r="C3647" s="215"/>
      <c r="D3647" s="215"/>
    </row>
    <row r="3648" spans="3:4" ht="12" customHeight="1">
      <c r="C3648" s="215"/>
      <c r="D3648" s="215"/>
    </row>
    <row r="3649" spans="3:4" ht="12" customHeight="1">
      <c r="C3649" s="215"/>
      <c r="D3649" s="215"/>
    </row>
    <row r="3650" spans="3:4" ht="12" customHeight="1">
      <c r="C3650" s="215"/>
      <c r="D3650" s="215"/>
    </row>
    <row r="3651" spans="3:4" ht="12" customHeight="1">
      <c r="C3651" s="215"/>
      <c r="D3651" s="215"/>
    </row>
    <row r="3652" spans="3:4" ht="12" customHeight="1">
      <c r="C3652" s="215"/>
      <c r="D3652" s="215"/>
    </row>
    <row r="3653" spans="3:4" ht="12" customHeight="1">
      <c r="C3653" s="215"/>
      <c r="D3653" s="215"/>
    </row>
    <row r="3654" spans="3:4" ht="12" customHeight="1">
      <c r="C3654" s="215"/>
      <c r="D3654" s="215"/>
    </row>
    <row r="3655" spans="3:4" ht="12" customHeight="1">
      <c r="C3655" s="215"/>
      <c r="D3655" s="215"/>
    </row>
    <row r="3656" spans="3:4" ht="12" customHeight="1">
      <c r="C3656" s="215"/>
      <c r="D3656" s="215"/>
    </row>
    <row r="3657" spans="3:4" ht="12" customHeight="1">
      <c r="C3657" s="215"/>
      <c r="D3657" s="215"/>
    </row>
    <row r="3658" spans="3:4" ht="12" customHeight="1">
      <c r="C3658" s="215"/>
      <c r="D3658" s="215"/>
    </row>
    <row r="3659" spans="3:4" ht="12" customHeight="1">
      <c r="C3659" s="215"/>
      <c r="D3659" s="215"/>
    </row>
    <row r="3660" spans="3:4" ht="12" customHeight="1">
      <c r="C3660" s="215"/>
      <c r="D3660" s="215"/>
    </row>
    <row r="3661" spans="3:4" ht="12" customHeight="1">
      <c r="C3661" s="215"/>
      <c r="D3661" s="215"/>
    </row>
    <row r="3662" spans="3:4" ht="12" customHeight="1">
      <c r="C3662" s="215"/>
      <c r="D3662" s="215"/>
    </row>
    <row r="3663" spans="3:4" ht="12" customHeight="1">
      <c r="C3663" s="215"/>
      <c r="D3663" s="215"/>
    </row>
    <row r="3664" spans="3:4" ht="12" customHeight="1">
      <c r="C3664" s="215"/>
      <c r="D3664" s="215"/>
    </row>
    <row r="3665" spans="3:4" ht="12" customHeight="1">
      <c r="C3665" s="215"/>
      <c r="D3665" s="215"/>
    </row>
    <row r="3666" spans="3:4" ht="12" customHeight="1">
      <c r="C3666" s="215"/>
      <c r="D3666" s="215"/>
    </row>
    <row r="3667" spans="3:4" ht="12" customHeight="1">
      <c r="C3667" s="215"/>
      <c r="D3667" s="215"/>
    </row>
    <row r="3668" spans="3:4" ht="12" customHeight="1">
      <c r="C3668" s="215"/>
      <c r="D3668" s="215"/>
    </row>
    <row r="3669" spans="3:4" ht="12" customHeight="1">
      <c r="C3669" s="215"/>
      <c r="D3669" s="215"/>
    </row>
    <row r="3670" spans="3:4" ht="12" customHeight="1">
      <c r="C3670" s="215"/>
      <c r="D3670" s="215"/>
    </row>
    <row r="3671" spans="3:4" ht="12" customHeight="1">
      <c r="C3671" s="215"/>
      <c r="D3671" s="215"/>
    </row>
    <row r="3672" spans="3:4" ht="12" customHeight="1">
      <c r="C3672" s="215"/>
      <c r="D3672" s="215"/>
    </row>
    <row r="3673" spans="3:4" ht="12" customHeight="1">
      <c r="C3673" s="215"/>
      <c r="D3673" s="215"/>
    </row>
    <row r="3674" spans="3:4" ht="12" customHeight="1">
      <c r="C3674" s="215"/>
      <c r="D3674" s="215"/>
    </row>
    <row r="3675" spans="3:4" ht="12" customHeight="1">
      <c r="C3675" s="215"/>
      <c r="D3675" s="215"/>
    </row>
    <row r="3676" spans="3:4" ht="12" customHeight="1">
      <c r="C3676" s="215"/>
      <c r="D3676" s="215"/>
    </row>
    <row r="3677" spans="3:4" ht="12" customHeight="1">
      <c r="C3677" s="215"/>
      <c r="D3677" s="215"/>
    </row>
    <row r="3678" spans="3:4" ht="12" customHeight="1">
      <c r="C3678" s="215"/>
      <c r="D3678" s="215"/>
    </row>
    <row r="3679" spans="3:4" ht="12" customHeight="1">
      <c r="C3679" s="215"/>
      <c r="D3679" s="215"/>
    </row>
    <row r="3680" spans="3:4" ht="12" customHeight="1">
      <c r="C3680" s="215"/>
      <c r="D3680" s="215"/>
    </row>
    <row r="3681" spans="3:4" ht="12" customHeight="1">
      <c r="C3681" s="215"/>
      <c r="D3681" s="215"/>
    </row>
    <row r="3682" spans="3:4" ht="12" customHeight="1">
      <c r="C3682" s="215"/>
      <c r="D3682" s="215"/>
    </row>
    <row r="3683" spans="3:4" ht="12" customHeight="1">
      <c r="C3683" s="215"/>
      <c r="D3683" s="215"/>
    </row>
    <row r="3684" spans="3:4" ht="12" customHeight="1">
      <c r="C3684" s="215"/>
      <c r="D3684" s="215"/>
    </row>
    <row r="3685" spans="3:4" ht="12" customHeight="1">
      <c r="C3685" s="215"/>
      <c r="D3685" s="215"/>
    </row>
    <row r="3686" spans="3:4" ht="12" customHeight="1">
      <c r="C3686" s="215"/>
      <c r="D3686" s="215"/>
    </row>
    <row r="3687" spans="3:4" ht="12" customHeight="1">
      <c r="C3687" s="215"/>
      <c r="D3687" s="215"/>
    </row>
    <row r="3688" spans="3:4" ht="12" customHeight="1">
      <c r="C3688" s="215"/>
      <c r="D3688" s="215"/>
    </row>
    <row r="3689" spans="3:4" ht="12" customHeight="1">
      <c r="C3689" s="215"/>
      <c r="D3689" s="215"/>
    </row>
    <row r="3690" spans="3:4" ht="12" customHeight="1">
      <c r="C3690" s="215"/>
      <c r="D3690" s="215"/>
    </row>
    <row r="3691" spans="3:4" ht="12" customHeight="1">
      <c r="C3691" s="215"/>
      <c r="D3691" s="215"/>
    </row>
    <row r="3692" spans="3:4" ht="12" customHeight="1">
      <c r="C3692" s="215"/>
      <c r="D3692" s="215"/>
    </row>
    <row r="3693" spans="3:4" ht="12" customHeight="1">
      <c r="C3693" s="215"/>
      <c r="D3693" s="215"/>
    </row>
    <row r="3694" spans="3:4" ht="12" customHeight="1">
      <c r="C3694" s="215"/>
      <c r="D3694" s="215"/>
    </row>
    <row r="3695" spans="3:4" ht="12" customHeight="1">
      <c r="C3695" s="215"/>
      <c r="D3695" s="215"/>
    </row>
    <row r="3696" spans="3:4" ht="12" customHeight="1">
      <c r="C3696" s="215"/>
      <c r="D3696" s="215"/>
    </row>
    <row r="3697" spans="3:4" ht="12" customHeight="1">
      <c r="C3697" s="215"/>
      <c r="D3697" s="215"/>
    </row>
    <row r="3698" spans="3:4" ht="12" customHeight="1">
      <c r="C3698" s="215"/>
      <c r="D3698" s="215"/>
    </row>
    <row r="3699" spans="3:4" ht="12" customHeight="1">
      <c r="C3699" s="215"/>
      <c r="D3699" s="215"/>
    </row>
    <row r="3700" spans="3:4" ht="12" customHeight="1">
      <c r="C3700" s="215"/>
      <c r="D3700" s="215"/>
    </row>
    <row r="3701" spans="3:4" ht="12" customHeight="1">
      <c r="C3701" s="215"/>
      <c r="D3701" s="215"/>
    </row>
    <row r="3702" spans="3:4" ht="12" customHeight="1">
      <c r="C3702" s="215"/>
      <c r="D3702" s="215"/>
    </row>
    <row r="3703" spans="3:4" ht="12" customHeight="1">
      <c r="C3703" s="215"/>
      <c r="D3703" s="215"/>
    </row>
    <row r="3704" spans="3:4" ht="12" customHeight="1">
      <c r="C3704" s="215"/>
      <c r="D3704" s="215"/>
    </row>
    <row r="3705" spans="3:4" ht="12" customHeight="1">
      <c r="C3705" s="215"/>
      <c r="D3705" s="215"/>
    </row>
    <row r="3706" spans="3:4" ht="12" customHeight="1">
      <c r="C3706" s="215"/>
      <c r="D3706" s="215"/>
    </row>
    <row r="3707" spans="3:4" ht="12" customHeight="1">
      <c r="C3707" s="215"/>
      <c r="D3707" s="215"/>
    </row>
    <row r="3708" spans="3:4" ht="12" customHeight="1">
      <c r="C3708" s="215"/>
      <c r="D3708" s="215"/>
    </row>
    <row r="3709" spans="3:4" ht="12" customHeight="1">
      <c r="C3709" s="215"/>
      <c r="D3709" s="215"/>
    </row>
    <row r="3710" spans="3:4" ht="12" customHeight="1">
      <c r="C3710" s="215"/>
      <c r="D3710" s="215"/>
    </row>
    <row r="3711" spans="3:4" ht="12" customHeight="1">
      <c r="C3711" s="215"/>
      <c r="D3711" s="215"/>
    </row>
    <row r="3712" spans="3:4" ht="12" customHeight="1">
      <c r="C3712" s="215"/>
      <c r="D3712" s="215"/>
    </row>
    <row r="3713" spans="3:4" ht="12" customHeight="1">
      <c r="C3713" s="215"/>
      <c r="D3713" s="215"/>
    </row>
    <row r="3714" spans="3:4" ht="12" customHeight="1">
      <c r="C3714" s="215"/>
      <c r="D3714" s="215"/>
    </row>
    <row r="3715" spans="3:4" ht="12" customHeight="1">
      <c r="C3715" s="215"/>
      <c r="D3715" s="215"/>
    </row>
    <row r="3716" spans="3:4" ht="12" customHeight="1">
      <c r="C3716" s="215"/>
      <c r="D3716" s="215"/>
    </row>
    <row r="3717" spans="3:4" ht="12" customHeight="1">
      <c r="C3717" s="215"/>
      <c r="D3717" s="215"/>
    </row>
    <row r="3718" spans="3:4" ht="12" customHeight="1">
      <c r="C3718" s="215"/>
      <c r="D3718" s="215"/>
    </row>
    <row r="3719" spans="3:4" ht="12" customHeight="1">
      <c r="C3719" s="215"/>
      <c r="D3719" s="215"/>
    </row>
    <row r="3720" spans="3:4" ht="12" customHeight="1">
      <c r="C3720" s="215"/>
      <c r="D3720" s="215"/>
    </row>
    <row r="3721" spans="3:4" ht="12" customHeight="1">
      <c r="C3721" s="215"/>
      <c r="D3721" s="215"/>
    </row>
    <row r="3722" spans="3:4" ht="12" customHeight="1">
      <c r="C3722" s="215"/>
      <c r="D3722" s="215"/>
    </row>
    <row r="3723" spans="3:4" ht="12" customHeight="1">
      <c r="C3723" s="215"/>
      <c r="D3723" s="215"/>
    </row>
    <row r="3724" spans="3:4" ht="12" customHeight="1">
      <c r="C3724" s="215"/>
      <c r="D3724" s="215"/>
    </row>
    <row r="3725" spans="3:4" ht="12" customHeight="1">
      <c r="C3725" s="215"/>
      <c r="D3725" s="215"/>
    </row>
    <row r="3726" spans="3:4" ht="12" customHeight="1">
      <c r="C3726" s="215"/>
      <c r="D3726" s="215"/>
    </row>
    <row r="3727" spans="3:4" ht="12" customHeight="1">
      <c r="C3727" s="215"/>
      <c r="D3727" s="215"/>
    </row>
    <row r="3728" spans="3:4" ht="12" customHeight="1">
      <c r="C3728" s="215"/>
      <c r="D3728" s="215"/>
    </row>
    <row r="3729" spans="3:4" ht="12" customHeight="1">
      <c r="C3729" s="215"/>
      <c r="D3729" s="215"/>
    </row>
    <row r="3730" spans="3:4" ht="12" customHeight="1">
      <c r="C3730" s="215"/>
      <c r="D3730" s="215"/>
    </row>
    <row r="3731" spans="3:4" ht="12" customHeight="1">
      <c r="C3731" s="215"/>
      <c r="D3731" s="215"/>
    </row>
    <row r="3732" spans="3:4" ht="12" customHeight="1">
      <c r="C3732" s="215"/>
      <c r="D3732" s="215"/>
    </row>
    <row r="3733" spans="3:4" ht="12" customHeight="1">
      <c r="C3733" s="215"/>
      <c r="D3733" s="215"/>
    </row>
    <row r="3734" spans="3:4" ht="12" customHeight="1">
      <c r="C3734" s="215"/>
      <c r="D3734" s="215"/>
    </row>
    <row r="3735" spans="3:4" ht="12" customHeight="1">
      <c r="C3735" s="215"/>
      <c r="D3735" s="215"/>
    </row>
    <row r="3736" spans="3:4" ht="12" customHeight="1">
      <c r="C3736" s="215"/>
      <c r="D3736" s="215"/>
    </row>
    <row r="3737" spans="3:4" ht="12" customHeight="1">
      <c r="C3737" s="215"/>
      <c r="D3737" s="215"/>
    </row>
    <row r="3738" spans="3:4" ht="12" customHeight="1">
      <c r="C3738" s="215"/>
      <c r="D3738" s="215"/>
    </row>
    <row r="3739" spans="3:4" ht="12" customHeight="1">
      <c r="C3739" s="215"/>
      <c r="D3739" s="215"/>
    </row>
    <row r="3740" spans="3:4" ht="12" customHeight="1">
      <c r="C3740" s="215"/>
      <c r="D3740" s="215"/>
    </row>
    <row r="3741" spans="3:4" ht="12" customHeight="1">
      <c r="C3741" s="215"/>
      <c r="D3741" s="215"/>
    </row>
    <row r="3742" spans="3:4" ht="12" customHeight="1">
      <c r="C3742" s="215"/>
      <c r="D3742" s="215"/>
    </row>
    <row r="3743" spans="3:4" ht="12" customHeight="1">
      <c r="C3743" s="215"/>
      <c r="D3743" s="215"/>
    </row>
    <row r="3744" spans="3:4" ht="12" customHeight="1">
      <c r="C3744" s="215"/>
      <c r="D3744" s="215"/>
    </row>
    <row r="3745" spans="3:4" ht="12" customHeight="1">
      <c r="C3745" s="215"/>
      <c r="D3745" s="215"/>
    </row>
    <row r="3746" spans="3:4" ht="12" customHeight="1">
      <c r="C3746" s="215"/>
      <c r="D3746" s="215"/>
    </row>
    <row r="3747" spans="3:4" ht="12" customHeight="1">
      <c r="C3747" s="215"/>
      <c r="D3747" s="215"/>
    </row>
    <row r="3748" spans="3:4" ht="12" customHeight="1">
      <c r="C3748" s="215"/>
      <c r="D3748" s="215"/>
    </row>
    <row r="3749" spans="3:4" ht="12" customHeight="1">
      <c r="C3749" s="215"/>
      <c r="D3749" s="215"/>
    </row>
    <row r="3750" spans="3:4" ht="12" customHeight="1">
      <c r="C3750" s="215"/>
      <c r="D3750" s="215"/>
    </row>
    <row r="3751" spans="3:4" ht="12" customHeight="1">
      <c r="C3751" s="215"/>
      <c r="D3751" s="215"/>
    </row>
    <row r="3752" spans="3:4" ht="12" customHeight="1">
      <c r="C3752" s="215"/>
      <c r="D3752" s="215"/>
    </row>
    <row r="3753" spans="3:4" ht="12" customHeight="1">
      <c r="C3753" s="215"/>
      <c r="D3753" s="215"/>
    </row>
    <row r="3754" spans="3:4" ht="12" customHeight="1">
      <c r="C3754" s="215"/>
      <c r="D3754" s="215"/>
    </row>
    <row r="3755" spans="3:4" ht="12" customHeight="1">
      <c r="C3755" s="215"/>
      <c r="D3755" s="215"/>
    </row>
    <row r="3756" spans="3:4" ht="12" customHeight="1">
      <c r="C3756" s="215"/>
      <c r="D3756" s="215"/>
    </row>
    <row r="3757" spans="3:4" ht="12" customHeight="1">
      <c r="C3757" s="215"/>
      <c r="D3757" s="215"/>
    </row>
    <row r="3758" spans="3:4" ht="12" customHeight="1">
      <c r="C3758" s="215"/>
      <c r="D3758" s="215"/>
    </row>
    <row r="3759" spans="3:4" ht="12" customHeight="1">
      <c r="C3759" s="215"/>
      <c r="D3759" s="215"/>
    </row>
    <row r="3760" spans="3:4" ht="12" customHeight="1">
      <c r="C3760" s="215"/>
      <c r="D3760" s="215"/>
    </row>
    <row r="3761" spans="3:4" ht="12" customHeight="1">
      <c r="C3761" s="215"/>
      <c r="D3761" s="215"/>
    </row>
    <row r="3762" spans="3:4" ht="12" customHeight="1">
      <c r="C3762" s="215"/>
      <c r="D3762" s="215"/>
    </row>
    <row r="3763" spans="3:4" ht="12" customHeight="1">
      <c r="C3763" s="215"/>
      <c r="D3763" s="215"/>
    </row>
    <row r="3764" spans="3:4" ht="12" customHeight="1">
      <c r="C3764" s="215"/>
      <c r="D3764" s="215"/>
    </row>
    <row r="3765" spans="3:4" ht="12" customHeight="1">
      <c r="C3765" s="215"/>
      <c r="D3765" s="215"/>
    </row>
    <row r="3766" spans="3:4" ht="12" customHeight="1">
      <c r="C3766" s="215"/>
      <c r="D3766" s="215"/>
    </row>
    <row r="3767" spans="3:4" ht="12" customHeight="1">
      <c r="C3767" s="215"/>
      <c r="D3767" s="215"/>
    </row>
    <row r="3768" spans="3:4" ht="12" customHeight="1">
      <c r="C3768" s="215"/>
      <c r="D3768" s="215"/>
    </row>
    <row r="3769" spans="3:4" ht="12" customHeight="1">
      <c r="C3769" s="215"/>
      <c r="D3769" s="215"/>
    </row>
    <row r="3770" spans="3:4" ht="12" customHeight="1">
      <c r="C3770" s="215"/>
      <c r="D3770" s="215"/>
    </row>
    <row r="3771" spans="3:4" ht="12" customHeight="1">
      <c r="C3771" s="215"/>
      <c r="D3771" s="215"/>
    </row>
    <row r="3772" spans="3:4" ht="12" customHeight="1">
      <c r="C3772" s="215"/>
      <c r="D3772" s="215"/>
    </row>
    <row r="3773" spans="3:4" ht="12" customHeight="1">
      <c r="C3773" s="215"/>
      <c r="D3773" s="215"/>
    </row>
    <row r="3774" spans="3:4" ht="12" customHeight="1">
      <c r="C3774" s="215"/>
      <c r="D3774" s="215"/>
    </row>
    <row r="3775" spans="3:4" ht="12" customHeight="1">
      <c r="C3775" s="215"/>
      <c r="D3775" s="215"/>
    </row>
    <row r="3776" spans="3:4" ht="12" customHeight="1">
      <c r="C3776" s="215"/>
      <c r="D3776" s="215"/>
    </row>
    <row r="3777" spans="3:4" ht="12" customHeight="1">
      <c r="C3777" s="215"/>
      <c r="D3777" s="215"/>
    </row>
    <row r="3778" spans="3:4" ht="12" customHeight="1">
      <c r="C3778" s="215"/>
      <c r="D3778" s="215"/>
    </row>
    <row r="3779" spans="3:4" ht="12" customHeight="1">
      <c r="C3779" s="215"/>
      <c r="D3779" s="215"/>
    </row>
    <row r="3780" spans="3:4" ht="12" customHeight="1">
      <c r="C3780" s="215"/>
      <c r="D3780" s="215"/>
    </row>
    <row r="3781" spans="3:4" ht="12" customHeight="1">
      <c r="C3781" s="215"/>
      <c r="D3781" s="215"/>
    </row>
    <row r="3782" spans="3:4" ht="12" customHeight="1">
      <c r="C3782" s="215"/>
      <c r="D3782" s="215"/>
    </row>
    <row r="3783" spans="3:4" ht="12" customHeight="1">
      <c r="C3783" s="215"/>
      <c r="D3783" s="215"/>
    </row>
    <row r="3784" spans="3:4" ht="12" customHeight="1">
      <c r="C3784" s="215"/>
      <c r="D3784" s="215"/>
    </row>
    <row r="3785" spans="3:4" ht="12" customHeight="1">
      <c r="C3785" s="215"/>
      <c r="D3785" s="215"/>
    </row>
    <row r="3786" spans="3:4" ht="12" customHeight="1">
      <c r="C3786" s="215"/>
      <c r="D3786" s="215"/>
    </row>
    <row r="3787" spans="3:4" ht="12" customHeight="1">
      <c r="C3787" s="215"/>
      <c r="D3787" s="215"/>
    </row>
    <row r="3788" spans="3:4" ht="12" customHeight="1">
      <c r="C3788" s="215"/>
      <c r="D3788" s="215"/>
    </row>
    <row r="3789" spans="3:4" ht="12" customHeight="1">
      <c r="C3789" s="215"/>
      <c r="D3789" s="215"/>
    </row>
    <row r="3790" spans="3:4" ht="12" customHeight="1">
      <c r="C3790" s="215"/>
      <c r="D3790" s="215"/>
    </row>
    <row r="3791" spans="3:4" ht="12" customHeight="1">
      <c r="C3791" s="215"/>
      <c r="D3791" s="215"/>
    </row>
    <row r="3792" spans="3:4" ht="12" customHeight="1">
      <c r="C3792" s="215"/>
      <c r="D3792" s="215"/>
    </row>
    <row r="3793" spans="3:4" ht="12" customHeight="1">
      <c r="C3793" s="215"/>
      <c r="D3793" s="215"/>
    </row>
    <row r="3794" spans="3:4" ht="12" customHeight="1">
      <c r="C3794" s="215"/>
      <c r="D3794" s="215"/>
    </row>
    <row r="3795" spans="3:4" ht="12" customHeight="1">
      <c r="C3795" s="215"/>
      <c r="D3795" s="215"/>
    </row>
    <row r="3796" spans="3:4" ht="12" customHeight="1">
      <c r="C3796" s="215"/>
      <c r="D3796" s="215"/>
    </row>
    <row r="3797" spans="3:4" ht="12" customHeight="1">
      <c r="C3797" s="215"/>
      <c r="D3797" s="215"/>
    </row>
    <row r="3798" spans="3:4" ht="12" customHeight="1">
      <c r="C3798" s="215"/>
      <c r="D3798" s="215"/>
    </row>
    <row r="3799" spans="3:4" ht="12" customHeight="1">
      <c r="C3799" s="215"/>
      <c r="D3799" s="215"/>
    </row>
    <row r="3800" spans="3:4" ht="12" customHeight="1">
      <c r="C3800" s="215"/>
      <c r="D3800" s="215"/>
    </row>
    <row r="3801" spans="3:4" ht="12" customHeight="1">
      <c r="C3801" s="215"/>
      <c r="D3801" s="215"/>
    </row>
    <row r="3802" spans="3:4" ht="12" customHeight="1">
      <c r="C3802" s="215"/>
      <c r="D3802" s="215"/>
    </row>
    <row r="3803" spans="3:4" ht="12" customHeight="1">
      <c r="C3803" s="215"/>
      <c r="D3803" s="215"/>
    </row>
    <row r="3804" spans="3:4" ht="12" customHeight="1">
      <c r="C3804" s="215"/>
      <c r="D3804" s="215"/>
    </row>
    <row r="3805" spans="3:4" ht="12" customHeight="1">
      <c r="C3805" s="215"/>
      <c r="D3805" s="215"/>
    </row>
    <row r="3806" spans="3:4" ht="12" customHeight="1">
      <c r="C3806" s="215"/>
      <c r="D3806" s="215"/>
    </row>
    <row r="3807" spans="3:4" ht="12" customHeight="1">
      <c r="C3807" s="215"/>
      <c r="D3807" s="215"/>
    </row>
    <row r="3808" spans="3:4" ht="12" customHeight="1">
      <c r="C3808" s="215"/>
      <c r="D3808" s="215"/>
    </row>
    <row r="3809" spans="3:4" ht="12" customHeight="1">
      <c r="C3809" s="215"/>
      <c r="D3809" s="215"/>
    </row>
    <row r="3810" spans="3:4" ht="12" customHeight="1">
      <c r="C3810" s="215"/>
      <c r="D3810" s="215"/>
    </row>
    <row r="3811" spans="3:4" ht="12" customHeight="1">
      <c r="C3811" s="215"/>
      <c r="D3811" s="215"/>
    </row>
    <row r="3812" spans="3:4" ht="12" customHeight="1">
      <c r="C3812" s="215"/>
      <c r="D3812" s="215"/>
    </row>
    <row r="3813" spans="3:4" ht="12" customHeight="1">
      <c r="C3813" s="215"/>
      <c r="D3813" s="215"/>
    </row>
    <row r="3814" spans="3:4" ht="12" customHeight="1">
      <c r="C3814" s="215"/>
      <c r="D3814" s="215"/>
    </row>
    <row r="3815" spans="3:4" ht="12" customHeight="1">
      <c r="C3815" s="215"/>
      <c r="D3815" s="215"/>
    </row>
    <row r="3816" spans="3:4" ht="12" customHeight="1">
      <c r="C3816" s="215"/>
      <c r="D3816" s="215"/>
    </row>
    <row r="3817" spans="3:4" ht="12" customHeight="1">
      <c r="C3817" s="215"/>
      <c r="D3817" s="215"/>
    </row>
    <row r="3818" spans="3:4" ht="12" customHeight="1">
      <c r="C3818" s="215"/>
      <c r="D3818" s="215"/>
    </row>
    <row r="3819" spans="3:4" ht="12" customHeight="1">
      <c r="C3819" s="215"/>
      <c r="D3819" s="215"/>
    </row>
    <row r="3820" spans="3:4" ht="12" customHeight="1">
      <c r="C3820" s="215"/>
      <c r="D3820" s="215"/>
    </row>
    <row r="3821" spans="3:4" ht="12" customHeight="1">
      <c r="C3821" s="215"/>
      <c r="D3821" s="215"/>
    </row>
    <row r="3822" spans="3:4" ht="12" customHeight="1">
      <c r="C3822" s="215"/>
      <c r="D3822" s="215"/>
    </row>
    <row r="3823" spans="3:4" ht="12" customHeight="1">
      <c r="C3823" s="215"/>
      <c r="D3823" s="215"/>
    </row>
    <row r="3824" spans="3:4" ht="12" customHeight="1">
      <c r="C3824" s="215"/>
      <c r="D3824" s="215"/>
    </row>
    <row r="3825" spans="3:4" ht="12" customHeight="1">
      <c r="C3825" s="215"/>
      <c r="D3825" s="215"/>
    </row>
    <row r="3826" spans="3:4" ht="12" customHeight="1">
      <c r="C3826" s="215"/>
      <c r="D3826" s="215"/>
    </row>
    <row r="3827" spans="3:4" ht="12" customHeight="1">
      <c r="C3827" s="215"/>
      <c r="D3827" s="215"/>
    </row>
    <row r="3828" spans="3:4" ht="12" customHeight="1">
      <c r="C3828" s="215"/>
      <c r="D3828" s="215"/>
    </row>
    <row r="3829" spans="3:4" ht="12" customHeight="1">
      <c r="C3829" s="215"/>
      <c r="D3829" s="215"/>
    </row>
    <row r="3830" spans="3:4" ht="12" customHeight="1">
      <c r="C3830" s="215"/>
      <c r="D3830" s="215"/>
    </row>
    <row r="3831" spans="3:4" ht="12" customHeight="1">
      <c r="C3831" s="215"/>
      <c r="D3831" s="215"/>
    </row>
    <row r="3832" spans="3:4" ht="12" customHeight="1">
      <c r="C3832" s="215"/>
      <c r="D3832" s="215"/>
    </row>
    <row r="3833" spans="3:4" ht="12" customHeight="1">
      <c r="C3833" s="215"/>
      <c r="D3833" s="215"/>
    </row>
    <row r="3834" spans="3:4" ht="12" customHeight="1">
      <c r="C3834" s="215"/>
      <c r="D3834" s="215"/>
    </row>
    <row r="3835" spans="3:4" ht="12" customHeight="1">
      <c r="C3835" s="215"/>
      <c r="D3835" s="215"/>
    </row>
    <row r="3836" spans="3:4" ht="12" customHeight="1">
      <c r="C3836" s="215"/>
      <c r="D3836" s="215"/>
    </row>
    <row r="3837" spans="3:4" ht="12" customHeight="1">
      <c r="C3837" s="215"/>
      <c r="D3837" s="215"/>
    </row>
    <row r="3838" spans="3:4" ht="12" customHeight="1">
      <c r="C3838" s="215"/>
      <c r="D3838" s="215"/>
    </row>
    <row r="3839" spans="3:4" ht="12" customHeight="1">
      <c r="C3839" s="215"/>
      <c r="D3839" s="215"/>
    </row>
    <row r="3840" spans="3:4" ht="12" customHeight="1">
      <c r="C3840" s="215"/>
      <c r="D3840" s="215"/>
    </row>
    <row r="3841" spans="3:4" ht="12" customHeight="1">
      <c r="C3841" s="215"/>
      <c r="D3841" s="215"/>
    </row>
    <row r="3842" spans="3:4" ht="12" customHeight="1">
      <c r="C3842" s="215"/>
      <c r="D3842" s="215"/>
    </row>
    <row r="3843" spans="3:4" ht="12" customHeight="1">
      <c r="C3843" s="215"/>
      <c r="D3843" s="215"/>
    </row>
    <row r="3844" spans="3:4" ht="12" customHeight="1">
      <c r="C3844" s="215"/>
      <c r="D3844" s="215"/>
    </row>
    <row r="3845" spans="3:4" ht="12" customHeight="1">
      <c r="C3845" s="215"/>
      <c r="D3845" s="215"/>
    </row>
    <row r="3846" spans="3:4" ht="12" customHeight="1">
      <c r="C3846" s="215"/>
      <c r="D3846" s="215"/>
    </row>
    <row r="3847" spans="3:4" ht="12" customHeight="1">
      <c r="C3847" s="215"/>
      <c r="D3847" s="215"/>
    </row>
    <row r="3848" spans="3:4" ht="12" customHeight="1">
      <c r="C3848" s="215"/>
      <c r="D3848" s="215"/>
    </row>
    <row r="3849" spans="3:4" ht="12" customHeight="1">
      <c r="C3849" s="215"/>
      <c r="D3849" s="215"/>
    </row>
    <row r="3850" spans="3:4" ht="12" customHeight="1">
      <c r="C3850" s="215"/>
      <c r="D3850" s="215"/>
    </row>
    <row r="3851" spans="3:4" ht="12" customHeight="1">
      <c r="C3851" s="215"/>
      <c r="D3851" s="215"/>
    </row>
    <row r="3852" spans="3:4" ht="12" customHeight="1">
      <c r="C3852" s="215"/>
      <c r="D3852" s="215"/>
    </row>
    <row r="3853" spans="3:4" ht="12" customHeight="1">
      <c r="C3853" s="215"/>
      <c r="D3853" s="215"/>
    </row>
    <row r="3854" spans="3:4" ht="12" customHeight="1">
      <c r="C3854" s="215"/>
      <c r="D3854" s="215"/>
    </row>
    <row r="3855" spans="3:4" ht="12" customHeight="1">
      <c r="C3855" s="215"/>
      <c r="D3855" s="215"/>
    </row>
    <row r="3856" spans="3:4" ht="12" customHeight="1">
      <c r="C3856" s="215"/>
      <c r="D3856" s="215"/>
    </row>
    <row r="3857" spans="3:4" ht="12" customHeight="1">
      <c r="C3857" s="215"/>
      <c r="D3857" s="215"/>
    </row>
    <row r="3858" spans="3:4" ht="12" customHeight="1">
      <c r="C3858" s="215"/>
      <c r="D3858" s="215"/>
    </row>
    <row r="3859" spans="3:4" ht="12" customHeight="1">
      <c r="C3859" s="215"/>
      <c r="D3859" s="215"/>
    </row>
    <row r="3860" spans="3:4" ht="12" customHeight="1">
      <c r="C3860" s="215"/>
      <c r="D3860" s="215"/>
    </row>
    <row r="3861" spans="3:4" ht="12" customHeight="1">
      <c r="C3861" s="215"/>
      <c r="D3861" s="215"/>
    </row>
    <row r="3862" spans="3:4" ht="12" customHeight="1">
      <c r="C3862" s="215"/>
      <c r="D3862" s="215"/>
    </row>
    <row r="3863" spans="3:4" ht="12" customHeight="1">
      <c r="C3863" s="215"/>
      <c r="D3863" s="215"/>
    </row>
    <row r="3864" spans="3:4" ht="12" customHeight="1">
      <c r="C3864" s="215"/>
      <c r="D3864" s="215"/>
    </row>
    <row r="3865" spans="3:4" ht="12" customHeight="1">
      <c r="C3865" s="215"/>
      <c r="D3865" s="215"/>
    </row>
    <row r="3866" spans="3:4" ht="12" customHeight="1">
      <c r="C3866" s="215"/>
      <c r="D3866" s="215"/>
    </row>
    <row r="3867" spans="3:4" ht="12" customHeight="1">
      <c r="C3867" s="215"/>
      <c r="D3867" s="215"/>
    </row>
    <row r="3868" spans="3:4" ht="12" customHeight="1">
      <c r="C3868" s="215"/>
      <c r="D3868" s="215"/>
    </row>
    <row r="3869" spans="3:4" ht="12" customHeight="1">
      <c r="C3869" s="215"/>
      <c r="D3869" s="215"/>
    </row>
    <row r="3870" spans="3:4" ht="12" customHeight="1">
      <c r="C3870" s="215"/>
      <c r="D3870" s="215"/>
    </row>
    <row r="3871" spans="3:4" ht="12" customHeight="1">
      <c r="C3871" s="215"/>
      <c r="D3871" s="215"/>
    </row>
    <row r="3872" spans="3:4" ht="12" customHeight="1">
      <c r="C3872" s="215"/>
      <c r="D3872" s="215"/>
    </row>
    <row r="3873" spans="3:4" ht="12" customHeight="1">
      <c r="C3873" s="215"/>
      <c r="D3873" s="215"/>
    </row>
    <row r="3874" spans="3:4" ht="12" customHeight="1">
      <c r="C3874" s="215"/>
      <c r="D3874" s="215"/>
    </row>
    <row r="3875" spans="3:4" ht="12" customHeight="1">
      <c r="C3875" s="215"/>
      <c r="D3875" s="215"/>
    </row>
    <row r="3876" spans="3:4" ht="12" customHeight="1">
      <c r="C3876" s="215"/>
      <c r="D3876" s="215"/>
    </row>
    <row r="3877" spans="3:4" ht="12" customHeight="1">
      <c r="C3877" s="215"/>
      <c r="D3877" s="215"/>
    </row>
    <row r="3878" spans="3:4" ht="12" customHeight="1">
      <c r="C3878" s="215"/>
      <c r="D3878" s="215"/>
    </row>
    <row r="3879" spans="3:4" ht="12" customHeight="1">
      <c r="C3879" s="215"/>
      <c r="D3879" s="215"/>
    </row>
    <row r="3880" spans="3:4" ht="12" customHeight="1">
      <c r="C3880" s="215"/>
      <c r="D3880" s="215"/>
    </row>
    <row r="3881" spans="3:4" ht="12" customHeight="1">
      <c r="C3881" s="215"/>
      <c r="D3881" s="215"/>
    </row>
    <row r="3882" spans="3:4" ht="12" customHeight="1">
      <c r="C3882" s="215"/>
      <c r="D3882" s="215"/>
    </row>
    <row r="3883" spans="3:4" ht="12" customHeight="1">
      <c r="C3883" s="215"/>
      <c r="D3883" s="215"/>
    </row>
    <row r="3884" spans="3:4" ht="12" customHeight="1">
      <c r="C3884" s="215"/>
      <c r="D3884" s="215"/>
    </row>
    <row r="3885" spans="3:4" ht="12" customHeight="1">
      <c r="C3885" s="215"/>
      <c r="D3885" s="215"/>
    </row>
    <row r="3886" spans="3:4" ht="12" customHeight="1">
      <c r="C3886" s="215"/>
      <c r="D3886" s="215"/>
    </row>
    <row r="3887" spans="3:4" ht="12" customHeight="1">
      <c r="C3887" s="215"/>
      <c r="D3887" s="215"/>
    </row>
    <row r="3888" spans="3:4" ht="12" customHeight="1">
      <c r="C3888" s="215"/>
      <c r="D3888" s="215"/>
    </row>
    <row r="3889" spans="3:4" ht="12" customHeight="1">
      <c r="C3889" s="215"/>
      <c r="D3889" s="215"/>
    </row>
    <row r="3890" spans="3:4" ht="12" customHeight="1">
      <c r="C3890" s="215"/>
      <c r="D3890" s="215"/>
    </row>
    <row r="3891" spans="3:4" ht="12" customHeight="1">
      <c r="C3891" s="215"/>
      <c r="D3891" s="215"/>
    </row>
    <row r="3892" spans="3:4" ht="12" customHeight="1">
      <c r="C3892" s="215"/>
      <c r="D3892" s="215"/>
    </row>
    <row r="3893" spans="3:4" ht="12" customHeight="1">
      <c r="C3893" s="215"/>
      <c r="D3893" s="215"/>
    </row>
    <row r="3894" spans="3:4" ht="12" customHeight="1">
      <c r="C3894" s="215"/>
      <c r="D3894" s="215"/>
    </row>
    <row r="3895" spans="3:4" ht="12" customHeight="1">
      <c r="C3895" s="215"/>
      <c r="D3895" s="215"/>
    </row>
    <row r="3896" spans="3:4" ht="12" customHeight="1">
      <c r="C3896" s="215"/>
      <c r="D3896" s="215"/>
    </row>
    <row r="3897" spans="3:4" ht="12" customHeight="1">
      <c r="C3897" s="215"/>
      <c r="D3897" s="215"/>
    </row>
    <row r="3898" spans="3:4" ht="12" customHeight="1">
      <c r="C3898" s="215"/>
      <c r="D3898" s="215"/>
    </row>
    <row r="3899" spans="3:4" ht="12" customHeight="1">
      <c r="C3899" s="215"/>
      <c r="D3899" s="215"/>
    </row>
    <row r="3900" spans="3:4" ht="12" customHeight="1">
      <c r="C3900" s="215"/>
      <c r="D3900" s="215"/>
    </row>
    <row r="3901" spans="3:4" ht="12" customHeight="1">
      <c r="C3901" s="215"/>
      <c r="D3901" s="215"/>
    </row>
    <row r="3902" spans="3:4" ht="12" customHeight="1">
      <c r="C3902" s="215"/>
      <c r="D3902" s="215"/>
    </row>
    <row r="3903" spans="3:4" ht="12" customHeight="1">
      <c r="C3903" s="215"/>
      <c r="D3903" s="215"/>
    </row>
    <row r="3904" spans="3:4" ht="12" customHeight="1">
      <c r="C3904" s="215"/>
      <c r="D3904" s="215"/>
    </row>
    <row r="3905" spans="3:4" ht="12" customHeight="1">
      <c r="C3905" s="215"/>
      <c r="D3905" s="215"/>
    </row>
    <row r="3906" spans="3:4" ht="12" customHeight="1">
      <c r="C3906" s="215"/>
      <c r="D3906" s="215"/>
    </row>
    <row r="3907" spans="3:4" ht="12" customHeight="1">
      <c r="C3907" s="215"/>
      <c r="D3907" s="215"/>
    </row>
    <row r="3908" spans="3:4" ht="12" customHeight="1">
      <c r="C3908" s="215"/>
      <c r="D3908" s="215"/>
    </row>
    <row r="3909" spans="3:4" ht="12" customHeight="1">
      <c r="C3909" s="215"/>
      <c r="D3909" s="215"/>
    </row>
    <row r="3910" spans="3:4" ht="12" customHeight="1">
      <c r="C3910" s="215"/>
      <c r="D3910" s="215"/>
    </row>
    <row r="3911" spans="3:4" ht="12" customHeight="1">
      <c r="C3911" s="215"/>
      <c r="D3911" s="215"/>
    </row>
    <row r="3912" spans="3:4" ht="12" customHeight="1">
      <c r="C3912" s="215"/>
      <c r="D3912" s="215"/>
    </row>
    <row r="3913" spans="3:4" ht="12" customHeight="1">
      <c r="C3913" s="215"/>
      <c r="D3913" s="215"/>
    </row>
    <row r="3914" spans="3:4" ht="12" customHeight="1">
      <c r="C3914" s="215"/>
      <c r="D3914" s="215"/>
    </row>
    <row r="3915" spans="3:4" ht="12" customHeight="1">
      <c r="C3915" s="215"/>
      <c r="D3915" s="215"/>
    </row>
    <row r="3916" spans="3:4" ht="12" customHeight="1">
      <c r="C3916" s="215"/>
      <c r="D3916" s="215"/>
    </row>
    <row r="3917" spans="3:4" ht="12" customHeight="1">
      <c r="C3917" s="215"/>
      <c r="D3917" s="215"/>
    </row>
    <row r="3918" spans="3:4" ht="12" customHeight="1">
      <c r="C3918" s="215"/>
      <c r="D3918" s="215"/>
    </row>
    <row r="3919" spans="3:4" ht="12" customHeight="1">
      <c r="C3919" s="215"/>
      <c r="D3919" s="215"/>
    </row>
    <row r="3920" spans="3:4" ht="12" customHeight="1">
      <c r="C3920" s="215"/>
      <c r="D3920" s="215"/>
    </row>
    <row r="3921" spans="3:4" ht="12" customHeight="1">
      <c r="C3921" s="215"/>
      <c r="D3921" s="215"/>
    </row>
    <row r="3922" spans="3:4" ht="12" customHeight="1">
      <c r="C3922" s="215"/>
      <c r="D3922" s="215"/>
    </row>
    <row r="3923" spans="3:4" ht="12" customHeight="1">
      <c r="C3923" s="215"/>
      <c r="D3923" s="215"/>
    </row>
    <row r="3924" spans="3:4" ht="12" customHeight="1">
      <c r="C3924" s="215"/>
      <c r="D3924" s="215"/>
    </row>
    <row r="3925" spans="3:4" ht="12" customHeight="1">
      <c r="C3925" s="215"/>
      <c r="D3925" s="215"/>
    </row>
    <row r="3926" spans="3:4" ht="12" customHeight="1">
      <c r="C3926" s="215"/>
      <c r="D3926" s="215"/>
    </row>
    <row r="3927" spans="3:4" ht="12" customHeight="1">
      <c r="C3927" s="215"/>
      <c r="D3927" s="215"/>
    </row>
    <row r="3928" spans="3:4" ht="12" customHeight="1">
      <c r="C3928" s="215"/>
      <c r="D3928" s="215"/>
    </row>
    <row r="3929" spans="3:4" ht="12" customHeight="1">
      <c r="C3929" s="215"/>
      <c r="D3929" s="215"/>
    </row>
    <row r="3930" spans="3:4" ht="12" customHeight="1">
      <c r="C3930" s="215"/>
      <c r="D3930" s="215"/>
    </row>
    <row r="3931" spans="3:4" ht="12" customHeight="1">
      <c r="C3931" s="215"/>
      <c r="D3931" s="215"/>
    </row>
    <row r="3932" spans="3:4" ht="12" customHeight="1">
      <c r="C3932" s="215"/>
      <c r="D3932" s="215"/>
    </row>
    <row r="3933" spans="3:4" ht="12" customHeight="1">
      <c r="C3933" s="215"/>
      <c r="D3933" s="215"/>
    </row>
    <row r="3934" spans="3:4" ht="12" customHeight="1">
      <c r="C3934" s="215"/>
      <c r="D3934" s="215"/>
    </row>
    <row r="3935" spans="3:4" ht="12" customHeight="1">
      <c r="C3935" s="215"/>
      <c r="D3935" s="215"/>
    </row>
    <row r="3936" spans="3:4" ht="12" customHeight="1">
      <c r="C3936" s="215"/>
      <c r="D3936" s="215"/>
    </row>
    <row r="3937" spans="3:4" ht="12" customHeight="1">
      <c r="C3937" s="215"/>
      <c r="D3937" s="215"/>
    </row>
    <row r="3938" spans="3:4" ht="12" customHeight="1">
      <c r="C3938" s="215"/>
      <c r="D3938" s="215"/>
    </row>
    <row r="3939" spans="3:4" ht="12" customHeight="1">
      <c r="C3939" s="215"/>
      <c r="D3939" s="215"/>
    </row>
    <row r="3940" spans="3:4" ht="12" customHeight="1">
      <c r="C3940" s="215"/>
      <c r="D3940" s="215"/>
    </row>
    <row r="3941" spans="3:4" ht="12" customHeight="1">
      <c r="C3941" s="215"/>
      <c r="D3941" s="215"/>
    </row>
    <row r="3942" spans="3:4" ht="12" customHeight="1">
      <c r="C3942" s="215"/>
      <c r="D3942" s="215"/>
    </row>
    <row r="3943" spans="3:4" ht="12" customHeight="1">
      <c r="C3943" s="215"/>
      <c r="D3943" s="215"/>
    </row>
    <row r="3944" spans="3:4" ht="12" customHeight="1">
      <c r="C3944" s="215"/>
      <c r="D3944" s="215"/>
    </row>
    <row r="3945" spans="3:4" ht="12" customHeight="1">
      <c r="C3945" s="215"/>
      <c r="D3945" s="215"/>
    </row>
    <row r="3946" spans="3:4" ht="12" customHeight="1">
      <c r="C3946" s="215"/>
      <c r="D3946" s="215"/>
    </row>
    <row r="3947" spans="3:4" ht="12" customHeight="1">
      <c r="C3947" s="215"/>
      <c r="D3947" s="215"/>
    </row>
    <row r="3948" spans="3:4" ht="12" customHeight="1">
      <c r="C3948" s="215"/>
      <c r="D3948" s="215"/>
    </row>
    <row r="3949" spans="3:4" ht="12" customHeight="1">
      <c r="C3949" s="215"/>
      <c r="D3949" s="215"/>
    </row>
    <row r="3950" spans="3:4" ht="12" customHeight="1">
      <c r="C3950" s="215"/>
      <c r="D3950" s="215"/>
    </row>
    <row r="3951" spans="3:4" ht="12" customHeight="1">
      <c r="C3951" s="215"/>
      <c r="D3951" s="215"/>
    </row>
    <row r="3952" spans="3:4" ht="12" customHeight="1">
      <c r="C3952" s="215"/>
      <c r="D3952" s="215"/>
    </row>
    <row r="3953" spans="3:4" ht="12" customHeight="1">
      <c r="C3953" s="215"/>
      <c r="D3953" s="215"/>
    </row>
    <row r="3954" spans="3:4" ht="12" customHeight="1">
      <c r="C3954" s="215"/>
      <c r="D3954" s="215"/>
    </row>
    <row r="3955" spans="3:4" ht="12" customHeight="1">
      <c r="C3955" s="215"/>
      <c r="D3955" s="215"/>
    </row>
    <row r="3956" spans="3:4" ht="12" customHeight="1">
      <c r="C3956" s="215"/>
      <c r="D3956" s="215"/>
    </row>
    <row r="3957" spans="3:4" ht="12" customHeight="1">
      <c r="C3957" s="215"/>
      <c r="D3957" s="215"/>
    </row>
    <row r="3958" spans="3:4" ht="12" customHeight="1">
      <c r="C3958" s="215"/>
      <c r="D3958" s="215"/>
    </row>
    <row r="3959" spans="3:4" ht="12" customHeight="1">
      <c r="C3959" s="215"/>
      <c r="D3959" s="215"/>
    </row>
    <row r="3960" spans="3:4" ht="12" customHeight="1">
      <c r="C3960" s="215"/>
      <c r="D3960" s="215"/>
    </row>
    <row r="3961" spans="3:4" ht="12" customHeight="1">
      <c r="C3961" s="215"/>
      <c r="D3961" s="215"/>
    </row>
    <row r="3962" spans="3:4" ht="12" customHeight="1">
      <c r="C3962" s="215"/>
      <c r="D3962" s="215"/>
    </row>
    <row r="3963" spans="3:4" ht="12" customHeight="1">
      <c r="C3963" s="215"/>
      <c r="D3963" s="215"/>
    </row>
    <row r="3964" spans="3:4" ht="12" customHeight="1">
      <c r="C3964" s="215"/>
      <c r="D3964" s="215"/>
    </row>
    <row r="3965" spans="3:4" ht="12" customHeight="1">
      <c r="C3965" s="215"/>
      <c r="D3965" s="215"/>
    </row>
    <row r="3966" spans="3:4" ht="12" customHeight="1">
      <c r="C3966" s="215"/>
      <c r="D3966" s="215"/>
    </row>
    <row r="3967" spans="3:4" ht="12" customHeight="1">
      <c r="C3967" s="215"/>
      <c r="D3967" s="215"/>
    </row>
    <row r="3968" spans="3:4" ht="12" customHeight="1">
      <c r="C3968" s="215"/>
      <c r="D3968" s="215"/>
    </row>
    <row r="3969" spans="3:4" ht="12" customHeight="1">
      <c r="C3969" s="215"/>
      <c r="D3969" s="215"/>
    </row>
    <row r="3970" spans="3:4" ht="12" customHeight="1">
      <c r="C3970" s="215"/>
      <c r="D3970" s="215"/>
    </row>
    <row r="3971" spans="3:4" ht="12" customHeight="1">
      <c r="C3971" s="215"/>
      <c r="D3971" s="215"/>
    </row>
    <row r="3972" spans="3:4" ht="12" customHeight="1">
      <c r="C3972" s="215"/>
      <c r="D3972" s="215"/>
    </row>
    <row r="3973" spans="3:4" ht="12" customHeight="1">
      <c r="C3973" s="215"/>
      <c r="D3973" s="215"/>
    </row>
    <row r="3974" spans="3:4" ht="12" customHeight="1">
      <c r="C3974" s="215"/>
      <c r="D3974" s="215"/>
    </row>
    <row r="3975" spans="3:4" ht="12" customHeight="1">
      <c r="C3975" s="215"/>
      <c r="D3975" s="215"/>
    </row>
    <row r="3976" spans="3:4" ht="12" customHeight="1">
      <c r="C3976" s="215"/>
      <c r="D3976" s="215"/>
    </row>
    <row r="3977" spans="3:4" ht="12" customHeight="1">
      <c r="C3977" s="215"/>
      <c r="D3977" s="215"/>
    </row>
    <row r="3978" spans="3:4" ht="12" customHeight="1">
      <c r="C3978" s="215"/>
      <c r="D3978" s="215"/>
    </row>
    <row r="3979" spans="3:4" ht="12" customHeight="1">
      <c r="C3979" s="215"/>
      <c r="D3979" s="215"/>
    </row>
    <row r="3980" spans="3:4" ht="12" customHeight="1">
      <c r="C3980" s="215"/>
      <c r="D3980" s="215"/>
    </row>
    <row r="3981" spans="3:4" ht="12" customHeight="1">
      <c r="C3981" s="215"/>
      <c r="D3981" s="215"/>
    </row>
    <row r="3982" spans="3:4" ht="12" customHeight="1">
      <c r="C3982" s="215"/>
      <c r="D3982" s="215"/>
    </row>
    <row r="3983" spans="3:4" ht="12" customHeight="1">
      <c r="C3983" s="215"/>
      <c r="D3983" s="215"/>
    </row>
    <row r="3984" spans="3:4" ht="12" customHeight="1">
      <c r="C3984" s="215"/>
      <c r="D3984" s="215"/>
    </row>
    <row r="3985" spans="3:4" ht="12" customHeight="1">
      <c r="C3985" s="215"/>
      <c r="D3985" s="215"/>
    </row>
    <row r="3986" spans="3:4" ht="12" customHeight="1">
      <c r="C3986" s="215"/>
      <c r="D3986" s="215"/>
    </row>
    <row r="3987" spans="3:4" ht="12" customHeight="1">
      <c r="C3987" s="215"/>
      <c r="D3987" s="215"/>
    </row>
    <row r="3988" spans="3:4" ht="12" customHeight="1">
      <c r="C3988" s="215"/>
      <c r="D3988" s="215"/>
    </row>
    <row r="3989" spans="3:4" ht="12" customHeight="1">
      <c r="C3989" s="215"/>
      <c r="D3989" s="215"/>
    </row>
    <row r="3990" spans="3:4" ht="12" customHeight="1">
      <c r="C3990" s="215"/>
      <c r="D3990" s="215"/>
    </row>
    <row r="3991" spans="3:4" ht="12" customHeight="1">
      <c r="C3991" s="215"/>
      <c r="D3991" s="215"/>
    </row>
    <row r="3992" spans="3:4" ht="12" customHeight="1">
      <c r="C3992" s="215"/>
      <c r="D3992" s="215"/>
    </row>
    <row r="3993" spans="3:4" ht="12" customHeight="1">
      <c r="C3993" s="215"/>
      <c r="D3993" s="215"/>
    </row>
    <row r="3994" spans="3:4" ht="12" customHeight="1">
      <c r="C3994" s="215"/>
      <c r="D3994" s="215"/>
    </row>
    <row r="3995" spans="3:4" ht="12" customHeight="1">
      <c r="C3995" s="215"/>
      <c r="D3995" s="215"/>
    </row>
    <row r="3996" spans="3:4" ht="12" customHeight="1">
      <c r="C3996" s="215"/>
      <c r="D3996" s="215"/>
    </row>
    <row r="3997" spans="3:4" ht="12" customHeight="1">
      <c r="C3997" s="215"/>
      <c r="D3997" s="215"/>
    </row>
    <row r="3998" spans="3:4" ht="12" customHeight="1">
      <c r="C3998" s="215"/>
      <c r="D3998" s="215"/>
    </row>
    <row r="3999" spans="3:4" ht="12" customHeight="1">
      <c r="C3999" s="215"/>
      <c r="D3999" s="215"/>
    </row>
    <row r="4000" spans="3:4" ht="12" customHeight="1">
      <c r="C4000" s="215"/>
      <c r="D4000" s="215"/>
    </row>
    <row r="4001" spans="3:4" ht="12" customHeight="1">
      <c r="C4001" s="215"/>
      <c r="D4001" s="215"/>
    </row>
    <row r="4002" spans="3:4" ht="12" customHeight="1">
      <c r="C4002" s="215"/>
      <c r="D4002" s="215"/>
    </row>
    <row r="4003" spans="3:4" ht="12" customHeight="1">
      <c r="C4003" s="215"/>
      <c r="D4003" s="215"/>
    </row>
    <row r="4004" spans="3:4" ht="12" customHeight="1">
      <c r="C4004" s="215"/>
      <c r="D4004" s="215"/>
    </row>
    <row r="4005" spans="3:4" ht="12" customHeight="1">
      <c r="C4005" s="215"/>
      <c r="D4005" s="215"/>
    </row>
    <row r="4006" spans="3:4" ht="12" customHeight="1">
      <c r="C4006" s="215"/>
      <c r="D4006" s="215"/>
    </row>
    <row r="4007" spans="3:4" ht="12" customHeight="1">
      <c r="C4007" s="215"/>
      <c r="D4007" s="215"/>
    </row>
    <row r="4008" spans="3:4" ht="12" customHeight="1">
      <c r="C4008" s="215"/>
      <c r="D4008" s="215"/>
    </row>
    <row r="4009" spans="3:4" ht="12" customHeight="1">
      <c r="C4009" s="215"/>
      <c r="D4009" s="215"/>
    </row>
    <row r="4010" spans="3:4" ht="12" customHeight="1">
      <c r="C4010" s="215"/>
      <c r="D4010" s="215"/>
    </row>
    <row r="4011" spans="3:4" ht="12" customHeight="1">
      <c r="C4011" s="215"/>
      <c r="D4011" s="215"/>
    </row>
    <row r="4012" spans="3:4" ht="12" customHeight="1">
      <c r="C4012" s="215"/>
      <c r="D4012" s="215"/>
    </row>
    <row r="4013" spans="3:4" ht="12" customHeight="1">
      <c r="C4013" s="215"/>
      <c r="D4013" s="215"/>
    </row>
    <row r="4014" spans="3:4" ht="12" customHeight="1">
      <c r="C4014" s="215"/>
      <c r="D4014" s="215"/>
    </row>
    <row r="4015" spans="3:4" ht="12" customHeight="1">
      <c r="C4015" s="215"/>
      <c r="D4015" s="215"/>
    </row>
    <row r="4016" spans="3:4" ht="12" customHeight="1">
      <c r="C4016" s="215"/>
      <c r="D4016" s="215"/>
    </row>
    <row r="4017" spans="3:4" ht="12" customHeight="1">
      <c r="C4017" s="215"/>
      <c r="D4017" s="215"/>
    </row>
    <row r="4018" spans="3:4" ht="12" customHeight="1">
      <c r="C4018" s="215"/>
      <c r="D4018" s="215"/>
    </row>
    <row r="4019" spans="3:4" ht="12" customHeight="1">
      <c r="C4019" s="215"/>
      <c r="D4019" s="215"/>
    </row>
    <row r="4020" spans="3:4" ht="12" customHeight="1">
      <c r="C4020" s="215"/>
      <c r="D4020" s="215"/>
    </row>
    <row r="4021" spans="3:4" ht="12" customHeight="1">
      <c r="C4021" s="215"/>
      <c r="D4021" s="215"/>
    </row>
    <row r="4022" spans="3:4" ht="12" customHeight="1">
      <c r="C4022" s="215"/>
      <c r="D4022" s="215"/>
    </row>
    <row r="4023" spans="3:4" ht="12" customHeight="1">
      <c r="C4023" s="215"/>
      <c r="D4023" s="215"/>
    </row>
    <row r="4024" spans="3:4" ht="12" customHeight="1">
      <c r="C4024" s="215"/>
      <c r="D4024" s="215"/>
    </row>
    <row r="4025" spans="3:4" ht="12" customHeight="1">
      <c r="C4025" s="215"/>
      <c r="D4025" s="215"/>
    </row>
    <row r="4026" spans="3:4" ht="12" customHeight="1">
      <c r="C4026" s="215"/>
      <c r="D4026" s="215"/>
    </row>
    <row r="4027" spans="3:4" ht="12" customHeight="1">
      <c r="C4027" s="215"/>
      <c r="D4027" s="215"/>
    </row>
    <row r="4028" spans="3:4" ht="12" customHeight="1">
      <c r="C4028" s="215"/>
      <c r="D4028" s="215"/>
    </row>
    <row r="4029" spans="3:4" ht="12" customHeight="1">
      <c r="C4029" s="215"/>
      <c r="D4029" s="215"/>
    </row>
    <row r="4030" spans="3:4" ht="12" customHeight="1">
      <c r="C4030" s="215"/>
      <c r="D4030" s="215"/>
    </row>
    <row r="4031" spans="3:4" ht="12" customHeight="1">
      <c r="C4031" s="215"/>
      <c r="D4031" s="215"/>
    </row>
    <row r="4032" spans="3:4" ht="12" customHeight="1">
      <c r="C4032" s="215"/>
      <c r="D4032" s="215"/>
    </row>
    <row r="4033" spans="3:4" ht="12" customHeight="1">
      <c r="C4033" s="215"/>
      <c r="D4033" s="215"/>
    </row>
    <row r="4034" spans="3:4" ht="12" customHeight="1">
      <c r="C4034" s="215"/>
      <c r="D4034" s="215"/>
    </row>
    <row r="4035" spans="3:4" ht="12" customHeight="1">
      <c r="C4035" s="215"/>
      <c r="D4035" s="215"/>
    </row>
    <row r="4036" spans="3:4" ht="12" customHeight="1">
      <c r="C4036" s="215"/>
      <c r="D4036" s="215"/>
    </row>
    <row r="4037" spans="3:4" ht="12" customHeight="1">
      <c r="C4037" s="215"/>
      <c r="D4037" s="215"/>
    </row>
    <row r="4038" spans="3:4" ht="12" customHeight="1">
      <c r="C4038" s="215"/>
      <c r="D4038" s="215"/>
    </row>
    <row r="4039" spans="3:4" ht="12" customHeight="1">
      <c r="C4039" s="215"/>
      <c r="D4039" s="215"/>
    </row>
    <row r="4040" spans="3:4" ht="12" customHeight="1">
      <c r="C4040" s="215"/>
      <c r="D4040" s="215"/>
    </row>
    <row r="4041" spans="3:4" ht="12" customHeight="1">
      <c r="C4041" s="215"/>
      <c r="D4041" s="215"/>
    </row>
    <row r="4042" spans="3:4" ht="12" customHeight="1">
      <c r="C4042" s="215"/>
      <c r="D4042" s="215"/>
    </row>
    <row r="4043" spans="3:4" ht="12" customHeight="1">
      <c r="C4043" s="215"/>
      <c r="D4043" s="215"/>
    </row>
    <row r="4044" spans="3:4" ht="12" customHeight="1">
      <c r="C4044" s="215"/>
      <c r="D4044" s="215"/>
    </row>
    <row r="4045" spans="3:4" ht="12" customHeight="1">
      <c r="C4045" s="215"/>
      <c r="D4045" s="215"/>
    </row>
    <row r="4046" spans="3:4" ht="12" customHeight="1">
      <c r="C4046" s="215"/>
      <c r="D4046" s="215"/>
    </row>
    <row r="4047" spans="3:4" ht="12" customHeight="1">
      <c r="C4047" s="215"/>
      <c r="D4047" s="215"/>
    </row>
    <row r="4048" spans="3:4" ht="12" customHeight="1">
      <c r="C4048" s="215"/>
      <c r="D4048" s="215"/>
    </row>
    <row r="4049" spans="3:4" ht="12" customHeight="1">
      <c r="C4049" s="215"/>
      <c r="D4049" s="215"/>
    </row>
    <row r="4050" spans="3:4" ht="12" customHeight="1">
      <c r="C4050" s="215"/>
      <c r="D4050" s="215"/>
    </row>
    <row r="4051" spans="3:4" ht="12" customHeight="1">
      <c r="C4051" s="215"/>
      <c r="D4051" s="215"/>
    </row>
    <row r="4052" spans="3:4" ht="12" customHeight="1">
      <c r="C4052" s="215"/>
      <c r="D4052" s="215"/>
    </row>
    <row r="4053" spans="3:4" ht="12" customHeight="1">
      <c r="C4053" s="215"/>
      <c r="D4053" s="215"/>
    </row>
    <row r="4054" spans="3:4" ht="12" customHeight="1">
      <c r="C4054" s="215"/>
      <c r="D4054" s="215"/>
    </row>
    <row r="4055" spans="3:4" ht="12" customHeight="1">
      <c r="C4055" s="215"/>
      <c r="D4055" s="215"/>
    </row>
    <row r="4056" spans="3:4" ht="12" customHeight="1">
      <c r="C4056" s="215"/>
      <c r="D4056" s="215"/>
    </row>
    <row r="4057" spans="3:4" ht="12" customHeight="1">
      <c r="C4057" s="215"/>
      <c r="D4057" s="215"/>
    </row>
    <row r="4058" spans="3:4" ht="12" customHeight="1">
      <c r="C4058" s="215"/>
      <c r="D4058" s="215"/>
    </row>
    <row r="4059" spans="3:4" ht="12" customHeight="1">
      <c r="C4059" s="215"/>
      <c r="D4059" s="215"/>
    </row>
    <row r="4060" spans="3:4" ht="12" customHeight="1">
      <c r="C4060" s="215"/>
      <c r="D4060" s="215"/>
    </row>
    <row r="4061" spans="3:4" ht="12" customHeight="1">
      <c r="C4061" s="215"/>
      <c r="D4061" s="215"/>
    </row>
    <row r="4062" spans="3:4" ht="12" customHeight="1">
      <c r="C4062" s="215"/>
      <c r="D4062" s="215"/>
    </row>
    <row r="4063" spans="3:4" ht="12" customHeight="1">
      <c r="C4063" s="215"/>
      <c r="D4063" s="215"/>
    </row>
    <row r="4064" spans="3:4" ht="12" customHeight="1">
      <c r="C4064" s="215"/>
      <c r="D4064" s="215"/>
    </row>
    <row r="4065" spans="3:4" ht="12" customHeight="1">
      <c r="C4065" s="215"/>
      <c r="D4065" s="215"/>
    </row>
    <row r="4066" spans="3:4" ht="12" customHeight="1">
      <c r="C4066" s="215"/>
      <c r="D4066" s="215"/>
    </row>
    <row r="4067" spans="3:4" ht="12" customHeight="1">
      <c r="C4067" s="215"/>
      <c r="D4067" s="215"/>
    </row>
    <row r="4068" spans="3:4" ht="12" customHeight="1">
      <c r="C4068" s="215"/>
      <c r="D4068" s="215"/>
    </row>
    <row r="4069" spans="3:4" ht="12" customHeight="1">
      <c r="C4069" s="215"/>
      <c r="D4069" s="215"/>
    </row>
    <row r="4070" spans="3:4" ht="12" customHeight="1">
      <c r="C4070" s="215"/>
      <c r="D4070" s="215"/>
    </row>
    <row r="4071" spans="3:4" ht="12" customHeight="1">
      <c r="C4071" s="215"/>
      <c r="D4071" s="215"/>
    </row>
    <row r="4072" spans="3:4" ht="12" customHeight="1">
      <c r="C4072" s="215"/>
      <c r="D4072" s="215"/>
    </row>
    <row r="4073" spans="3:4" ht="12" customHeight="1">
      <c r="C4073" s="215"/>
      <c r="D4073" s="215"/>
    </row>
    <row r="4074" spans="3:4" ht="12" customHeight="1">
      <c r="C4074" s="215"/>
      <c r="D4074" s="215"/>
    </row>
    <row r="4075" spans="3:4" ht="12" customHeight="1">
      <c r="C4075" s="215"/>
      <c r="D4075" s="215"/>
    </row>
    <row r="4076" spans="3:4" ht="12" customHeight="1">
      <c r="C4076" s="215"/>
      <c r="D4076" s="215"/>
    </row>
    <row r="4077" spans="3:4" ht="12" customHeight="1">
      <c r="C4077" s="215"/>
      <c r="D4077" s="215"/>
    </row>
    <row r="4078" spans="3:4" ht="12" customHeight="1">
      <c r="C4078" s="215"/>
      <c r="D4078" s="215"/>
    </row>
    <row r="4079" spans="3:4" ht="12" customHeight="1">
      <c r="C4079" s="215"/>
      <c r="D4079" s="215"/>
    </row>
    <row r="4080" spans="3:4" ht="12" customHeight="1">
      <c r="C4080" s="215"/>
      <c r="D4080" s="215"/>
    </row>
    <row r="4081" spans="3:4" ht="12" customHeight="1">
      <c r="C4081" s="215"/>
      <c r="D4081" s="215"/>
    </row>
    <row r="4082" spans="3:4" ht="12" customHeight="1">
      <c r="C4082" s="215"/>
      <c r="D4082" s="215"/>
    </row>
    <row r="4083" spans="3:4" ht="12" customHeight="1">
      <c r="C4083" s="215"/>
      <c r="D4083" s="215"/>
    </row>
    <row r="4084" spans="3:4" ht="12" customHeight="1">
      <c r="C4084" s="215"/>
      <c r="D4084" s="215"/>
    </row>
    <row r="4085" spans="3:4" ht="12" customHeight="1">
      <c r="C4085" s="215"/>
      <c r="D4085" s="215"/>
    </row>
    <row r="4086" spans="3:4" ht="12" customHeight="1">
      <c r="C4086" s="215"/>
      <c r="D4086" s="215"/>
    </row>
    <row r="4087" spans="3:4" ht="12" customHeight="1">
      <c r="C4087" s="215"/>
      <c r="D4087" s="215"/>
    </row>
    <row r="4088" spans="3:4" ht="12" customHeight="1">
      <c r="C4088" s="215"/>
      <c r="D4088" s="215"/>
    </row>
    <row r="4089" spans="3:4" ht="12" customHeight="1">
      <c r="C4089" s="215"/>
      <c r="D4089" s="215"/>
    </row>
    <row r="4090" spans="3:4" ht="12" customHeight="1">
      <c r="C4090" s="215"/>
      <c r="D4090" s="215"/>
    </row>
    <row r="4091" spans="3:4" ht="12" customHeight="1">
      <c r="C4091" s="215"/>
      <c r="D4091" s="215"/>
    </row>
    <row r="4092" spans="3:4" ht="12" customHeight="1">
      <c r="C4092" s="215"/>
      <c r="D4092" s="215"/>
    </row>
    <row r="4093" spans="3:4" ht="12" customHeight="1">
      <c r="C4093" s="215"/>
      <c r="D4093" s="215"/>
    </row>
    <row r="4094" spans="3:4" ht="12" customHeight="1">
      <c r="C4094" s="215"/>
      <c r="D4094" s="215"/>
    </row>
    <row r="4095" spans="3:4" ht="12" customHeight="1">
      <c r="C4095" s="215"/>
      <c r="D4095" s="215"/>
    </row>
    <row r="4096" spans="3:4" ht="12" customHeight="1">
      <c r="C4096" s="215"/>
      <c r="D4096" s="215"/>
    </row>
    <row r="4097" spans="3:4" ht="12" customHeight="1">
      <c r="C4097" s="215"/>
      <c r="D4097" s="215"/>
    </row>
    <row r="4098" spans="3:4" ht="12" customHeight="1">
      <c r="C4098" s="215"/>
      <c r="D4098" s="215"/>
    </row>
    <row r="4099" spans="3:4" ht="12" customHeight="1">
      <c r="C4099" s="215"/>
      <c r="D4099" s="215"/>
    </row>
    <row r="4100" spans="3:4" ht="12" customHeight="1">
      <c r="C4100" s="215"/>
      <c r="D4100" s="215"/>
    </row>
    <row r="4101" spans="3:4" ht="12" customHeight="1">
      <c r="C4101" s="215"/>
      <c r="D4101" s="215"/>
    </row>
    <row r="4102" spans="3:4" ht="12" customHeight="1">
      <c r="C4102" s="215"/>
      <c r="D4102" s="215"/>
    </row>
    <row r="4103" spans="3:4" ht="12" customHeight="1">
      <c r="C4103" s="215"/>
      <c r="D4103" s="215"/>
    </row>
    <row r="4104" spans="3:4" ht="12" customHeight="1">
      <c r="C4104" s="215"/>
      <c r="D4104" s="215"/>
    </row>
    <row r="4105" spans="3:4" ht="12" customHeight="1">
      <c r="C4105" s="215"/>
      <c r="D4105" s="215"/>
    </row>
    <row r="4106" spans="3:4" ht="12" customHeight="1">
      <c r="C4106" s="215"/>
      <c r="D4106" s="215"/>
    </row>
    <row r="4107" spans="3:4" ht="12" customHeight="1">
      <c r="C4107" s="215"/>
      <c r="D4107" s="215"/>
    </row>
    <row r="4108" spans="3:4" ht="12" customHeight="1">
      <c r="C4108" s="215"/>
      <c r="D4108" s="215"/>
    </row>
    <row r="4109" spans="3:4" ht="12" customHeight="1">
      <c r="C4109" s="215"/>
      <c r="D4109" s="215"/>
    </row>
    <row r="4110" spans="3:4" ht="12" customHeight="1">
      <c r="C4110" s="215"/>
      <c r="D4110" s="215"/>
    </row>
    <row r="4111" spans="3:4" ht="12" customHeight="1">
      <c r="C4111" s="215"/>
      <c r="D4111" s="215"/>
    </row>
    <row r="4112" spans="3:4" ht="12" customHeight="1">
      <c r="C4112" s="215"/>
      <c r="D4112" s="215"/>
    </row>
    <row r="4113" spans="3:4" ht="12" customHeight="1">
      <c r="C4113" s="215"/>
      <c r="D4113" s="215"/>
    </row>
    <row r="4114" spans="3:4" ht="12" customHeight="1">
      <c r="C4114" s="215"/>
      <c r="D4114" s="215"/>
    </row>
    <row r="4115" spans="3:4" ht="12" customHeight="1">
      <c r="C4115" s="215"/>
      <c r="D4115" s="215"/>
    </row>
    <row r="4116" spans="3:4" ht="12" customHeight="1">
      <c r="C4116" s="215"/>
      <c r="D4116" s="215"/>
    </row>
    <row r="4117" spans="3:4" ht="12" customHeight="1">
      <c r="C4117" s="215"/>
      <c r="D4117" s="215"/>
    </row>
    <row r="4118" spans="3:4" ht="12" customHeight="1">
      <c r="C4118" s="215"/>
      <c r="D4118" s="215"/>
    </row>
    <row r="4119" spans="3:4" ht="12" customHeight="1">
      <c r="C4119" s="215"/>
      <c r="D4119" s="215"/>
    </row>
    <row r="4120" spans="3:4" ht="12" customHeight="1">
      <c r="C4120" s="215"/>
      <c r="D4120" s="215"/>
    </row>
    <row r="4121" spans="3:4" ht="12" customHeight="1">
      <c r="C4121" s="215"/>
      <c r="D4121" s="215"/>
    </row>
    <row r="4122" spans="3:4" ht="12" customHeight="1">
      <c r="C4122" s="215"/>
      <c r="D4122" s="215"/>
    </row>
    <row r="4123" spans="3:4" ht="12" customHeight="1">
      <c r="C4123" s="215"/>
      <c r="D4123" s="215"/>
    </row>
    <row r="4124" spans="3:4" ht="12" customHeight="1">
      <c r="C4124" s="215"/>
      <c r="D4124" s="215"/>
    </row>
    <row r="4125" spans="3:4" ht="12" customHeight="1">
      <c r="C4125" s="215"/>
      <c r="D4125" s="215"/>
    </row>
    <row r="4126" spans="3:4" ht="12" customHeight="1">
      <c r="C4126" s="215"/>
      <c r="D4126" s="215"/>
    </row>
    <row r="4127" spans="3:4" ht="12" customHeight="1">
      <c r="C4127" s="215"/>
      <c r="D4127" s="215"/>
    </row>
    <row r="4128" spans="3:4" ht="12" customHeight="1">
      <c r="C4128" s="215"/>
      <c r="D4128" s="215"/>
    </row>
    <row r="4129" spans="3:4" ht="12" customHeight="1">
      <c r="C4129" s="215"/>
      <c r="D4129" s="215"/>
    </row>
    <row r="4130" spans="3:4" ht="12" customHeight="1">
      <c r="C4130" s="215"/>
      <c r="D4130" s="215"/>
    </row>
    <row r="4131" spans="3:4" ht="12" customHeight="1">
      <c r="C4131" s="215"/>
      <c r="D4131" s="215"/>
    </row>
    <row r="4132" spans="3:4" ht="12" customHeight="1">
      <c r="C4132" s="215"/>
      <c r="D4132" s="215"/>
    </row>
    <row r="4133" spans="3:4" ht="12" customHeight="1">
      <c r="C4133" s="215"/>
      <c r="D4133" s="215"/>
    </row>
    <row r="4134" spans="3:4" ht="12" customHeight="1">
      <c r="C4134" s="215"/>
      <c r="D4134" s="215"/>
    </row>
    <row r="4135" spans="3:4" ht="12" customHeight="1">
      <c r="C4135" s="215"/>
      <c r="D4135" s="215"/>
    </row>
    <row r="4136" spans="3:4" ht="12" customHeight="1">
      <c r="C4136" s="215"/>
      <c r="D4136" s="215"/>
    </row>
    <row r="4137" spans="3:4" ht="12" customHeight="1">
      <c r="C4137" s="215"/>
      <c r="D4137" s="215"/>
    </row>
    <row r="4138" spans="3:4" ht="12" customHeight="1">
      <c r="C4138" s="215"/>
      <c r="D4138" s="215"/>
    </row>
    <row r="4139" spans="3:4" ht="12" customHeight="1">
      <c r="C4139" s="215"/>
      <c r="D4139" s="215"/>
    </row>
    <row r="4140" spans="3:4" ht="12" customHeight="1">
      <c r="C4140" s="215"/>
      <c r="D4140" s="215"/>
    </row>
    <row r="4141" spans="3:4" ht="12" customHeight="1">
      <c r="C4141" s="215"/>
      <c r="D4141" s="215"/>
    </row>
    <row r="4142" spans="3:4" ht="12" customHeight="1">
      <c r="C4142" s="215"/>
      <c r="D4142" s="215"/>
    </row>
    <row r="4143" spans="3:4" ht="12" customHeight="1">
      <c r="C4143" s="215"/>
      <c r="D4143" s="215"/>
    </row>
    <row r="4144" spans="3:4" ht="12" customHeight="1">
      <c r="C4144" s="215"/>
      <c r="D4144" s="215"/>
    </row>
    <row r="4145" spans="3:4" ht="12" customHeight="1">
      <c r="C4145" s="215"/>
      <c r="D4145" s="215"/>
    </row>
    <row r="4146" spans="3:4" ht="12" customHeight="1">
      <c r="C4146" s="215"/>
      <c r="D4146" s="215"/>
    </row>
    <row r="4147" spans="3:4" ht="12" customHeight="1">
      <c r="C4147" s="215"/>
      <c r="D4147" s="215"/>
    </row>
    <row r="4148" spans="3:4" ht="12" customHeight="1">
      <c r="C4148" s="215"/>
      <c r="D4148" s="215"/>
    </row>
    <row r="4149" spans="3:4" ht="12" customHeight="1">
      <c r="C4149" s="215"/>
      <c r="D4149" s="215"/>
    </row>
    <row r="4150" spans="3:4" ht="12" customHeight="1">
      <c r="C4150" s="215"/>
      <c r="D4150" s="215"/>
    </row>
    <row r="4151" spans="3:4" ht="12" customHeight="1">
      <c r="C4151" s="215"/>
      <c r="D4151" s="215"/>
    </row>
    <row r="4152" spans="3:4" ht="12" customHeight="1">
      <c r="C4152" s="215"/>
      <c r="D4152" s="215"/>
    </row>
    <row r="4153" spans="3:4" ht="12" customHeight="1">
      <c r="C4153" s="215"/>
      <c r="D4153" s="215"/>
    </row>
    <row r="4154" spans="3:4" ht="12" customHeight="1">
      <c r="C4154" s="215"/>
      <c r="D4154" s="215"/>
    </row>
    <row r="4155" spans="3:4" ht="12" customHeight="1">
      <c r="C4155" s="215"/>
      <c r="D4155" s="215"/>
    </row>
    <row r="4156" spans="3:4" ht="12" customHeight="1">
      <c r="C4156" s="215"/>
      <c r="D4156" s="215"/>
    </row>
    <row r="4157" spans="3:4" ht="12" customHeight="1">
      <c r="C4157" s="215"/>
      <c r="D4157" s="215"/>
    </row>
    <row r="4158" spans="3:4" ht="12" customHeight="1">
      <c r="C4158" s="215"/>
      <c r="D4158" s="215"/>
    </row>
    <row r="4159" spans="3:4" ht="12" customHeight="1">
      <c r="C4159" s="215"/>
      <c r="D4159" s="215"/>
    </row>
    <row r="4160" spans="3:4" ht="12" customHeight="1">
      <c r="C4160" s="215"/>
      <c r="D4160" s="215"/>
    </row>
    <row r="4161" spans="3:4" ht="12" customHeight="1">
      <c r="C4161" s="215"/>
      <c r="D4161" s="215"/>
    </row>
    <row r="4162" spans="3:4" ht="12" customHeight="1">
      <c r="C4162" s="215"/>
      <c r="D4162" s="215"/>
    </row>
    <row r="4163" spans="3:4" ht="12" customHeight="1">
      <c r="C4163" s="215"/>
      <c r="D4163" s="215"/>
    </row>
    <row r="4164" spans="3:4" ht="12" customHeight="1">
      <c r="C4164" s="215"/>
      <c r="D4164" s="215"/>
    </row>
    <row r="4165" spans="3:4" ht="12" customHeight="1">
      <c r="C4165" s="215"/>
      <c r="D4165" s="215"/>
    </row>
    <row r="4166" spans="3:4" ht="12" customHeight="1">
      <c r="C4166" s="215"/>
      <c r="D4166" s="215"/>
    </row>
    <row r="4167" spans="3:4" ht="12" customHeight="1">
      <c r="C4167" s="215"/>
      <c r="D4167" s="215"/>
    </row>
    <row r="4168" spans="3:4" ht="12" customHeight="1">
      <c r="C4168" s="215"/>
      <c r="D4168" s="215"/>
    </row>
    <row r="4169" spans="3:4" ht="12" customHeight="1">
      <c r="C4169" s="215"/>
      <c r="D4169" s="215"/>
    </row>
    <row r="4170" spans="3:4" ht="12" customHeight="1">
      <c r="C4170" s="215"/>
      <c r="D4170" s="215"/>
    </row>
    <row r="4171" spans="3:4" ht="12" customHeight="1">
      <c r="C4171" s="215"/>
      <c r="D4171" s="215"/>
    </row>
    <row r="4172" spans="3:4" ht="12" customHeight="1">
      <c r="C4172" s="215"/>
      <c r="D4172" s="215"/>
    </row>
    <row r="4173" spans="3:4" ht="12" customHeight="1">
      <c r="C4173" s="215"/>
      <c r="D4173" s="215"/>
    </row>
    <row r="4174" spans="3:4" ht="12" customHeight="1">
      <c r="C4174" s="215"/>
      <c r="D4174" s="215"/>
    </row>
    <row r="4175" spans="3:4" ht="12" customHeight="1">
      <c r="C4175" s="215"/>
      <c r="D4175" s="215"/>
    </row>
    <row r="4176" spans="3:4" ht="12" customHeight="1">
      <c r="C4176" s="215"/>
      <c r="D4176" s="215"/>
    </row>
    <row r="4177" spans="3:4" ht="12" customHeight="1">
      <c r="C4177" s="215"/>
      <c r="D4177" s="215"/>
    </row>
    <row r="4178" spans="3:4" ht="12" customHeight="1">
      <c r="C4178" s="215"/>
      <c r="D4178" s="215"/>
    </row>
    <row r="4179" spans="3:4" ht="12" customHeight="1">
      <c r="C4179" s="215"/>
      <c r="D4179" s="215"/>
    </row>
    <row r="4180" spans="3:4" ht="12" customHeight="1">
      <c r="C4180" s="215"/>
      <c r="D4180" s="215"/>
    </row>
    <row r="4181" spans="3:4" ht="12" customHeight="1">
      <c r="C4181" s="215"/>
      <c r="D4181" s="215"/>
    </row>
    <row r="4182" spans="3:4" ht="12" customHeight="1">
      <c r="C4182" s="215"/>
      <c r="D4182" s="215"/>
    </row>
    <row r="4183" spans="3:4" ht="12" customHeight="1">
      <c r="C4183" s="215"/>
      <c r="D4183" s="215"/>
    </row>
    <row r="4184" spans="3:4" ht="12" customHeight="1">
      <c r="C4184" s="215"/>
      <c r="D4184" s="215"/>
    </row>
    <row r="4185" spans="3:4" ht="12" customHeight="1">
      <c r="C4185" s="215"/>
      <c r="D4185" s="215"/>
    </row>
    <row r="4186" spans="3:4" ht="12" customHeight="1">
      <c r="C4186" s="215"/>
      <c r="D4186" s="215"/>
    </row>
    <row r="4187" spans="3:4" ht="12" customHeight="1">
      <c r="C4187" s="215"/>
      <c r="D4187" s="215"/>
    </row>
    <row r="4188" spans="3:4" ht="12" customHeight="1">
      <c r="C4188" s="215"/>
      <c r="D4188" s="215"/>
    </row>
    <row r="4189" spans="3:4" ht="12" customHeight="1">
      <c r="C4189" s="215"/>
      <c r="D4189" s="215"/>
    </row>
    <row r="4190" spans="3:4" ht="12" customHeight="1">
      <c r="C4190" s="215"/>
      <c r="D4190" s="215"/>
    </row>
    <row r="4191" spans="3:4" ht="12" customHeight="1">
      <c r="C4191" s="215"/>
      <c r="D4191" s="215"/>
    </row>
    <row r="4192" spans="3:4" ht="12" customHeight="1">
      <c r="C4192" s="215"/>
      <c r="D4192" s="215"/>
    </row>
    <row r="4193" spans="3:4" ht="12" customHeight="1">
      <c r="C4193" s="215"/>
      <c r="D4193" s="215"/>
    </row>
    <row r="4194" spans="3:4" ht="12" customHeight="1">
      <c r="C4194" s="215"/>
      <c r="D4194" s="215"/>
    </row>
    <row r="4195" spans="3:4" ht="12" customHeight="1">
      <c r="C4195" s="215"/>
      <c r="D4195" s="215"/>
    </row>
    <row r="4196" spans="3:4" ht="12" customHeight="1">
      <c r="C4196" s="215"/>
      <c r="D4196" s="215"/>
    </row>
    <row r="4197" spans="3:4" ht="12" customHeight="1">
      <c r="C4197" s="215"/>
      <c r="D4197" s="215"/>
    </row>
    <row r="4198" spans="3:4" ht="12" customHeight="1">
      <c r="C4198" s="215"/>
      <c r="D4198" s="215"/>
    </row>
    <row r="4199" spans="3:4" ht="12" customHeight="1">
      <c r="C4199" s="215"/>
      <c r="D4199" s="215"/>
    </row>
    <row r="4200" spans="3:4" ht="12" customHeight="1">
      <c r="C4200" s="215"/>
      <c r="D4200" s="215"/>
    </row>
    <row r="4201" spans="3:4" ht="12" customHeight="1">
      <c r="C4201" s="215"/>
      <c r="D4201" s="215"/>
    </row>
    <row r="4202" spans="3:4" ht="12" customHeight="1">
      <c r="C4202" s="215"/>
      <c r="D4202" s="215"/>
    </row>
    <row r="4203" spans="3:4" ht="12" customHeight="1">
      <c r="C4203" s="215"/>
      <c r="D4203" s="215"/>
    </row>
    <row r="4204" spans="3:4" ht="12" customHeight="1">
      <c r="C4204" s="215"/>
      <c r="D4204" s="215"/>
    </row>
    <row r="4205" spans="3:4" ht="12" customHeight="1">
      <c r="C4205" s="215"/>
      <c r="D4205" s="215"/>
    </row>
    <row r="4206" spans="3:4" ht="12" customHeight="1">
      <c r="C4206" s="215"/>
      <c r="D4206" s="215"/>
    </row>
    <row r="4207" spans="3:4" ht="12" customHeight="1">
      <c r="C4207" s="215"/>
      <c r="D4207" s="215"/>
    </row>
    <row r="4208" spans="3:4" ht="12" customHeight="1">
      <c r="C4208" s="215"/>
      <c r="D4208" s="215"/>
    </row>
    <row r="4209" spans="3:4" ht="12" customHeight="1">
      <c r="C4209" s="215"/>
      <c r="D4209" s="215"/>
    </row>
    <row r="4210" spans="3:4" ht="12" customHeight="1">
      <c r="C4210" s="215"/>
      <c r="D4210" s="215"/>
    </row>
    <row r="4211" spans="3:4" ht="12" customHeight="1">
      <c r="C4211" s="215"/>
      <c r="D4211" s="215"/>
    </row>
    <row r="4212" spans="3:4" ht="12" customHeight="1">
      <c r="C4212" s="215"/>
      <c r="D4212" s="215"/>
    </row>
    <row r="4213" spans="3:4" ht="12" customHeight="1">
      <c r="C4213" s="215"/>
      <c r="D4213" s="215"/>
    </row>
    <row r="4214" spans="3:4" ht="12" customHeight="1">
      <c r="C4214" s="215"/>
      <c r="D4214" s="215"/>
    </row>
    <row r="4215" spans="3:4" ht="12" customHeight="1">
      <c r="C4215" s="215"/>
      <c r="D4215" s="215"/>
    </row>
    <row r="4216" spans="3:4" ht="12" customHeight="1">
      <c r="C4216" s="215"/>
      <c r="D4216" s="215"/>
    </row>
    <row r="4217" spans="3:4" ht="12" customHeight="1">
      <c r="C4217" s="215"/>
      <c r="D4217" s="215"/>
    </row>
    <row r="4218" spans="3:4" ht="12" customHeight="1">
      <c r="C4218" s="215"/>
      <c r="D4218" s="215"/>
    </row>
    <row r="4219" spans="3:4" ht="12" customHeight="1">
      <c r="C4219" s="215"/>
      <c r="D4219" s="215"/>
    </row>
    <row r="4220" spans="3:4" ht="12" customHeight="1">
      <c r="C4220" s="215"/>
      <c r="D4220" s="215"/>
    </row>
    <row r="4221" spans="3:4" ht="12" customHeight="1">
      <c r="C4221" s="215"/>
      <c r="D4221" s="215"/>
    </row>
    <row r="4222" spans="3:4" ht="12" customHeight="1">
      <c r="C4222" s="215"/>
      <c r="D4222" s="215"/>
    </row>
    <row r="4223" spans="3:4" ht="12" customHeight="1">
      <c r="C4223" s="215"/>
      <c r="D4223" s="215"/>
    </row>
    <row r="4224" spans="3:4" ht="12" customHeight="1">
      <c r="C4224" s="215"/>
      <c r="D4224" s="215"/>
    </row>
    <row r="4225" spans="3:4" ht="12" customHeight="1">
      <c r="C4225" s="215"/>
      <c r="D4225" s="215"/>
    </row>
    <row r="4226" spans="3:4" ht="12" customHeight="1">
      <c r="C4226" s="215"/>
      <c r="D4226" s="215"/>
    </row>
    <row r="4227" spans="3:4" ht="12" customHeight="1">
      <c r="C4227" s="215"/>
      <c r="D4227" s="215"/>
    </row>
    <row r="4228" spans="3:4" ht="12" customHeight="1">
      <c r="C4228" s="215"/>
      <c r="D4228" s="215"/>
    </row>
    <row r="4229" spans="3:4" ht="12" customHeight="1">
      <c r="C4229" s="215"/>
      <c r="D4229" s="215"/>
    </row>
    <row r="4230" spans="3:4" ht="12" customHeight="1">
      <c r="C4230" s="215"/>
      <c r="D4230" s="215"/>
    </row>
    <row r="4231" spans="3:4" ht="12" customHeight="1">
      <c r="C4231" s="215"/>
      <c r="D4231" s="215"/>
    </row>
    <row r="4232" spans="3:4" ht="12" customHeight="1">
      <c r="C4232" s="215"/>
      <c r="D4232" s="215"/>
    </row>
    <row r="4233" spans="3:4" ht="12" customHeight="1">
      <c r="C4233" s="215"/>
      <c r="D4233" s="215"/>
    </row>
    <row r="4234" spans="3:4" ht="12" customHeight="1">
      <c r="C4234" s="215"/>
      <c r="D4234" s="215"/>
    </row>
    <row r="4235" spans="3:4" ht="12" customHeight="1">
      <c r="C4235" s="215"/>
      <c r="D4235" s="215"/>
    </row>
    <row r="4236" spans="3:4" ht="12" customHeight="1">
      <c r="C4236" s="215"/>
      <c r="D4236" s="215"/>
    </row>
    <row r="4237" spans="3:4" ht="12" customHeight="1">
      <c r="C4237" s="215"/>
      <c r="D4237" s="215"/>
    </row>
    <row r="4238" spans="3:4" ht="12" customHeight="1">
      <c r="C4238" s="215"/>
      <c r="D4238" s="215"/>
    </row>
    <row r="4239" spans="3:4" ht="12" customHeight="1">
      <c r="C4239" s="215"/>
      <c r="D4239" s="215"/>
    </row>
    <row r="4240" spans="3:4" ht="12" customHeight="1">
      <c r="C4240" s="215"/>
      <c r="D4240" s="215"/>
    </row>
    <row r="4241" spans="3:4" ht="12" customHeight="1">
      <c r="C4241" s="215"/>
      <c r="D4241" s="215"/>
    </row>
    <row r="4242" spans="3:4" ht="12" customHeight="1">
      <c r="C4242" s="215"/>
      <c r="D4242" s="215"/>
    </row>
    <row r="4243" spans="3:4" ht="12" customHeight="1">
      <c r="C4243" s="215"/>
      <c r="D4243" s="215"/>
    </row>
    <row r="4244" spans="3:4" ht="12" customHeight="1">
      <c r="C4244" s="215"/>
      <c r="D4244" s="215"/>
    </row>
    <row r="4245" spans="3:4" ht="12" customHeight="1">
      <c r="C4245" s="215"/>
      <c r="D4245" s="215"/>
    </row>
    <row r="4246" spans="3:4" ht="12" customHeight="1">
      <c r="C4246" s="215"/>
      <c r="D4246" s="215"/>
    </row>
    <row r="4247" spans="3:4" ht="12" customHeight="1">
      <c r="C4247" s="215"/>
      <c r="D4247" s="215"/>
    </row>
    <row r="4248" spans="3:4" ht="12" customHeight="1">
      <c r="C4248" s="215"/>
      <c r="D4248" s="215"/>
    </row>
    <row r="4249" spans="3:4" ht="12" customHeight="1">
      <c r="C4249" s="215"/>
      <c r="D4249" s="215"/>
    </row>
    <row r="4250" spans="3:4" ht="12" customHeight="1">
      <c r="C4250" s="215"/>
      <c r="D4250" s="215"/>
    </row>
    <row r="4251" spans="3:4" ht="12" customHeight="1">
      <c r="C4251" s="215"/>
      <c r="D4251" s="215"/>
    </row>
    <row r="4252" spans="3:4" ht="12" customHeight="1">
      <c r="C4252" s="215"/>
      <c r="D4252" s="215"/>
    </row>
    <row r="4253" spans="3:4" ht="12" customHeight="1">
      <c r="C4253" s="215"/>
      <c r="D4253" s="215"/>
    </row>
    <row r="4254" spans="3:4" ht="12" customHeight="1">
      <c r="C4254" s="215"/>
      <c r="D4254" s="215"/>
    </row>
    <row r="4255" spans="3:4" ht="12" customHeight="1">
      <c r="C4255" s="215"/>
      <c r="D4255" s="215"/>
    </row>
    <row r="4256" spans="3:4" ht="12" customHeight="1">
      <c r="C4256" s="215"/>
      <c r="D4256" s="215"/>
    </row>
    <row r="4257" spans="3:4" ht="12" customHeight="1">
      <c r="C4257" s="215"/>
      <c r="D4257" s="215"/>
    </row>
    <row r="4258" spans="3:4" ht="12" customHeight="1">
      <c r="C4258" s="215"/>
      <c r="D4258" s="215"/>
    </row>
    <row r="4259" spans="3:4" ht="12" customHeight="1">
      <c r="C4259" s="215"/>
      <c r="D4259" s="215"/>
    </row>
    <row r="4260" spans="3:4" ht="12" customHeight="1">
      <c r="C4260" s="215"/>
      <c r="D4260" s="215"/>
    </row>
    <row r="4261" spans="3:4" ht="12" customHeight="1">
      <c r="C4261" s="215"/>
      <c r="D4261" s="215"/>
    </row>
    <row r="4262" spans="3:4" ht="12" customHeight="1">
      <c r="C4262" s="215"/>
      <c r="D4262" s="215"/>
    </row>
    <row r="4263" spans="3:4" ht="12" customHeight="1">
      <c r="C4263" s="215"/>
      <c r="D4263" s="215"/>
    </row>
    <row r="4264" spans="3:4" ht="12" customHeight="1">
      <c r="C4264" s="215"/>
      <c r="D4264" s="215"/>
    </row>
    <row r="4265" spans="3:4" ht="12" customHeight="1">
      <c r="C4265" s="215"/>
      <c r="D4265" s="215"/>
    </row>
    <row r="4266" spans="3:4" ht="12" customHeight="1">
      <c r="C4266" s="215"/>
      <c r="D4266" s="215"/>
    </row>
    <row r="4267" spans="3:4" ht="12" customHeight="1">
      <c r="C4267" s="215"/>
      <c r="D4267" s="215"/>
    </row>
    <row r="4268" spans="3:4" ht="12" customHeight="1">
      <c r="C4268" s="215"/>
      <c r="D4268" s="215"/>
    </row>
    <row r="4269" spans="3:4" ht="12" customHeight="1">
      <c r="C4269" s="215"/>
      <c r="D4269" s="215"/>
    </row>
    <row r="4270" spans="3:4" ht="12" customHeight="1">
      <c r="C4270" s="215"/>
      <c r="D4270" s="215"/>
    </row>
    <row r="4271" spans="3:4" ht="12" customHeight="1">
      <c r="C4271" s="215"/>
      <c r="D4271" s="215"/>
    </row>
    <row r="4272" spans="3:4" ht="12" customHeight="1">
      <c r="C4272" s="215"/>
      <c r="D4272" s="215"/>
    </row>
    <row r="4273" spans="3:4" ht="12" customHeight="1">
      <c r="C4273" s="215"/>
      <c r="D4273" s="215"/>
    </row>
    <row r="4274" spans="3:4" ht="12" customHeight="1">
      <c r="C4274" s="215"/>
      <c r="D4274" s="215"/>
    </row>
    <row r="4275" spans="3:4" ht="12" customHeight="1">
      <c r="C4275" s="215"/>
      <c r="D4275" s="215"/>
    </row>
    <row r="4276" spans="3:4" ht="12" customHeight="1">
      <c r="C4276" s="215"/>
      <c r="D4276" s="215"/>
    </row>
    <row r="4277" spans="3:4" ht="12" customHeight="1">
      <c r="C4277" s="215"/>
      <c r="D4277" s="215"/>
    </row>
    <row r="4278" spans="3:4" ht="12" customHeight="1">
      <c r="C4278" s="215"/>
      <c r="D4278" s="215"/>
    </row>
    <row r="4279" spans="3:4" ht="12" customHeight="1">
      <c r="C4279" s="215"/>
      <c r="D4279" s="215"/>
    </row>
    <row r="4280" spans="3:4" ht="12" customHeight="1">
      <c r="C4280" s="215"/>
      <c r="D4280" s="215"/>
    </row>
    <row r="4281" spans="3:4" ht="12" customHeight="1">
      <c r="C4281" s="215"/>
      <c r="D4281" s="215"/>
    </row>
    <row r="4282" spans="3:4" ht="12" customHeight="1">
      <c r="C4282" s="215"/>
      <c r="D4282" s="215"/>
    </row>
    <row r="4283" spans="3:4" ht="12" customHeight="1">
      <c r="C4283" s="215"/>
      <c r="D4283" s="215"/>
    </row>
    <row r="4284" spans="3:4" ht="12" customHeight="1">
      <c r="C4284" s="215"/>
      <c r="D4284" s="215"/>
    </row>
    <row r="4285" spans="3:4" ht="12" customHeight="1">
      <c r="C4285" s="215"/>
      <c r="D4285" s="215"/>
    </row>
    <row r="4286" spans="3:4" ht="12" customHeight="1">
      <c r="C4286" s="215"/>
      <c r="D4286" s="215"/>
    </row>
    <row r="4287" spans="3:4" ht="12" customHeight="1">
      <c r="C4287" s="215"/>
      <c r="D4287" s="215"/>
    </row>
    <row r="4288" spans="3:4" ht="12" customHeight="1">
      <c r="C4288" s="215"/>
      <c r="D4288" s="215"/>
    </row>
    <row r="4289" spans="3:4" ht="12" customHeight="1">
      <c r="C4289" s="215"/>
      <c r="D4289" s="215"/>
    </row>
    <row r="4290" spans="3:4" ht="12" customHeight="1">
      <c r="C4290" s="215"/>
      <c r="D4290" s="215"/>
    </row>
    <row r="4291" spans="3:4" ht="12" customHeight="1">
      <c r="C4291" s="215"/>
      <c r="D4291" s="215"/>
    </row>
    <row r="4292" spans="3:4" ht="12" customHeight="1">
      <c r="C4292" s="215"/>
      <c r="D4292" s="215"/>
    </row>
    <row r="4293" spans="3:4" ht="12" customHeight="1">
      <c r="C4293" s="215"/>
      <c r="D4293" s="215"/>
    </row>
    <row r="4294" spans="3:4" ht="12" customHeight="1">
      <c r="C4294" s="215"/>
      <c r="D4294" s="215"/>
    </row>
    <row r="4295" spans="3:4" ht="12" customHeight="1">
      <c r="C4295" s="215"/>
      <c r="D4295" s="215"/>
    </row>
    <row r="4296" spans="3:4" ht="12" customHeight="1">
      <c r="C4296" s="215"/>
      <c r="D4296" s="215"/>
    </row>
    <row r="4297" spans="3:4" ht="12" customHeight="1">
      <c r="C4297" s="215"/>
      <c r="D4297" s="215"/>
    </row>
    <row r="4298" spans="3:4" ht="12" customHeight="1">
      <c r="C4298" s="215"/>
      <c r="D4298" s="215"/>
    </row>
    <row r="4299" spans="3:4" ht="12" customHeight="1">
      <c r="C4299" s="215"/>
      <c r="D4299" s="215"/>
    </row>
    <row r="4300" spans="3:4" ht="12" customHeight="1">
      <c r="C4300" s="215"/>
      <c r="D4300" s="215"/>
    </row>
    <row r="4301" spans="3:4" ht="12" customHeight="1">
      <c r="C4301" s="215"/>
      <c r="D4301" s="215"/>
    </row>
    <row r="4302" spans="3:4" ht="12" customHeight="1">
      <c r="C4302" s="215"/>
      <c r="D4302" s="215"/>
    </row>
    <row r="4303" spans="3:4" ht="12" customHeight="1">
      <c r="C4303" s="215"/>
      <c r="D4303" s="215"/>
    </row>
    <row r="4304" spans="3:4" ht="12" customHeight="1">
      <c r="C4304" s="215"/>
      <c r="D4304" s="215"/>
    </row>
    <row r="4305" spans="3:4" ht="12" customHeight="1">
      <c r="C4305" s="215"/>
      <c r="D4305" s="215"/>
    </row>
    <row r="4306" spans="3:4" ht="12" customHeight="1">
      <c r="C4306" s="215"/>
      <c r="D4306" s="215"/>
    </row>
    <row r="4307" spans="3:4" ht="12" customHeight="1">
      <c r="C4307" s="215"/>
      <c r="D4307" s="215"/>
    </row>
    <row r="4308" spans="3:4" ht="12" customHeight="1">
      <c r="C4308" s="215"/>
      <c r="D4308" s="215"/>
    </row>
    <row r="4309" spans="3:4" ht="12" customHeight="1">
      <c r="C4309" s="215"/>
      <c r="D4309" s="215"/>
    </row>
    <row r="4310" spans="3:4" ht="12" customHeight="1">
      <c r="C4310" s="215"/>
      <c r="D4310" s="215"/>
    </row>
    <row r="4311" spans="3:4" ht="12" customHeight="1">
      <c r="C4311" s="215"/>
      <c r="D4311" s="215"/>
    </row>
    <row r="4312" spans="3:4" ht="12" customHeight="1">
      <c r="C4312" s="215"/>
      <c r="D4312" s="215"/>
    </row>
    <row r="4313" spans="3:4" ht="12" customHeight="1">
      <c r="C4313" s="215"/>
      <c r="D4313" s="215"/>
    </row>
    <row r="4314" spans="3:4" ht="12" customHeight="1">
      <c r="C4314" s="215"/>
      <c r="D4314" s="215"/>
    </row>
    <row r="4315" spans="3:4" ht="12" customHeight="1">
      <c r="C4315" s="215"/>
      <c r="D4315" s="215"/>
    </row>
    <row r="4316" spans="3:4" ht="12" customHeight="1">
      <c r="C4316" s="215"/>
      <c r="D4316" s="215"/>
    </row>
    <row r="4317" spans="3:4" ht="12" customHeight="1">
      <c r="C4317" s="215"/>
      <c r="D4317" s="215"/>
    </row>
    <row r="4318" spans="3:4" ht="12" customHeight="1">
      <c r="C4318" s="215"/>
      <c r="D4318" s="215"/>
    </row>
    <row r="4319" spans="3:4" ht="12" customHeight="1">
      <c r="C4319" s="215"/>
      <c r="D4319" s="215"/>
    </row>
    <row r="4320" spans="3:4" ht="12" customHeight="1">
      <c r="C4320" s="215"/>
      <c r="D4320" s="215"/>
    </row>
    <row r="4321" spans="3:4" ht="12" customHeight="1">
      <c r="C4321" s="215"/>
      <c r="D4321" s="215"/>
    </row>
    <row r="4322" spans="3:4" ht="12" customHeight="1">
      <c r="C4322" s="215"/>
      <c r="D4322" s="215"/>
    </row>
    <row r="4323" spans="3:4" ht="12" customHeight="1">
      <c r="C4323" s="215"/>
      <c r="D4323" s="215"/>
    </row>
    <row r="4324" spans="3:4" ht="12" customHeight="1">
      <c r="C4324" s="215"/>
      <c r="D4324" s="215"/>
    </row>
    <row r="4325" spans="3:4" ht="12" customHeight="1">
      <c r="C4325" s="215"/>
      <c r="D4325" s="215"/>
    </row>
    <row r="4326" spans="3:4" ht="12" customHeight="1">
      <c r="C4326" s="215"/>
      <c r="D4326" s="215"/>
    </row>
    <row r="4327" spans="3:4" ht="12" customHeight="1">
      <c r="C4327" s="215"/>
      <c r="D4327" s="215"/>
    </row>
    <row r="4328" spans="3:4" ht="12" customHeight="1">
      <c r="C4328" s="215"/>
      <c r="D4328" s="215"/>
    </row>
    <row r="4329" spans="3:4" ht="12" customHeight="1">
      <c r="C4329" s="215"/>
      <c r="D4329" s="215"/>
    </row>
    <row r="4330" spans="3:4" ht="12" customHeight="1">
      <c r="C4330" s="215"/>
      <c r="D4330" s="215"/>
    </row>
    <row r="4331" spans="3:4" ht="12" customHeight="1">
      <c r="C4331" s="215"/>
      <c r="D4331" s="215"/>
    </row>
    <row r="4332" spans="3:4" ht="12" customHeight="1">
      <c r="C4332" s="215"/>
      <c r="D4332" s="215"/>
    </row>
    <row r="4333" spans="3:4" ht="12" customHeight="1">
      <c r="C4333" s="215"/>
      <c r="D4333" s="215"/>
    </row>
    <row r="4334" spans="3:4" ht="12" customHeight="1">
      <c r="C4334" s="215"/>
      <c r="D4334" s="215"/>
    </row>
    <row r="4335" spans="3:4" ht="12" customHeight="1">
      <c r="C4335" s="215"/>
      <c r="D4335" s="215"/>
    </row>
    <row r="4336" spans="3:4" ht="12" customHeight="1">
      <c r="C4336" s="215"/>
      <c r="D4336" s="215"/>
    </row>
    <row r="4337" spans="3:4" ht="12" customHeight="1">
      <c r="C4337" s="215"/>
      <c r="D4337" s="215"/>
    </row>
    <row r="4338" spans="3:4" ht="12" customHeight="1">
      <c r="C4338" s="215"/>
      <c r="D4338" s="215"/>
    </row>
    <row r="4339" spans="3:4" ht="12" customHeight="1">
      <c r="C4339" s="215"/>
      <c r="D4339" s="215"/>
    </row>
    <row r="4340" spans="3:4" ht="12" customHeight="1">
      <c r="C4340" s="215"/>
      <c r="D4340" s="215"/>
    </row>
    <row r="4341" spans="3:4" ht="12" customHeight="1">
      <c r="C4341" s="215"/>
      <c r="D4341" s="215"/>
    </row>
    <row r="4342" spans="3:4" ht="12" customHeight="1">
      <c r="C4342" s="215"/>
      <c r="D4342" s="215"/>
    </row>
    <row r="4343" spans="3:4" ht="12" customHeight="1">
      <c r="C4343" s="215"/>
      <c r="D4343" s="215"/>
    </row>
    <row r="4344" spans="3:4" ht="12" customHeight="1">
      <c r="C4344" s="215"/>
      <c r="D4344" s="215"/>
    </row>
    <row r="4345" spans="3:4" ht="12" customHeight="1">
      <c r="C4345" s="215"/>
      <c r="D4345" s="215"/>
    </row>
    <row r="4346" spans="3:4" ht="12" customHeight="1">
      <c r="C4346" s="215"/>
      <c r="D4346" s="215"/>
    </row>
    <row r="4347" spans="3:4" ht="12" customHeight="1">
      <c r="C4347" s="215"/>
      <c r="D4347" s="215"/>
    </row>
    <row r="4348" spans="3:4" ht="12" customHeight="1">
      <c r="C4348" s="215"/>
      <c r="D4348" s="215"/>
    </row>
    <row r="4349" spans="3:4" ht="12" customHeight="1">
      <c r="C4349" s="215"/>
      <c r="D4349" s="215"/>
    </row>
    <row r="4350" spans="3:4" ht="12" customHeight="1">
      <c r="C4350" s="215"/>
      <c r="D4350" s="215"/>
    </row>
    <row r="4351" spans="3:4" ht="12" customHeight="1">
      <c r="C4351" s="215"/>
      <c r="D4351" s="215"/>
    </row>
    <row r="4352" spans="3:4" ht="12" customHeight="1">
      <c r="C4352" s="215"/>
      <c r="D4352" s="215"/>
    </row>
    <row r="4353" spans="3:4" ht="12" customHeight="1">
      <c r="C4353" s="215"/>
      <c r="D4353" s="215"/>
    </row>
    <row r="4354" spans="3:4" ht="12" customHeight="1">
      <c r="C4354" s="215"/>
      <c r="D4354" s="215"/>
    </row>
    <row r="4355" spans="3:4" ht="12" customHeight="1">
      <c r="C4355" s="215"/>
      <c r="D4355" s="215"/>
    </row>
    <row r="4356" spans="3:4" ht="12" customHeight="1">
      <c r="C4356" s="215"/>
      <c r="D4356" s="215"/>
    </row>
    <row r="4357" spans="3:4" ht="12" customHeight="1">
      <c r="C4357" s="215"/>
      <c r="D4357" s="215"/>
    </row>
    <row r="4358" spans="3:4" ht="12" customHeight="1">
      <c r="C4358" s="215"/>
      <c r="D4358" s="215"/>
    </row>
    <row r="4359" spans="3:4" ht="12" customHeight="1">
      <c r="C4359" s="215"/>
      <c r="D4359" s="215"/>
    </row>
    <row r="4360" spans="3:4" ht="12" customHeight="1">
      <c r="C4360" s="215"/>
      <c r="D4360" s="215"/>
    </row>
    <row r="4361" spans="3:4" ht="12" customHeight="1">
      <c r="C4361" s="215"/>
      <c r="D4361" s="215"/>
    </row>
    <row r="4362" spans="3:4" ht="12" customHeight="1">
      <c r="C4362" s="215"/>
      <c r="D4362" s="215"/>
    </row>
    <row r="4363" spans="3:4" ht="12" customHeight="1">
      <c r="C4363" s="215"/>
      <c r="D4363" s="215"/>
    </row>
    <row r="4364" spans="3:4" ht="12" customHeight="1">
      <c r="C4364" s="215"/>
      <c r="D4364" s="215"/>
    </row>
    <row r="4365" spans="3:4" ht="12" customHeight="1">
      <c r="C4365" s="215"/>
      <c r="D4365" s="215"/>
    </row>
    <row r="4366" spans="3:4" ht="12" customHeight="1">
      <c r="C4366" s="215"/>
      <c r="D4366" s="215"/>
    </row>
    <row r="4367" spans="3:4" ht="12" customHeight="1">
      <c r="C4367" s="215"/>
      <c r="D4367" s="215"/>
    </row>
    <row r="4368" spans="3:4" ht="12" customHeight="1">
      <c r="C4368" s="215"/>
      <c r="D4368" s="215"/>
    </row>
    <row r="4369" spans="3:4" ht="12" customHeight="1">
      <c r="C4369" s="215"/>
      <c r="D4369" s="215"/>
    </row>
    <row r="4370" spans="3:4" ht="12" customHeight="1">
      <c r="C4370" s="215"/>
      <c r="D4370" s="215"/>
    </row>
    <row r="4371" spans="3:4" ht="12" customHeight="1">
      <c r="C4371" s="215"/>
      <c r="D4371" s="215"/>
    </row>
    <row r="4372" spans="3:4" ht="12" customHeight="1">
      <c r="C4372" s="215"/>
      <c r="D4372" s="215"/>
    </row>
    <row r="4373" spans="3:4" ht="12" customHeight="1">
      <c r="C4373" s="215"/>
      <c r="D4373" s="215"/>
    </row>
    <row r="4374" spans="3:4" ht="12" customHeight="1">
      <c r="C4374" s="215"/>
      <c r="D4374" s="215"/>
    </row>
    <row r="4375" spans="3:4" ht="12" customHeight="1">
      <c r="C4375" s="215"/>
      <c r="D4375" s="215"/>
    </row>
    <row r="4376" spans="3:4" ht="12" customHeight="1">
      <c r="C4376" s="215"/>
      <c r="D4376" s="215"/>
    </row>
    <row r="4377" spans="3:4" ht="12" customHeight="1">
      <c r="C4377" s="215"/>
      <c r="D4377" s="215"/>
    </row>
    <row r="4378" spans="3:4" ht="12" customHeight="1">
      <c r="C4378" s="215"/>
      <c r="D4378" s="215"/>
    </row>
    <row r="4379" spans="3:4" ht="12" customHeight="1">
      <c r="C4379" s="215"/>
      <c r="D4379" s="215"/>
    </row>
    <row r="4380" spans="3:4" ht="12" customHeight="1">
      <c r="C4380" s="215"/>
      <c r="D4380" s="215"/>
    </row>
    <row r="4381" spans="3:4" ht="12" customHeight="1">
      <c r="C4381" s="215"/>
      <c r="D4381" s="215"/>
    </row>
    <row r="4382" spans="3:4" ht="12" customHeight="1">
      <c r="C4382" s="215"/>
      <c r="D4382" s="215"/>
    </row>
    <row r="4383" spans="3:4" ht="12" customHeight="1">
      <c r="C4383" s="215"/>
      <c r="D4383" s="215"/>
    </row>
    <row r="4384" spans="3:4" ht="12" customHeight="1">
      <c r="C4384" s="215"/>
      <c r="D4384" s="215"/>
    </row>
    <row r="4385" spans="3:4" ht="12" customHeight="1">
      <c r="C4385" s="215"/>
      <c r="D4385" s="215"/>
    </row>
    <row r="4386" spans="3:4" ht="12" customHeight="1">
      <c r="C4386" s="215"/>
      <c r="D4386" s="215"/>
    </row>
    <row r="4387" spans="3:4" ht="12" customHeight="1">
      <c r="C4387" s="215"/>
      <c r="D4387" s="215"/>
    </row>
    <row r="4388" spans="3:4" ht="12" customHeight="1">
      <c r="C4388" s="215"/>
      <c r="D4388" s="215"/>
    </row>
    <row r="4389" spans="3:4" ht="12" customHeight="1">
      <c r="C4389" s="215"/>
      <c r="D4389" s="215"/>
    </row>
    <row r="4390" spans="3:4" ht="12" customHeight="1">
      <c r="C4390" s="215"/>
      <c r="D4390" s="215"/>
    </row>
    <row r="4391" spans="3:4" ht="12" customHeight="1">
      <c r="C4391" s="215"/>
      <c r="D4391" s="215"/>
    </row>
    <row r="4392" spans="3:4" ht="12" customHeight="1">
      <c r="C4392" s="215"/>
      <c r="D4392" s="215"/>
    </row>
    <row r="4393" spans="3:4" ht="12" customHeight="1">
      <c r="C4393" s="215"/>
      <c r="D4393" s="215"/>
    </row>
    <row r="4394" spans="3:4" ht="12" customHeight="1">
      <c r="C4394" s="215"/>
      <c r="D4394" s="215"/>
    </row>
    <row r="4395" spans="3:4" ht="12" customHeight="1">
      <c r="C4395" s="215"/>
      <c r="D4395" s="215"/>
    </row>
    <row r="4396" spans="3:4" ht="12" customHeight="1">
      <c r="C4396" s="215"/>
      <c r="D4396" s="215"/>
    </row>
    <row r="4397" spans="3:4" ht="12" customHeight="1">
      <c r="C4397" s="215"/>
      <c r="D4397" s="215"/>
    </row>
    <row r="4398" spans="3:4" ht="12" customHeight="1">
      <c r="C4398" s="215"/>
      <c r="D4398" s="215"/>
    </row>
    <row r="4399" spans="3:4" ht="12" customHeight="1">
      <c r="C4399" s="215"/>
      <c r="D4399" s="215"/>
    </row>
    <row r="4400" spans="3:4" ht="12" customHeight="1">
      <c r="C4400" s="215"/>
      <c r="D4400" s="215"/>
    </row>
    <row r="4401" spans="3:4" ht="12" customHeight="1">
      <c r="C4401" s="215"/>
      <c r="D4401" s="215"/>
    </row>
    <row r="4402" spans="3:4" ht="12" customHeight="1">
      <c r="C4402" s="215"/>
      <c r="D4402" s="215"/>
    </row>
    <row r="4403" spans="3:4" ht="12" customHeight="1">
      <c r="C4403" s="215"/>
      <c r="D4403" s="215"/>
    </row>
    <row r="4404" spans="3:4" ht="12" customHeight="1">
      <c r="C4404" s="215"/>
      <c r="D4404" s="215"/>
    </row>
    <row r="4405" spans="3:4" ht="12" customHeight="1">
      <c r="C4405" s="215"/>
      <c r="D4405" s="215"/>
    </row>
    <row r="4406" spans="3:4" ht="12" customHeight="1">
      <c r="C4406" s="215"/>
      <c r="D4406" s="215"/>
    </row>
    <row r="4407" spans="3:4" ht="12" customHeight="1">
      <c r="C4407" s="215"/>
      <c r="D4407" s="215"/>
    </row>
    <row r="4408" spans="3:4" ht="12" customHeight="1">
      <c r="C4408" s="215"/>
      <c r="D4408" s="215"/>
    </row>
    <row r="4409" spans="3:4" ht="12" customHeight="1">
      <c r="C4409" s="215"/>
      <c r="D4409" s="215"/>
    </row>
    <row r="4410" spans="3:4" ht="12" customHeight="1">
      <c r="C4410" s="215"/>
      <c r="D4410" s="215"/>
    </row>
    <row r="4411" spans="3:4" ht="12" customHeight="1">
      <c r="C4411" s="215"/>
      <c r="D4411" s="215"/>
    </row>
    <row r="4412" spans="3:4" ht="12" customHeight="1">
      <c r="C4412" s="215"/>
      <c r="D4412" s="215"/>
    </row>
    <row r="4413" spans="3:4" ht="12" customHeight="1">
      <c r="C4413" s="215"/>
      <c r="D4413" s="215"/>
    </row>
    <row r="4414" spans="3:4" ht="12" customHeight="1">
      <c r="C4414" s="215"/>
      <c r="D4414" s="215"/>
    </row>
    <row r="4415" spans="3:4" ht="12" customHeight="1">
      <c r="C4415" s="215"/>
      <c r="D4415" s="215"/>
    </row>
    <row r="4416" spans="3:4" ht="12" customHeight="1">
      <c r="C4416" s="215"/>
      <c r="D4416" s="215"/>
    </row>
    <row r="4417" spans="3:4" ht="12" customHeight="1">
      <c r="C4417" s="215"/>
      <c r="D4417" s="215"/>
    </row>
    <row r="4418" spans="3:4" ht="12" customHeight="1">
      <c r="C4418" s="215"/>
      <c r="D4418" s="215"/>
    </row>
    <row r="4419" spans="3:4" ht="12" customHeight="1">
      <c r="C4419" s="215"/>
      <c r="D4419" s="215"/>
    </row>
    <row r="4420" spans="3:4" ht="12" customHeight="1">
      <c r="C4420" s="215"/>
      <c r="D4420" s="215"/>
    </row>
    <row r="4421" spans="3:4" ht="12" customHeight="1">
      <c r="C4421" s="215"/>
      <c r="D4421" s="215"/>
    </row>
    <row r="4422" spans="3:4" ht="12" customHeight="1">
      <c r="C4422" s="215"/>
      <c r="D4422" s="215"/>
    </row>
    <row r="4423" spans="3:4" ht="12" customHeight="1">
      <c r="C4423" s="215"/>
      <c r="D4423" s="215"/>
    </row>
    <row r="4424" spans="3:4" ht="12" customHeight="1">
      <c r="C4424" s="215"/>
      <c r="D4424" s="215"/>
    </row>
    <row r="4425" spans="3:4" ht="12" customHeight="1">
      <c r="C4425" s="215"/>
      <c r="D4425" s="215"/>
    </row>
    <row r="4426" spans="3:4" ht="12" customHeight="1">
      <c r="C4426" s="215"/>
      <c r="D4426" s="215"/>
    </row>
    <row r="4427" spans="3:4" ht="12" customHeight="1">
      <c r="C4427" s="215"/>
      <c r="D4427" s="215"/>
    </row>
    <row r="4428" spans="3:4" ht="12" customHeight="1">
      <c r="C4428" s="215"/>
      <c r="D4428" s="215"/>
    </row>
    <row r="4429" spans="3:4" ht="12" customHeight="1">
      <c r="C4429" s="215"/>
      <c r="D4429" s="215"/>
    </row>
    <row r="4430" spans="3:4" ht="12" customHeight="1">
      <c r="C4430" s="215"/>
      <c r="D4430" s="215"/>
    </row>
    <row r="4431" spans="3:4" ht="12" customHeight="1">
      <c r="C4431" s="215"/>
      <c r="D4431" s="215"/>
    </row>
    <row r="4432" spans="3:4" ht="12" customHeight="1">
      <c r="C4432" s="215"/>
      <c r="D4432" s="215"/>
    </row>
    <row r="4433" spans="3:4" ht="12" customHeight="1">
      <c r="C4433" s="215"/>
      <c r="D4433" s="215"/>
    </row>
    <row r="4434" spans="3:4" ht="12" customHeight="1">
      <c r="C4434" s="215"/>
      <c r="D4434" s="215"/>
    </row>
    <row r="4435" spans="3:4" ht="12" customHeight="1">
      <c r="C4435" s="215"/>
      <c r="D4435" s="215"/>
    </row>
    <row r="4436" spans="3:4" ht="12" customHeight="1">
      <c r="C4436" s="215"/>
      <c r="D4436" s="215"/>
    </row>
    <row r="4437" spans="3:4" ht="12" customHeight="1">
      <c r="C4437" s="215"/>
      <c r="D4437" s="215"/>
    </row>
    <row r="4438" spans="3:4" ht="12" customHeight="1">
      <c r="C4438" s="215"/>
      <c r="D4438" s="215"/>
    </row>
    <row r="4439" spans="3:4" ht="12" customHeight="1">
      <c r="C4439" s="215"/>
      <c r="D4439" s="215"/>
    </row>
    <row r="4440" spans="3:4" ht="12" customHeight="1">
      <c r="C4440" s="215"/>
      <c r="D4440" s="215"/>
    </row>
    <row r="4441" spans="3:4" ht="12" customHeight="1">
      <c r="C4441" s="215"/>
      <c r="D4441" s="215"/>
    </row>
    <row r="4442" spans="3:4" ht="12" customHeight="1">
      <c r="C4442" s="215"/>
      <c r="D4442" s="215"/>
    </row>
    <row r="4443" spans="3:4" ht="12" customHeight="1">
      <c r="C4443" s="215"/>
      <c r="D4443" s="215"/>
    </row>
    <row r="4444" spans="3:4" ht="12" customHeight="1">
      <c r="C4444" s="215"/>
      <c r="D4444" s="215"/>
    </row>
    <row r="4445" spans="3:4" ht="12" customHeight="1">
      <c r="C4445" s="215"/>
      <c r="D4445" s="215"/>
    </row>
    <row r="4446" spans="3:4" ht="12" customHeight="1">
      <c r="C4446" s="215"/>
      <c r="D4446" s="215"/>
    </row>
    <row r="4447" spans="3:4" ht="12" customHeight="1">
      <c r="C4447" s="215"/>
      <c r="D4447" s="215"/>
    </row>
    <row r="4448" spans="3:4" ht="12" customHeight="1">
      <c r="C4448" s="215"/>
      <c r="D4448" s="215"/>
    </row>
    <row r="4449" spans="3:4" ht="12" customHeight="1">
      <c r="C4449" s="215"/>
      <c r="D4449" s="215"/>
    </row>
    <row r="4450" spans="3:4" ht="12" customHeight="1">
      <c r="C4450" s="215"/>
      <c r="D4450" s="215"/>
    </row>
    <row r="4451" spans="3:4" ht="12" customHeight="1">
      <c r="C4451" s="215"/>
      <c r="D4451" s="215"/>
    </row>
    <row r="4452" spans="3:4" ht="12" customHeight="1">
      <c r="C4452" s="215"/>
      <c r="D4452" s="215"/>
    </row>
    <row r="4453" spans="3:4" ht="12" customHeight="1">
      <c r="C4453" s="215"/>
      <c r="D4453" s="215"/>
    </row>
    <row r="4454" spans="3:4" ht="12" customHeight="1">
      <c r="C4454" s="215"/>
      <c r="D4454" s="215"/>
    </row>
    <row r="4455" spans="3:4" ht="12" customHeight="1">
      <c r="C4455" s="215"/>
      <c r="D4455" s="215"/>
    </row>
    <row r="4456" spans="3:4" ht="12" customHeight="1">
      <c r="C4456" s="215"/>
      <c r="D4456" s="215"/>
    </row>
    <row r="4457" spans="3:4" ht="12" customHeight="1">
      <c r="C4457" s="215"/>
      <c r="D4457" s="215"/>
    </row>
    <row r="4458" spans="3:4" ht="12" customHeight="1">
      <c r="C4458" s="215"/>
      <c r="D4458" s="215"/>
    </row>
    <row r="4459" spans="3:4" ht="12" customHeight="1">
      <c r="C4459" s="215"/>
      <c r="D4459" s="215"/>
    </row>
    <row r="4460" spans="3:4" ht="12" customHeight="1">
      <c r="C4460" s="215"/>
      <c r="D4460" s="215"/>
    </row>
    <row r="4461" spans="3:4" ht="12" customHeight="1">
      <c r="C4461" s="215"/>
      <c r="D4461" s="215"/>
    </row>
    <row r="4462" spans="3:4" ht="12" customHeight="1">
      <c r="C4462" s="215"/>
      <c r="D4462" s="215"/>
    </row>
    <row r="4463" spans="3:4" ht="12" customHeight="1">
      <c r="C4463" s="215"/>
      <c r="D4463" s="215"/>
    </row>
    <row r="4464" spans="3:4" ht="12" customHeight="1">
      <c r="C4464" s="215"/>
      <c r="D4464" s="215"/>
    </row>
    <row r="4465" spans="3:4" ht="12" customHeight="1">
      <c r="C4465" s="215"/>
      <c r="D4465" s="215"/>
    </row>
    <row r="4466" spans="3:4" ht="12" customHeight="1">
      <c r="C4466" s="215"/>
      <c r="D4466" s="215"/>
    </row>
    <row r="4467" spans="3:4" ht="12" customHeight="1">
      <c r="C4467" s="215"/>
      <c r="D4467" s="215"/>
    </row>
    <row r="4468" spans="3:4" ht="12" customHeight="1">
      <c r="C4468" s="215"/>
      <c r="D4468" s="215"/>
    </row>
    <row r="4469" spans="3:4" ht="12" customHeight="1">
      <c r="C4469" s="215"/>
      <c r="D4469" s="215"/>
    </row>
    <row r="4470" spans="3:4" ht="12" customHeight="1">
      <c r="C4470" s="215"/>
      <c r="D4470" s="215"/>
    </row>
    <row r="4471" spans="3:4" ht="12" customHeight="1">
      <c r="C4471" s="215"/>
      <c r="D4471" s="215"/>
    </row>
    <row r="4472" spans="3:4" ht="12" customHeight="1">
      <c r="C4472" s="215"/>
      <c r="D4472" s="215"/>
    </row>
    <row r="4473" spans="3:4" ht="12" customHeight="1">
      <c r="C4473" s="215"/>
      <c r="D4473" s="215"/>
    </row>
    <row r="4474" spans="3:4" ht="12" customHeight="1">
      <c r="C4474" s="215"/>
      <c r="D4474" s="215"/>
    </row>
    <row r="4475" spans="3:4" ht="12" customHeight="1">
      <c r="C4475" s="215"/>
      <c r="D4475" s="215"/>
    </row>
    <row r="4476" spans="3:4" ht="12" customHeight="1">
      <c r="C4476" s="215"/>
      <c r="D4476" s="215"/>
    </row>
    <row r="4477" spans="3:4" ht="12" customHeight="1">
      <c r="C4477" s="215"/>
      <c r="D4477" s="215"/>
    </row>
    <row r="4478" spans="3:4" ht="12" customHeight="1">
      <c r="C4478" s="215"/>
      <c r="D4478" s="215"/>
    </row>
    <row r="4479" spans="3:4" ht="12" customHeight="1">
      <c r="C4479" s="215"/>
      <c r="D4479" s="215"/>
    </row>
    <row r="4480" spans="3:4" ht="12" customHeight="1">
      <c r="C4480" s="215"/>
      <c r="D4480" s="215"/>
    </row>
    <row r="4481" spans="3:4" ht="12" customHeight="1">
      <c r="C4481" s="215"/>
      <c r="D4481" s="215"/>
    </row>
    <row r="4482" spans="3:4" ht="12" customHeight="1">
      <c r="C4482" s="215"/>
      <c r="D4482" s="215"/>
    </row>
    <row r="4483" spans="3:4" ht="12" customHeight="1">
      <c r="C4483" s="215"/>
      <c r="D4483" s="215"/>
    </row>
    <row r="4484" spans="3:4" ht="12" customHeight="1">
      <c r="C4484" s="215"/>
      <c r="D4484" s="215"/>
    </row>
    <row r="4485" spans="3:4" ht="12" customHeight="1">
      <c r="C4485" s="215"/>
      <c r="D4485" s="215"/>
    </row>
    <row r="4486" spans="3:4" ht="12" customHeight="1">
      <c r="C4486" s="215"/>
      <c r="D4486" s="215"/>
    </row>
    <row r="4487" spans="3:4" ht="12" customHeight="1">
      <c r="C4487" s="215"/>
      <c r="D4487" s="215"/>
    </row>
    <row r="4488" spans="3:4" ht="12" customHeight="1">
      <c r="C4488" s="215"/>
      <c r="D4488" s="215"/>
    </row>
    <row r="4489" spans="3:4" ht="12" customHeight="1">
      <c r="C4489" s="215"/>
      <c r="D4489" s="215"/>
    </row>
    <row r="4490" spans="3:4" ht="12" customHeight="1">
      <c r="C4490" s="215"/>
      <c r="D4490" s="215"/>
    </row>
    <row r="4491" spans="3:4" ht="12" customHeight="1">
      <c r="C4491" s="215"/>
      <c r="D4491" s="215"/>
    </row>
    <row r="4492" spans="3:4" ht="12" customHeight="1">
      <c r="C4492" s="215"/>
      <c r="D4492" s="215"/>
    </row>
    <row r="4493" spans="3:4" ht="12" customHeight="1">
      <c r="C4493" s="215"/>
      <c r="D4493" s="215"/>
    </row>
    <row r="4494" spans="3:4" ht="12" customHeight="1">
      <c r="C4494" s="215"/>
      <c r="D4494" s="215"/>
    </row>
    <row r="4495" spans="3:4" ht="12" customHeight="1">
      <c r="C4495" s="215"/>
      <c r="D4495" s="215"/>
    </row>
    <row r="4496" spans="3:4" ht="12" customHeight="1">
      <c r="C4496" s="215"/>
      <c r="D4496" s="215"/>
    </row>
    <row r="4497" spans="3:4" ht="12" customHeight="1">
      <c r="C4497" s="215"/>
      <c r="D4497" s="215"/>
    </row>
    <row r="4498" spans="3:4" ht="12" customHeight="1">
      <c r="C4498" s="215"/>
      <c r="D4498" s="215"/>
    </row>
    <row r="4499" spans="3:4" ht="12" customHeight="1">
      <c r="C4499" s="215"/>
      <c r="D4499" s="215"/>
    </row>
    <row r="4500" spans="3:4" ht="12" customHeight="1">
      <c r="C4500" s="215"/>
      <c r="D4500" s="215"/>
    </row>
    <row r="4501" spans="3:4" ht="12" customHeight="1">
      <c r="C4501" s="215"/>
      <c r="D4501" s="215"/>
    </row>
    <row r="4502" spans="3:4" ht="12" customHeight="1">
      <c r="C4502" s="215"/>
      <c r="D4502" s="215"/>
    </row>
    <row r="4503" spans="3:4" ht="12" customHeight="1">
      <c r="C4503" s="215"/>
      <c r="D4503" s="215"/>
    </row>
    <row r="4504" spans="3:4" ht="12" customHeight="1">
      <c r="C4504" s="215"/>
      <c r="D4504" s="215"/>
    </row>
    <row r="4505" spans="3:4" ht="12" customHeight="1">
      <c r="C4505" s="215"/>
      <c r="D4505" s="215"/>
    </row>
    <row r="4506" spans="3:4" ht="12" customHeight="1">
      <c r="C4506" s="215"/>
      <c r="D4506" s="215"/>
    </row>
    <row r="4507" spans="3:4" ht="12" customHeight="1">
      <c r="C4507" s="215"/>
      <c r="D4507" s="215"/>
    </row>
    <row r="4508" spans="3:4" ht="12" customHeight="1">
      <c r="C4508" s="215"/>
      <c r="D4508" s="215"/>
    </row>
    <row r="4509" spans="3:4" ht="12" customHeight="1">
      <c r="C4509" s="215"/>
      <c r="D4509" s="215"/>
    </row>
    <row r="4510" spans="3:4" ht="12" customHeight="1">
      <c r="C4510" s="215"/>
      <c r="D4510" s="215"/>
    </row>
    <row r="4511" spans="3:4" ht="12" customHeight="1">
      <c r="C4511" s="215"/>
      <c r="D4511" s="215"/>
    </row>
    <row r="4512" spans="3:4" ht="12" customHeight="1">
      <c r="C4512" s="215"/>
      <c r="D4512" s="215"/>
    </row>
    <row r="4513" spans="3:4" ht="12" customHeight="1">
      <c r="C4513" s="215"/>
      <c r="D4513" s="215"/>
    </row>
    <row r="4514" spans="3:4" ht="12" customHeight="1">
      <c r="C4514" s="215"/>
      <c r="D4514" s="215"/>
    </row>
    <row r="4515" spans="3:4" ht="12" customHeight="1">
      <c r="C4515" s="215"/>
      <c r="D4515" s="215"/>
    </row>
    <row r="4516" spans="3:4" ht="12" customHeight="1">
      <c r="C4516" s="215"/>
      <c r="D4516" s="215"/>
    </row>
    <row r="4517" spans="3:4" ht="12" customHeight="1">
      <c r="C4517" s="215"/>
      <c r="D4517" s="215"/>
    </row>
    <row r="4518" spans="3:4" ht="12" customHeight="1">
      <c r="C4518" s="215"/>
      <c r="D4518" s="215"/>
    </row>
    <row r="4519" spans="3:4" ht="12" customHeight="1">
      <c r="C4519" s="215"/>
      <c r="D4519" s="215"/>
    </row>
    <row r="4520" spans="3:4" ht="12" customHeight="1">
      <c r="C4520" s="215"/>
      <c r="D4520" s="215"/>
    </row>
    <row r="4521" spans="3:4" ht="12" customHeight="1">
      <c r="C4521" s="215"/>
      <c r="D4521" s="215"/>
    </row>
    <row r="4522" spans="3:4" ht="12" customHeight="1">
      <c r="C4522" s="215"/>
      <c r="D4522" s="215"/>
    </row>
    <row r="4523" spans="3:4" ht="12" customHeight="1">
      <c r="C4523" s="215"/>
      <c r="D4523" s="215"/>
    </row>
    <row r="4524" spans="3:4" ht="12" customHeight="1">
      <c r="C4524" s="215"/>
      <c r="D4524" s="215"/>
    </row>
    <row r="4525" spans="3:4" ht="12" customHeight="1">
      <c r="C4525" s="215"/>
      <c r="D4525" s="215"/>
    </row>
    <row r="4526" spans="3:4" ht="12" customHeight="1">
      <c r="C4526" s="215"/>
      <c r="D4526" s="215"/>
    </row>
    <row r="4527" spans="3:4" ht="12" customHeight="1">
      <c r="C4527" s="215"/>
      <c r="D4527" s="215"/>
    </row>
    <row r="4528" spans="3:4" ht="12" customHeight="1">
      <c r="C4528" s="215"/>
      <c r="D4528" s="215"/>
    </row>
    <row r="4529" spans="3:4" ht="12" customHeight="1">
      <c r="C4529" s="215"/>
      <c r="D4529" s="215"/>
    </row>
    <row r="4530" spans="3:4" ht="12" customHeight="1">
      <c r="C4530" s="215"/>
      <c r="D4530" s="215"/>
    </row>
    <row r="4531" spans="3:4" ht="12" customHeight="1">
      <c r="C4531" s="215"/>
      <c r="D4531" s="215"/>
    </row>
    <row r="4532" spans="3:4" ht="12" customHeight="1">
      <c r="C4532" s="215"/>
      <c r="D4532" s="215"/>
    </row>
    <row r="4533" spans="3:4" ht="12" customHeight="1">
      <c r="C4533" s="215"/>
      <c r="D4533" s="215"/>
    </row>
    <row r="4534" spans="3:4" ht="12" customHeight="1">
      <c r="C4534" s="215"/>
      <c r="D4534" s="215"/>
    </row>
    <row r="4535" spans="3:4" ht="12" customHeight="1">
      <c r="C4535" s="215"/>
      <c r="D4535" s="215"/>
    </row>
    <row r="4536" spans="3:4" ht="12" customHeight="1">
      <c r="C4536" s="215"/>
      <c r="D4536" s="215"/>
    </row>
    <row r="4537" spans="3:4" ht="12" customHeight="1">
      <c r="C4537" s="215"/>
      <c r="D4537" s="215"/>
    </row>
    <row r="4538" spans="3:4" ht="12" customHeight="1">
      <c r="C4538" s="215"/>
      <c r="D4538" s="215"/>
    </row>
    <row r="4539" spans="3:4" ht="12" customHeight="1">
      <c r="C4539" s="215"/>
      <c r="D4539" s="215"/>
    </row>
    <row r="4540" spans="3:4" ht="12" customHeight="1">
      <c r="C4540" s="215"/>
      <c r="D4540" s="215"/>
    </row>
    <row r="4541" spans="3:4" ht="12" customHeight="1">
      <c r="C4541" s="215"/>
      <c r="D4541" s="215"/>
    </row>
    <row r="4542" spans="3:4" ht="12" customHeight="1">
      <c r="C4542" s="215"/>
      <c r="D4542" s="215"/>
    </row>
    <row r="4543" spans="3:4" ht="12" customHeight="1">
      <c r="C4543" s="215"/>
      <c r="D4543" s="215"/>
    </row>
    <row r="4544" spans="3:4" ht="12" customHeight="1">
      <c r="C4544" s="215"/>
      <c r="D4544" s="215"/>
    </row>
    <row r="4545" spans="3:4" ht="12" customHeight="1">
      <c r="C4545" s="215"/>
      <c r="D4545" s="215"/>
    </row>
    <row r="4546" spans="3:4" ht="12" customHeight="1">
      <c r="C4546" s="215"/>
      <c r="D4546" s="215"/>
    </row>
    <row r="4547" spans="3:4" ht="12" customHeight="1">
      <c r="C4547" s="215"/>
      <c r="D4547" s="215"/>
    </row>
    <row r="4548" spans="3:4" ht="12" customHeight="1">
      <c r="C4548" s="215"/>
      <c r="D4548" s="215"/>
    </row>
    <row r="4549" spans="3:4" ht="12" customHeight="1">
      <c r="C4549" s="215"/>
      <c r="D4549" s="215"/>
    </row>
    <row r="4550" spans="3:4" ht="12" customHeight="1">
      <c r="C4550" s="215"/>
      <c r="D4550" s="215"/>
    </row>
    <row r="4551" spans="3:4" ht="12" customHeight="1">
      <c r="C4551" s="215"/>
      <c r="D4551" s="215"/>
    </row>
    <row r="4552" spans="3:4" ht="12" customHeight="1">
      <c r="C4552" s="215"/>
      <c r="D4552" s="215"/>
    </row>
    <row r="4553" spans="3:4" ht="12" customHeight="1">
      <c r="C4553" s="215"/>
      <c r="D4553" s="215"/>
    </row>
    <row r="4554" spans="3:4" ht="12" customHeight="1">
      <c r="C4554" s="215"/>
      <c r="D4554" s="215"/>
    </row>
    <row r="4555" spans="3:4" ht="12" customHeight="1">
      <c r="C4555" s="215"/>
      <c r="D4555" s="215"/>
    </row>
    <row r="4556" spans="3:4" ht="12" customHeight="1">
      <c r="C4556" s="215"/>
      <c r="D4556" s="215"/>
    </row>
    <row r="4557" spans="3:4" ht="12" customHeight="1">
      <c r="C4557" s="215"/>
      <c r="D4557" s="215"/>
    </row>
    <row r="4558" spans="3:4" ht="12" customHeight="1">
      <c r="C4558" s="215"/>
      <c r="D4558" s="215"/>
    </row>
    <row r="4559" spans="3:4" ht="12" customHeight="1">
      <c r="C4559" s="215"/>
      <c r="D4559" s="215"/>
    </row>
    <row r="4560" spans="3:4" ht="12" customHeight="1">
      <c r="C4560" s="215"/>
      <c r="D4560" s="215"/>
    </row>
    <row r="4561" spans="3:4" ht="12" customHeight="1">
      <c r="C4561" s="215"/>
      <c r="D4561" s="215"/>
    </row>
    <row r="4562" spans="3:4" ht="12" customHeight="1">
      <c r="C4562" s="215"/>
      <c r="D4562" s="215"/>
    </row>
    <row r="4563" spans="3:4" ht="12" customHeight="1">
      <c r="C4563" s="215"/>
      <c r="D4563" s="215"/>
    </row>
    <row r="4564" spans="3:4" ht="12" customHeight="1">
      <c r="C4564" s="215"/>
      <c r="D4564" s="215"/>
    </row>
    <row r="4565" spans="3:4" ht="12" customHeight="1">
      <c r="C4565" s="215"/>
      <c r="D4565" s="215"/>
    </row>
    <row r="4566" spans="3:4" ht="12" customHeight="1">
      <c r="C4566" s="215"/>
      <c r="D4566" s="215"/>
    </row>
    <row r="4567" spans="3:4" ht="12" customHeight="1">
      <c r="C4567" s="215"/>
      <c r="D4567" s="215"/>
    </row>
    <row r="4568" spans="3:4" ht="12" customHeight="1">
      <c r="C4568" s="215"/>
      <c r="D4568" s="215"/>
    </row>
    <row r="4569" spans="3:4" ht="12" customHeight="1">
      <c r="C4569" s="215"/>
      <c r="D4569" s="215"/>
    </row>
    <row r="4570" spans="3:4" ht="12" customHeight="1">
      <c r="C4570" s="215"/>
      <c r="D4570" s="215"/>
    </row>
    <row r="4571" spans="3:4" ht="12" customHeight="1">
      <c r="C4571" s="215"/>
      <c r="D4571" s="215"/>
    </row>
    <row r="4572" spans="3:4" ht="12" customHeight="1">
      <c r="C4572" s="215"/>
      <c r="D4572" s="215"/>
    </row>
    <row r="4573" spans="3:4" ht="12" customHeight="1">
      <c r="C4573" s="215"/>
      <c r="D4573" s="215"/>
    </row>
    <row r="4574" spans="3:4" ht="12" customHeight="1">
      <c r="C4574" s="215"/>
      <c r="D4574" s="215"/>
    </row>
    <row r="4575" spans="3:4" ht="12" customHeight="1">
      <c r="C4575" s="215"/>
      <c r="D4575" s="215"/>
    </row>
    <row r="4576" spans="3:4" ht="12" customHeight="1">
      <c r="C4576" s="215"/>
      <c r="D4576" s="215"/>
    </row>
    <row r="4577" spans="3:4" ht="12" customHeight="1">
      <c r="C4577" s="215"/>
      <c r="D4577" s="215"/>
    </row>
    <row r="4578" spans="3:4" ht="12" customHeight="1">
      <c r="C4578" s="215"/>
      <c r="D4578" s="215"/>
    </row>
    <row r="4579" spans="3:4" ht="12" customHeight="1">
      <c r="C4579" s="215"/>
      <c r="D4579" s="215"/>
    </row>
    <row r="4580" spans="3:4" ht="12" customHeight="1">
      <c r="C4580" s="215"/>
      <c r="D4580" s="215"/>
    </row>
    <row r="4581" spans="3:4" ht="12" customHeight="1">
      <c r="C4581" s="215"/>
      <c r="D4581" s="215"/>
    </row>
    <row r="4582" spans="3:4" ht="12" customHeight="1">
      <c r="C4582" s="215"/>
      <c r="D4582" s="215"/>
    </row>
    <row r="4583" spans="3:4" ht="12" customHeight="1">
      <c r="C4583" s="215"/>
      <c r="D4583" s="215"/>
    </row>
    <row r="4584" spans="3:4" ht="12" customHeight="1">
      <c r="C4584" s="215"/>
      <c r="D4584" s="215"/>
    </row>
    <row r="4585" spans="3:4" ht="12" customHeight="1">
      <c r="C4585" s="215"/>
      <c r="D4585" s="215"/>
    </row>
    <row r="4586" spans="3:4" ht="12" customHeight="1">
      <c r="C4586" s="215"/>
      <c r="D4586" s="215"/>
    </row>
    <row r="4587" spans="3:4" ht="12" customHeight="1">
      <c r="C4587" s="215"/>
      <c r="D4587" s="215"/>
    </row>
    <row r="4588" spans="3:4" ht="12" customHeight="1">
      <c r="C4588" s="215"/>
      <c r="D4588" s="215"/>
    </row>
    <row r="4589" spans="3:4" ht="12" customHeight="1">
      <c r="C4589" s="215"/>
      <c r="D4589" s="215"/>
    </row>
    <row r="4590" spans="3:4" ht="12" customHeight="1">
      <c r="C4590" s="215"/>
      <c r="D4590" s="215"/>
    </row>
    <row r="4591" spans="3:4" ht="12" customHeight="1">
      <c r="C4591" s="215"/>
      <c r="D4591" s="215"/>
    </row>
    <row r="4592" spans="3:4" ht="12" customHeight="1">
      <c r="C4592" s="215"/>
      <c r="D4592" s="215"/>
    </row>
    <row r="4593" spans="3:4" ht="12" customHeight="1">
      <c r="C4593" s="215"/>
      <c r="D4593" s="215"/>
    </row>
    <row r="4594" spans="3:4" ht="12" customHeight="1">
      <c r="C4594" s="215"/>
      <c r="D4594" s="215"/>
    </row>
    <row r="4595" spans="3:4" ht="12" customHeight="1">
      <c r="C4595" s="215"/>
      <c r="D4595" s="215"/>
    </row>
    <row r="4596" spans="3:4" ht="12" customHeight="1">
      <c r="C4596" s="215"/>
      <c r="D4596" s="215"/>
    </row>
    <row r="4597" spans="3:4" ht="12" customHeight="1">
      <c r="C4597" s="215"/>
      <c r="D4597" s="215"/>
    </row>
    <row r="4598" spans="3:4" ht="12" customHeight="1">
      <c r="C4598" s="215"/>
      <c r="D4598" s="215"/>
    </row>
    <row r="4599" spans="3:4" ht="12" customHeight="1">
      <c r="C4599" s="215"/>
      <c r="D4599" s="215"/>
    </row>
    <row r="4600" spans="3:4" ht="12" customHeight="1">
      <c r="C4600" s="215"/>
      <c r="D4600" s="215"/>
    </row>
    <row r="4601" spans="3:4" ht="12" customHeight="1">
      <c r="C4601" s="215"/>
      <c r="D4601" s="215"/>
    </row>
    <row r="4602" spans="3:4" ht="12" customHeight="1">
      <c r="C4602" s="215"/>
      <c r="D4602" s="215"/>
    </row>
    <row r="4603" spans="3:4" ht="12" customHeight="1">
      <c r="C4603" s="215"/>
      <c r="D4603" s="215"/>
    </row>
    <row r="4604" spans="3:4" ht="12" customHeight="1">
      <c r="C4604" s="215"/>
      <c r="D4604" s="215"/>
    </row>
    <row r="4605" spans="3:4" ht="12" customHeight="1">
      <c r="C4605" s="215"/>
      <c r="D4605" s="215"/>
    </row>
    <row r="4606" spans="3:4" ht="12" customHeight="1">
      <c r="C4606" s="215"/>
      <c r="D4606" s="215"/>
    </row>
    <row r="4607" spans="3:4" ht="12" customHeight="1">
      <c r="C4607" s="215"/>
      <c r="D4607" s="215"/>
    </row>
    <row r="4608" spans="3:4" ht="12" customHeight="1">
      <c r="C4608" s="215"/>
      <c r="D4608" s="215"/>
    </row>
    <row r="4609" spans="3:4" ht="12" customHeight="1">
      <c r="C4609" s="215"/>
      <c r="D4609" s="215"/>
    </row>
    <row r="4610" spans="3:4" ht="12" customHeight="1">
      <c r="C4610" s="215"/>
      <c r="D4610" s="215"/>
    </row>
    <row r="4611" spans="3:4" ht="12" customHeight="1">
      <c r="C4611" s="215"/>
      <c r="D4611" s="215"/>
    </row>
    <row r="4612" spans="3:4" ht="12" customHeight="1">
      <c r="C4612" s="215"/>
      <c r="D4612" s="215"/>
    </row>
    <row r="4613" spans="3:4" ht="12" customHeight="1">
      <c r="C4613" s="215"/>
      <c r="D4613" s="215"/>
    </row>
    <row r="4614" spans="3:4" ht="12" customHeight="1">
      <c r="C4614" s="215"/>
      <c r="D4614" s="215"/>
    </row>
    <row r="4615" spans="3:4" ht="12" customHeight="1">
      <c r="C4615" s="215"/>
      <c r="D4615" s="215"/>
    </row>
    <row r="4616" spans="3:4" ht="12" customHeight="1">
      <c r="C4616" s="215"/>
      <c r="D4616" s="215"/>
    </row>
    <row r="4617" spans="3:4" ht="12" customHeight="1">
      <c r="C4617" s="215"/>
      <c r="D4617" s="215"/>
    </row>
    <row r="4618" spans="3:4" ht="12" customHeight="1">
      <c r="C4618" s="215"/>
      <c r="D4618" s="215"/>
    </row>
    <row r="4619" spans="3:4" ht="12" customHeight="1">
      <c r="C4619" s="215"/>
      <c r="D4619" s="215"/>
    </row>
    <row r="4620" spans="3:4" ht="12" customHeight="1">
      <c r="C4620" s="215"/>
      <c r="D4620" s="215"/>
    </row>
    <row r="4621" spans="3:4" ht="12" customHeight="1">
      <c r="C4621" s="215"/>
      <c r="D4621" s="215"/>
    </row>
    <row r="4622" spans="3:4" ht="12" customHeight="1">
      <c r="C4622" s="215"/>
      <c r="D4622" s="215"/>
    </row>
    <row r="4623" spans="3:4" ht="12" customHeight="1">
      <c r="C4623" s="215"/>
      <c r="D4623" s="215"/>
    </row>
    <row r="4624" spans="3:4" ht="12" customHeight="1">
      <c r="C4624" s="215"/>
      <c r="D4624" s="215"/>
    </row>
    <row r="4625" spans="3:4" ht="12" customHeight="1">
      <c r="C4625" s="215"/>
      <c r="D4625" s="215"/>
    </row>
    <row r="4626" spans="3:4" ht="12" customHeight="1">
      <c r="C4626" s="215"/>
      <c r="D4626" s="215"/>
    </row>
    <row r="4627" spans="3:4" ht="12" customHeight="1">
      <c r="C4627" s="215"/>
      <c r="D4627" s="215"/>
    </row>
    <row r="4628" spans="3:4" ht="12" customHeight="1">
      <c r="C4628" s="215"/>
      <c r="D4628" s="215"/>
    </row>
    <row r="4629" spans="3:4" ht="12" customHeight="1">
      <c r="C4629" s="215"/>
      <c r="D4629" s="215"/>
    </row>
    <row r="4630" spans="3:4" ht="12" customHeight="1">
      <c r="C4630" s="215"/>
      <c r="D4630" s="215"/>
    </row>
    <row r="4631" spans="3:4" ht="12" customHeight="1">
      <c r="C4631" s="215"/>
      <c r="D4631" s="215"/>
    </row>
    <row r="4632" spans="3:4" ht="12" customHeight="1">
      <c r="C4632" s="215"/>
      <c r="D4632" s="215"/>
    </row>
    <row r="4633" spans="3:4" ht="12" customHeight="1">
      <c r="C4633" s="215"/>
      <c r="D4633" s="215"/>
    </row>
    <row r="4634" spans="3:4" ht="12" customHeight="1">
      <c r="C4634" s="215"/>
      <c r="D4634" s="215"/>
    </row>
    <row r="4635" spans="3:4" ht="12" customHeight="1">
      <c r="C4635" s="215"/>
      <c r="D4635" s="215"/>
    </row>
    <row r="4636" spans="3:4" ht="12" customHeight="1">
      <c r="C4636" s="215"/>
      <c r="D4636" s="215"/>
    </row>
    <row r="4637" spans="3:4" ht="12" customHeight="1">
      <c r="C4637" s="215"/>
      <c r="D4637" s="215"/>
    </row>
    <row r="4638" spans="3:4" ht="12" customHeight="1">
      <c r="C4638" s="215"/>
      <c r="D4638" s="215"/>
    </row>
    <row r="4639" spans="3:4" ht="12" customHeight="1">
      <c r="C4639" s="215"/>
      <c r="D4639" s="215"/>
    </row>
    <row r="4640" spans="3:4" ht="12" customHeight="1">
      <c r="C4640" s="215"/>
      <c r="D4640" s="215"/>
    </row>
    <row r="4641" spans="3:4" ht="12" customHeight="1">
      <c r="C4641" s="215"/>
      <c r="D4641" s="215"/>
    </row>
    <row r="4642" spans="3:4" ht="12" customHeight="1">
      <c r="C4642" s="215"/>
      <c r="D4642" s="215"/>
    </row>
    <row r="4643" spans="3:4" ht="12" customHeight="1">
      <c r="C4643" s="215"/>
      <c r="D4643" s="215"/>
    </row>
    <row r="4644" spans="3:4" ht="12" customHeight="1">
      <c r="C4644" s="215"/>
      <c r="D4644" s="215"/>
    </row>
    <row r="4645" spans="3:4" ht="12" customHeight="1">
      <c r="C4645" s="215"/>
      <c r="D4645" s="215"/>
    </row>
    <row r="4646" spans="3:4" ht="12" customHeight="1">
      <c r="C4646" s="215"/>
      <c r="D4646" s="215"/>
    </row>
    <row r="4647" spans="3:4" ht="12" customHeight="1">
      <c r="C4647" s="215"/>
      <c r="D4647" s="215"/>
    </row>
    <row r="4648" spans="3:4" ht="12" customHeight="1">
      <c r="C4648" s="215"/>
      <c r="D4648" s="215"/>
    </row>
    <row r="4649" spans="3:4" ht="12" customHeight="1">
      <c r="C4649" s="215"/>
      <c r="D4649" s="215"/>
    </row>
    <row r="4650" spans="3:4" ht="12" customHeight="1">
      <c r="C4650" s="215"/>
      <c r="D4650" s="215"/>
    </row>
    <row r="4651" spans="3:4" ht="12" customHeight="1">
      <c r="C4651" s="215"/>
      <c r="D4651" s="215"/>
    </row>
    <row r="4652" spans="3:4" ht="12" customHeight="1">
      <c r="C4652" s="215"/>
      <c r="D4652" s="215"/>
    </row>
    <row r="4653" spans="3:4" ht="12" customHeight="1">
      <c r="C4653" s="215"/>
      <c r="D4653" s="215"/>
    </row>
    <row r="4654" spans="3:4" ht="12" customHeight="1">
      <c r="C4654" s="215"/>
      <c r="D4654" s="215"/>
    </row>
    <row r="4655" spans="3:4" ht="12" customHeight="1">
      <c r="C4655" s="215"/>
      <c r="D4655" s="215"/>
    </row>
    <row r="4656" spans="3:4" ht="12" customHeight="1">
      <c r="C4656" s="215"/>
      <c r="D4656" s="215"/>
    </row>
    <row r="4657" spans="3:4" ht="12" customHeight="1">
      <c r="C4657" s="215"/>
      <c r="D4657" s="215"/>
    </row>
    <row r="4658" spans="3:4" ht="12" customHeight="1">
      <c r="C4658" s="215"/>
      <c r="D4658" s="215"/>
    </row>
    <row r="4659" spans="3:4" ht="12" customHeight="1">
      <c r="C4659" s="215"/>
      <c r="D4659" s="215"/>
    </row>
    <row r="4660" spans="3:4" ht="12" customHeight="1">
      <c r="C4660" s="215"/>
      <c r="D4660" s="215"/>
    </row>
    <row r="4661" spans="3:4" ht="12" customHeight="1">
      <c r="C4661" s="215"/>
      <c r="D4661" s="215"/>
    </row>
    <row r="4662" spans="3:4" ht="12" customHeight="1">
      <c r="C4662" s="215"/>
      <c r="D4662" s="215"/>
    </row>
    <row r="4663" spans="3:4" ht="12" customHeight="1">
      <c r="C4663" s="215"/>
      <c r="D4663" s="215"/>
    </row>
    <row r="4664" spans="3:4" ht="12" customHeight="1">
      <c r="C4664" s="215"/>
      <c r="D4664" s="215"/>
    </row>
    <row r="4665" spans="3:4" ht="12" customHeight="1">
      <c r="C4665" s="215"/>
      <c r="D4665" s="215"/>
    </row>
    <row r="4666" spans="3:4" ht="12" customHeight="1">
      <c r="C4666" s="215"/>
      <c r="D4666" s="215"/>
    </row>
    <row r="4667" spans="3:4" ht="12" customHeight="1">
      <c r="C4667" s="215"/>
      <c r="D4667" s="215"/>
    </row>
    <row r="4668" spans="3:4" ht="12" customHeight="1">
      <c r="C4668" s="215"/>
      <c r="D4668" s="215"/>
    </row>
    <row r="4669" spans="3:4" ht="12" customHeight="1">
      <c r="C4669" s="215"/>
      <c r="D4669" s="215"/>
    </row>
    <row r="4670" spans="3:4" ht="12" customHeight="1">
      <c r="C4670" s="215"/>
      <c r="D4670" s="215"/>
    </row>
    <row r="4671" spans="3:4" ht="12" customHeight="1">
      <c r="C4671" s="215"/>
      <c r="D4671" s="215"/>
    </row>
    <row r="4672" spans="3:4" ht="12" customHeight="1">
      <c r="C4672" s="215"/>
      <c r="D4672" s="215"/>
    </row>
    <row r="4673" spans="3:4" ht="12" customHeight="1">
      <c r="C4673" s="215"/>
      <c r="D4673" s="215"/>
    </row>
    <row r="4674" spans="3:4" ht="12" customHeight="1">
      <c r="C4674" s="215"/>
      <c r="D4674" s="215"/>
    </row>
    <row r="4675" spans="3:4" ht="12" customHeight="1">
      <c r="C4675" s="215"/>
      <c r="D4675" s="215"/>
    </row>
    <row r="4676" spans="3:4" ht="12" customHeight="1">
      <c r="C4676" s="215"/>
      <c r="D4676" s="215"/>
    </row>
    <row r="4677" spans="3:4" ht="12" customHeight="1">
      <c r="C4677" s="215"/>
      <c r="D4677" s="215"/>
    </row>
    <row r="4678" spans="3:4" ht="12" customHeight="1">
      <c r="C4678" s="215"/>
      <c r="D4678" s="215"/>
    </row>
    <row r="4679" spans="3:4" ht="12" customHeight="1">
      <c r="C4679" s="215"/>
      <c r="D4679" s="215"/>
    </row>
    <row r="4680" spans="3:4" ht="12" customHeight="1">
      <c r="C4680" s="215"/>
      <c r="D4680" s="215"/>
    </row>
    <row r="4681" spans="3:4" ht="12" customHeight="1">
      <c r="C4681" s="215"/>
      <c r="D4681" s="215"/>
    </row>
    <row r="4682" spans="3:4" ht="12" customHeight="1">
      <c r="C4682" s="215"/>
      <c r="D4682" s="215"/>
    </row>
    <row r="4683" spans="3:4" ht="12" customHeight="1">
      <c r="C4683" s="215"/>
      <c r="D4683" s="215"/>
    </row>
    <row r="4684" spans="3:4" ht="12" customHeight="1">
      <c r="C4684" s="215"/>
      <c r="D4684" s="215"/>
    </row>
    <row r="4685" spans="3:4" ht="12" customHeight="1">
      <c r="C4685" s="215"/>
      <c r="D4685" s="215"/>
    </row>
    <row r="4686" spans="3:4" ht="12" customHeight="1">
      <c r="C4686" s="215"/>
      <c r="D4686" s="215"/>
    </row>
    <row r="4687" spans="3:4" ht="12" customHeight="1">
      <c r="C4687" s="215"/>
      <c r="D4687" s="215"/>
    </row>
    <row r="4688" spans="3:4" ht="12" customHeight="1">
      <c r="C4688" s="215"/>
      <c r="D4688" s="215"/>
    </row>
    <row r="4689" spans="3:4" ht="12" customHeight="1">
      <c r="C4689" s="215"/>
      <c r="D4689" s="215"/>
    </row>
    <row r="4690" spans="3:4" ht="12" customHeight="1">
      <c r="C4690" s="215"/>
      <c r="D4690" s="215"/>
    </row>
    <row r="4691" spans="3:4" ht="12" customHeight="1">
      <c r="C4691" s="215"/>
      <c r="D4691" s="215"/>
    </row>
    <row r="4692" spans="3:4" ht="12" customHeight="1">
      <c r="C4692" s="215"/>
      <c r="D4692" s="215"/>
    </row>
    <row r="4693" spans="3:4" ht="12" customHeight="1">
      <c r="C4693" s="215"/>
      <c r="D4693" s="215"/>
    </row>
    <row r="4694" spans="3:4" ht="12" customHeight="1">
      <c r="C4694" s="215"/>
      <c r="D4694" s="215"/>
    </row>
    <row r="4695" spans="3:4" ht="12" customHeight="1">
      <c r="C4695" s="215"/>
      <c r="D4695" s="215"/>
    </row>
    <row r="4696" spans="3:4" ht="12" customHeight="1">
      <c r="C4696" s="215"/>
      <c r="D4696" s="215"/>
    </row>
    <row r="4697" spans="3:4" ht="12" customHeight="1">
      <c r="C4697" s="215"/>
      <c r="D4697" s="215"/>
    </row>
    <row r="4698" spans="3:4" ht="12" customHeight="1">
      <c r="C4698" s="215"/>
      <c r="D4698" s="215"/>
    </row>
    <row r="4699" spans="3:4" ht="12" customHeight="1">
      <c r="C4699" s="215"/>
      <c r="D4699" s="215"/>
    </row>
    <row r="4700" spans="3:4" ht="12" customHeight="1">
      <c r="C4700" s="215"/>
      <c r="D4700" s="215"/>
    </row>
    <row r="4701" spans="3:4" ht="12" customHeight="1">
      <c r="C4701" s="215"/>
      <c r="D4701" s="215"/>
    </row>
    <row r="4702" spans="3:4" ht="12" customHeight="1">
      <c r="C4702" s="215"/>
      <c r="D4702" s="215"/>
    </row>
    <row r="4703" spans="3:4" ht="12" customHeight="1">
      <c r="C4703" s="215"/>
      <c r="D4703" s="215"/>
    </row>
    <row r="4704" spans="3:4" ht="12" customHeight="1">
      <c r="C4704" s="215"/>
      <c r="D4704" s="215"/>
    </row>
    <row r="4705" spans="3:4" ht="12" customHeight="1">
      <c r="C4705" s="215"/>
      <c r="D4705" s="215"/>
    </row>
    <row r="4706" spans="3:4" ht="12" customHeight="1">
      <c r="C4706" s="215"/>
      <c r="D4706" s="215"/>
    </row>
    <row r="4707" spans="3:4" ht="12" customHeight="1">
      <c r="C4707" s="215"/>
      <c r="D4707" s="215"/>
    </row>
    <row r="4708" spans="3:4" ht="12" customHeight="1">
      <c r="C4708" s="215"/>
      <c r="D4708" s="215"/>
    </row>
    <row r="4709" spans="3:4" ht="12" customHeight="1">
      <c r="C4709" s="215"/>
      <c r="D4709" s="215"/>
    </row>
    <row r="4710" spans="3:4" ht="12" customHeight="1">
      <c r="C4710" s="215"/>
      <c r="D4710" s="215"/>
    </row>
    <row r="4711" spans="3:4" ht="12" customHeight="1">
      <c r="C4711" s="215"/>
      <c r="D4711" s="215"/>
    </row>
    <row r="4712" spans="3:4" ht="12" customHeight="1">
      <c r="C4712" s="215"/>
      <c r="D4712" s="215"/>
    </row>
    <row r="4713" spans="3:4" ht="12" customHeight="1">
      <c r="C4713" s="215"/>
      <c r="D4713" s="215"/>
    </row>
    <row r="4714" spans="3:4" ht="12" customHeight="1">
      <c r="C4714" s="215"/>
      <c r="D4714" s="215"/>
    </row>
    <row r="4715" spans="3:4" ht="12" customHeight="1">
      <c r="C4715" s="215"/>
      <c r="D4715" s="215"/>
    </row>
    <row r="4716" spans="3:4" ht="12" customHeight="1">
      <c r="C4716" s="215"/>
      <c r="D4716" s="215"/>
    </row>
    <row r="4717" spans="3:4" ht="12" customHeight="1">
      <c r="C4717" s="215"/>
      <c r="D4717" s="215"/>
    </row>
    <row r="4718" spans="3:4" ht="12" customHeight="1">
      <c r="C4718" s="215"/>
      <c r="D4718" s="215"/>
    </row>
    <row r="4719" spans="3:4" ht="12" customHeight="1">
      <c r="C4719" s="215"/>
      <c r="D4719" s="215"/>
    </row>
    <row r="4720" spans="3:4" ht="12" customHeight="1">
      <c r="C4720" s="215"/>
      <c r="D4720" s="215"/>
    </row>
    <row r="4721" spans="3:4" ht="12" customHeight="1">
      <c r="C4721" s="215"/>
      <c r="D4721" s="215"/>
    </row>
    <row r="4722" spans="3:4" ht="12" customHeight="1">
      <c r="C4722" s="215"/>
      <c r="D4722" s="215"/>
    </row>
    <row r="4723" spans="3:4" ht="12" customHeight="1">
      <c r="C4723" s="215"/>
      <c r="D4723" s="215"/>
    </row>
    <row r="4724" spans="3:4" ht="12" customHeight="1">
      <c r="C4724" s="215"/>
      <c r="D4724" s="215"/>
    </row>
    <row r="4725" spans="3:4" ht="12" customHeight="1">
      <c r="C4725" s="215"/>
      <c r="D4725" s="215"/>
    </row>
    <row r="4726" spans="3:4" ht="12" customHeight="1">
      <c r="C4726" s="215"/>
      <c r="D4726" s="215"/>
    </row>
    <row r="4727" spans="3:4" ht="12" customHeight="1">
      <c r="C4727" s="215"/>
      <c r="D4727" s="215"/>
    </row>
    <row r="4728" spans="3:4" ht="12" customHeight="1">
      <c r="C4728" s="215"/>
      <c r="D4728" s="215"/>
    </row>
    <row r="4729" spans="3:4" ht="12" customHeight="1">
      <c r="C4729" s="215"/>
      <c r="D4729" s="215"/>
    </row>
    <row r="4730" spans="3:4" ht="12" customHeight="1">
      <c r="C4730" s="215"/>
      <c r="D4730" s="215"/>
    </row>
    <row r="4731" spans="3:4" ht="12" customHeight="1">
      <c r="C4731" s="215"/>
      <c r="D4731" s="215"/>
    </row>
    <row r="4732" spans="3:4" ht="12" customHeight="1">
      <c r="C4732" s="215"/>
      <c r="D4732" s="215"/>
    </row>
    <row r="4733" spans="3:4" ht="12" customHeight="1">
      <c r="C4733" s="215"/>
      <c r="D4733" s="215"/>
    </row>
    <row r="4734" spans="3:4" ht="12" customHeight="1">
      <c r="C4734" s="215"/>
      <c r="D4734" s="215"/>
    </row>
    <row r="4735" spans="3:4" ht="12" customHeight="1">
      <c r="C4735" s="215"/>
      <c r="D4735" s="215"/>
    </row>
    <row r="4736" spans="3:4" ht="12" customHeight="1">
      <c r="C4736" s="215"/>
      <c r="D4736" s="215"/>
    </row>
    <row r="4737" spans="3:4" ht="12" customHeight="1">
      <c r="C4737" s="215"/>
      <c r="D4737" s="215"/>
    </row>
    <row r="4738" spans="3:4" ht="12" customHeight="1">
      <c r="C4738" s="215"/>
      <c r="D4738" s="215"/>
    </row>
    <row r="4739" spans="3:4" ht="12" customHeight="1">
      <c r="C4739" s="215"/>
      <c r="D4739" s="215"/>
    </row>
    <row r="4740" spans="3:4" ht="12" customHeight="1">
      <c r="C4740" s="215"/>
      <c r="D4740" s="215"/>
    </row>
    <row r="4741" spans="3:4" ht="12" customHeight="1">
      <c r="C4741" s="215"/>
      <c r="D4741" s="215"/>
    </row>
    <row r="4742" spans="3:4" ht="12" customHeight="1">
      <c r="C4742" s="215"/>
      <c r="D4742" s="215"/>
    </row>
    <row r="4743" spans="3:4" ht="12" customHeight="1">
      <c r="C4743" s="215"/>
      <c r="D4743" s="215"/>
    </row>
    <row r="4744" spans="3:4" ht="12" customHeight="1">
      <c r="C4744" s="215"/>
      <c r="D4744" s="215"/>
    </row>
    <row r="4745" spans="3:4" ht="12" customHeight="1">
      <c r="C4745" s="215"/>
      <c r="D4745" s="215"/>
    </row>
    <row r="4746" spans="3:4" ht="12" customHeight="1">
      <c r="C4746" s="215"/>
      <c r="D4746" s="215"/>
    </row>
    <row r="4747" spans="3:4" ht="12" customHeight="1">
      <c r="C4747" s="215"/>
      <c r="D4747" s="215"/>
    </row>
    <row r="4748" spans="3:4" ht="12" customHeight="1">
      <c r="C4748" s="215"/>
      <c r="D4748" s="215"/>
    </row>
    <row r="4749" spans="3:4" ht="12" customHeight="1">
      <c r="C4749" s="215"/>
      <c r="D4749" s="215"/>
    </row>
    <row r="4750" spans="3:4" ht="12" customHeight="1">
      <c r="C4750" s="215"/>
      <c r="D4750" s="215"/>
    </row>
    <row r="4751" spans="3:4" ht="12" customHeight="1">
      <c r="C4751" s="215"/>
      <c r="D4751" s="215"/>
    </row>
    <row r="4752" spans="3:4" ht="12" customHeight="1">
      <c r="C4752" s="215"/>
      <c r="D4752" s="215"/>
    </row>
    <row r="4753" spans="3:4" ht="12" customHeight="1">
      <c r="C4753" s="215"/>
      <c r="D4753" s="215"/>
    </row>
    <row r="4754" spans="3:4" ht="12" customHeight="1">
      <c r="C4754" s="215"/>
      <c r="D4754" s="215"/>
    </row>
    <row r="4755" spans="3:4" ht="12" customHeight="1">
      <c r="C4755" s="215"/>
      <c r="D4755" s="215"/>
    </row>
    <row r="4756" spans="3:4" ht="12" customHeight="1">
      <c r="C4756" s="215"/>
      <c r="D4756" s="215"/>
    </row>
    <row r="4757" spans="3:4" ht="12" customHeight="1">
      <c r="C4757" s="215"/>
      <c r="D4757" s="215"/>
    </row>
    <row r="4758" spans="3:4" ht="12" customHeight="1">
      <c r="C4758" s="215"/>
      <c r="D4758" s="215"/>
    </row>
    <row r="4759" spans="3:4" ht="12" customHeight="1">
      <c r="C4759" s="215"/>
      <c r="D4759" s="215"/>
    </row>
    <row r="4760" spans="3:4" ht="12" customHeight="1">
      <c r="C4760" s="215"/>
      <c r="D4760" s="215"/>
    </row>
    <row r="4761" spans="3:4" ht="12" customHeight="1">
      <c r="C4761" s="215"/>
      <c r="D4761" s="215"/>
    </row>
    <row r="4762" spans="3:4" ht="12" customHeight="1">
      <c r="C4762" s="215"/>
      <c r="D4762" s="215"/>
    </row>
    <row r="4763" spans="3:4" ht="12" customHeight="1">
      <c r="C4763" s="215"/>
      <c r="D4763" s="215"/>
    </row>
    <row r="4764" spans="3:4" ht="12" customHeight="1">
      <c r="C4764" s="215"/>
      <c r="D4764" s="215"/>
    </row>
    <row r="4765" spans="3:4" ht="12" customHeight="1">
      <c r="C4765" s="215"/>
      <c r="D4765" s="215"/>
    </row>
    <row r="4766" spans="3:4" ht="12" customHeight="1">
      <c r="C4766" s="215"/>
      <c r="D4766" s="215"/>
    </row>
    <row r="4767" spans="3:4" ht="12" customHeight="1">
      <c r="C4767" s="215"/>
      <c r="D4767" s="215"/>
    </row>
    <row r="4768" spans="3:4" ht="12" customHeight="1">
      <c r="C4768" s="215"/>
      <c r="D4768" s="215"/>
    </row>
    <row r="4769" spans="3:4" ht="12" customHeight="1">
      <c r="C4769" s="215"/>
      <c r="D4769" s="215"/>
    </row>
    <row r="4770" spans="3:4" ht="12" customHeight="1">
      <c r="C4770" s="215"/>
      <c r="D4770" s="215"/>
    </row>
    <row r="4771" spans="3:4" ht="12" customHeight="1">
      <c r="C4771" s="215"/>
      <c r="D4771" s="215"/>
    </row>
    <row r="4772" spans="3:4" ht="12" customHeight="1">
      <c r="C4772" s="215"/>
      <c r="D4772" s="215"/>
    </row>
    <row r="4773" spans="3:4" ht="12" customHeight="1">
      <c r="C4773" s="215"/>
      <c r="D4773" s="215"/>
    </row>
    <row r="4774" spans="3:4" ht="12" customHeight="1">
      <c r="C4774" s="215"/>
      <c r="D4774" s="215"/>
    </row>
    <row r="4775" spans="3:4" ht="12" customHeight="1">
      <c r="C4775" s="215"/>
      <c r="D4775" s="215"/>
    </row>
    <row r="4776" spans="3:4" ht="12" customHeight="1">
      <c r="C4776" s="215"/>
      <c r="D4776" s="215"/>
    </row>
    <row r="4777" spans="3:4" ht="12" customHeight="1">
      <c r="C4777" s="215"/>
      <c r="D4777" s="215"/>
    </row>
    <row r="4778" spans="3:4" ht="12" customHeight="1">
      <c r="C4778" s="215"/>
      <c r="D4778" s="215"/>
    </row>
    <row r="4779" spans="3:4" ht="12" customHeight="1">
      <c r="C4779" s="215"/>
      <c r="D4779" s="215"/>
    </row>
    <row r="4780" spans="3:4" ht="12" customHeight="1">
      <c r="C4780" s="215"/>
      <c r="D4780" s="215"/>
    </row>
    <row r="4781" spans="3:4" ht="12" customHeight="1">
      <c r="C4781" s="215"/>
      <c r="D4781" s="215"/>
    </row>
    <row r="4782" spans="3:4" ht="12" customHeight="1">
      <c r="C4782" s="215"/>
      <c r="D4782" s="215"/>
    </row>
    <row r="4783" spans="3:4" ht="12" customHeight="1">
      <c r="C4783" s="215"/>
      <c r="D4783" s="215"/>
    </row>
    <row r="4784" spans="3:4" ht="12" customHeight="1">
      <c r="C4784" s="215"/>
      <c r="D4784" s="215"/>
    </row>
    <row r="4785" spans="3:4" ht="12" customHeight="1">
      <c r="C4785" s="215"/>
      <c r="D4785" s="215"/>
    </row>
    <row r="4786" spans="3:4" ht="12" customHeight="1">
      <c r="C4786" s="215"/>
      <c r="D4786" s="215"/>
    </row>
    <row r="4787" spans="3:4" ht="12" customHeight="1">
      <c r="C4787" s="215"/>
      <c r="D4787" s="215"/>
    </row>
    <row r="4788" spans="3:4" ht="12" customHeight="1">
      <c r="C4788" s="215"/>
      <c r="D4788" s="215"/>
    </row>
    <row r="4789" spans="3:4" ht="12" customHeight="1">
      <c r="C4789" s="215"/>
      <c r="D4789" s="215"/>
    </row>
    <row r="4790" spans="3:4" ht="12" customHeight="1">
      <c r="C4790" s="215"/>
      <c r="D4790" s="215"/>
    </row>
    <row r="4791" spans="3:4" ht="12" customHeight="1">
      <c r="C4791" s="215"/>
      <c r="D4791" s="215"/>
    </row>
    <row r="4792" spans="3:4" ht="12" customHeight="1">
      <c r="C4792" s="215"/>
      <c r="D4792" s="215"/>
    </row>
    <row r="4793" spans="3:4" ht="12" customHeight="1">
      <c r="C4793" s="215"/>
      <c r="D4793" s="215"/>
    </row>
    <row r="4794" spans="3:4" ht="12" customHeight="1">
      <c r="C4794" s="215"/>
      <c r="D4794" s="215"/>
    </row>
    <row r="4795" spans="3:4" ht="12" customHeight="1">
      <c r="C4795" s="215"/>
      <c r="D4795" s="215"/>
    </row>
    <row r="4796" spans="3:4" ht="12" customHeight="1">
      <c r="C4796" s="215"/>
      <c r="D4796" s="215"/>
    </row>
    <row r="4797" spans="3:4" ht="12" customHeight="1">
      <c r="C4797" s="215"/>
      <c r="D4797" s="215"/>
    </row>
    <row r="4798" spans="3:4" ht="12" customHeight="1">
      <c r="C4798" s="215"/>
      <c r="D4798" s="215"/>
    </row>
    <row r="4799" spans="3:4" ht="12" customHeight="1">
      <c r="C4799" s="215"/>
      <c r="D4799" s="215"/>
    </row>
    <row r="4800" spans="3:4" ht="12" customHeight="1">
      <c r="C4800" s="215"/>
      <c r="D4800" s="215"/>
    </row>
    <row r="4801" spans="3:4" ht="12" customHeight="1">
      <c r="C4801" s="215"/>
      <c r="D4801" s="215"/>
    </row>
    <row r="4802" spans="3:4" ht="12" customHeight="1">
      <c r="C4802" s="215"/>
      <c r="D4802" s="215"/>
    </row>
    <row r="4803" spans="3:4" ht="12" customHeight="1">
      <c r="C4803" s="215"/>
      <c r="D4803" s="215"/>
    </row>
    <row r="4804" spans="3:4" ht="12" customHeight="1">
      <c r="C4804" s="215"/>
      <c r="D4804" s="215"/>
    </row>
    <row r="4805" spans="3:4" ht="12" customHeight="1">
      <c r="C4805" s="215"/>
      <c r="D4805" s="215"/>
    </row>
    <row r="4806" spans="3:4" ht="12" customHeight="1">
      <c r="C4806" s="215"/>
      <c r="D4806" s="215"/>
    </row>
    <row r="4807" spans="3:4" ht="12" customHeight="1">
      <c r="C4807" s="215"/>
      <c r="D4807" s="215"/>
    </row>
    <row r="4808" spans="3:4" ht="12" customHeight="1">
      <c r="C4808" s="215"/>
      <c r="D4808" s="215"/>
    </row>
    <row r="4809" spans="3:4" ht="12" customHeight="1">
      <c r="C4809" s="215"/>
      <c r="D4809" s="215"/>
    </row>
    <row r="4810" spans="3:4" ht="12" customHeight="1">
      <c r="C4810" s="215"/>
      <c r="D4810" s="215"/>
    </row>
    <row r="4811" spans="3:4" ht="12" customHeight="1">
      <c r="C4811" s="215"/>
      <c r="D4811" s="215"/>
    </row>
    <row r="4812" spans="3:4" ht="12" customHeight="1">
      <c r="C4812" s="215"/>
      <c r="D4812" s="215"/>
    </row>
    <row r="4813" spans="3:4" ht="12" customHeight="1">
      <c r="C4813" s="215"/>
      <c r="D4813" s="215"/>
    </row>
    <row r="4814" spans="3:4" ht="12" customHeight="1">
      <c r="C4814" s="215"/>
      <c r="D4814" s="215"/>
    </row>
    <row r="4815" spans="3:4" ht="12" customHeight="1">
      <c r="C4815" s="215"/>
      <c r="D4815" s="215"/>
    </row>
    <row r="4816" spans="3:4" ht="12" customHeight="1">
      <c r="C4816" s="215"/>
      <c r="D4816" s="215"/>
    </row>
    <row r="4817" spans="3:4" ht="12" customHeight="1">
      <c r="C4817" s="215"/>
      <c r="D4817" s="215"/>
    </row>
    <row r="4818" spans="3:4" ht="12" customHeight="1">
      <c r="C4818" s="215"/>
      <c r="D4818" s="215"/>
    </row>
    <row r="4819" spans="3:4" ht="12" customHeight="1">
      <c r="C4819" s="215"/>
      <c r="D4819" s="215"/>
    </row>
    <row r="4820" spans="3:4" ht="12" customHeight="1">
      <c r="C4820" s="215"/>
      <c r="D4820" s="215"/>
    </row>
    <row r="4821" spans="3:4" ht="12" customHeight="1">
      <c r="C4821" s="215"/>
      <c r="D4821" s="215"/>
    </row>
    <row r="4822" spans="3:4" ht="12" customHeight="1">
      <c r="C4822" s="215"/>
      <c r="D4822" s="215"/>
    </row>
    <row r="4823" spans="3:4" ht="12" customHeight="1">
      <c r="C4823" s="215"/>
      <c r="D4823" s="215"/>
    </row>
    <row r="4824" spans="3:4" ht="12" customHeight="1">
      <c r="C4824" s="215"/>
      <c r="D4824" s="215"/>
    </row>
    <row r="4825" spans="3:4" ht="12" customHeight="1">
      <c r="C4825" s="215"/>
      <c r="D4825" s="215"/>
    </row>
    <row r="4826" spans="3:4" ht="12" customHeight="1">
      <c r="C4826" s="215"/>
      <c r="D4826" s="215"/>
    </row>
    <row r="4827" spans="3:4" ht="12" customHeight="1">
      <c r="C4827" s="215"/>
      <c r="D4827" s="215"/>
    </row>
    <row r="4828" spans="3:4" ht="12" customHeight="1">
      <c r="C4828" s="215"/>
      <c r="D4828" s="215"/>
    </row>
    <row r="4829" spans="3:4" ht="12" customHeight="1">
      <c r="C4829" s="215"/>
      <c r="D4829" s="215"/>
    </row>
    <row r="4830" spans="3:4" ht="12" customHeight="1">
      <c r="C4830" s="215"/>
      <c r="D4830" s="215"/>
    </row>
    <row r="4831" spans="3:4" ht="12" customHeight="1">
      <c r="C4831" s="215"/>
      <c r="D4831" s="215"/>
    </row>
    <row r="4832" spans="3:4" ht="12" customHeight="1">
      <c r="C4832" s="215"/>
      <c r="D4832" s="215"/>
    </row>
    <row r="4833" spans="3:4" ht="12" customHeight="1">
      <c r="C4833" s="215"/>
      <c r="D4833" s="215"/>
    </row>
    <row r="4834" spans="3:4" ht="12" customHeight="1">
      <c r="C4834" s="215"/>
      <c r="D4834" s="215"/>
    </row>
    <row r="4835" spans="3:4" ht="12" customHeight="1">
      <c r="C4835" s="215"/>
      <c r="D4835" s="215"/>
    </row>
    <row r="4836" spans="3:4" ht="12" customHeight="1">
      <c r="C4836" s="215"/>
      <c r="D4836" s="215"/>
    </row>
    <row r="4837" spans="3:4" ht="12" customHeight="1">
      <c r="C4837" s="215"/>
      <c r="D4837" s="215"/>
    </row>
    <row r="4838" spans="3:4" ht="12" customHeight="1">
      <c r="C4838" s="215"/>
      <c r="D4838" s="215"/>
    </row>
    <row r="4839" spans="3:4" ht="12" customHeight="1">
      <c r="C4839" s="215"/>
      <c r="D4839" s="215"/>
    </row>
    <row r="4840" spans="3:4" ht="12" customHeight="1">
      <c r="C4840" s="215"/>
      <c r="D4840" s="215"/>
    </row>
    <row r="4841" spans="3:4" ht="12" customHeight="1">
      <c r="C4841" s="215"/>
      <c r="D4841" s="215"/>
    </row>
    <row r="4842" spans="3:4" ht="12" customHeight="1">
      <c r="C4842" s="215"/>
      <c r="D4842" s="215"/>
    </row>
    <row r="4843" spans="3:4" ht="12" customHeight="1">
      <c r="C4843" s="215"/>
      <c r="D4843" s="215"/>
    </row>
    <row r="4844" spans="3:4" ht="12" customHeight="1">
      <c r="C4844" s="215"/>
      <c r="D4844" s="215"/>
    </row>
    <row r="4845" spans="3:4" ht="12" customHeight="1">
      <c r="C4845" s="215"/>
      <c r="D4845" s="215"/>
    </row>
    <row r="4846" spans="3:4" ht="12" customHeight="1">
      <c r="C4846" s="215"/>
      <c r="D4846" s="215"/>
    </row>
    <row r="4847" spans="3:4" ht="12" customHeight="1">
      <c r="C4847" s="215"/>
      <c r="D4847" s="215"/>
    </row>
    <row r="4848" spans="3:4" ht="12" customHeight="1">
      <c r="C4848" s="215"/>
      <c r="D4848" s="215"/>
    </row>
    <row r="4849" spans="3:4" ht="12" customHeight="1">
      <c r="C4849" s="215"/>
      <c r="D4849" s="215"/>
    </row>
    <row r="4850" spans="3:4" ht="12" customHeight="1">
      <c r="C4850" s="215"/>
      <c r="D4850" s="215"/>
    </row>
    <row r="4851" spans="3:4" ht="12" customHeight="1">
      <c r="C4851" s="215"/>
      <c r="D4851" s="215"/>
    </row>
    <row r="4852" spans="3:4" ht="12" customHeight="1">
      <c r="C4852" s="215"/>
      <c r="D4852" s="215"/>
    </row>
    <row r="4853" spans="3:4" ht="12" customHeight="1">
      <c r="C4853" s="215"/>
      <c r="D4853" s="215"/>
    </row>
    <row r="4854" spans="3:4" ht="12" customHeight="1">
      <c r="C4854" s="215"/>
      <c r="D4854" s="215"/>
    </row>
    <row r="4855" spans="3:4" ht="12" customHeight="1">
      <c r="C4855" s="215"/>
      <c r="D4855" s="215"/>
    </row>
    <row r="4856" spans="3:4" ht="12" customHeight="1">
      <c r="C4856" s="215"/>
      <c r="D4856" s="215"/>
    </row>
    <row r="4857" spans="3:4" ht="12" customHeight="1">
      <c r="C4857" s="215"/>
      <c r="D4857" s="215"/>
    </row>
    <row r="4858" spans="3:4" ht="12" customHeight="1">
      <c r="C4858" s="215"/>
      <c r="D4858" s="215"/>
    </row>
    <row r="4859" spans="3:4" ht="12" customHeight="1">
      <c r="C4859" s="215"/>
      <c r="D4859" s="215"/>
    </row>
    <row r="4860" spans="3:4" ht="12" customHeight="1">
      <c r="C4860" s="215"/>
      <c r="D4860" s="215"/>
    </row>
    <row r="4861" spans="3:4" ht="12" customHeight="1">
      <c r="C4861" s="215"/>
      <c r="D4861" s="215"/>
    </row>
    <row r="4862" spans="3:4" ht="12" customHeight="1">
      <c r="C4862" s="215"/>
      <c r="D4862" s="215"/>
    </row>
    <row r="4863" spans="3:4" ht="12" customHeight="1">
      <c r="C4863" s="215"/>
      <c r="D4863" s="215"/>
    </row>
    <row r="4864" spans="3:4" ht="12" customHeight="1">
      <c r="C4864" s="215"/>
      <c r="D4864" s="215"/>
    </row>
    <row r="4865" spans="3:4" ht="12" customHeight="1">
      <c r="C4865" s="215"/>
      <c r="D4865" s="215"/>
    </row>
    <row r="4866" spans="3:4" ht="12" customHeight="1">
      <c r="C4866" s="215"/>
      <c r="D4866" s="215"/>
    </row>
    <row r="4867" spans="3:4" ht="12" customHeight="1">
      <c r="C4867" s="215"/>
      <c r="D4867" s="215"/>
    </row>
    <row r="4868" spans="3:4" ht="12" customHeight="1">
      <c r="C4868" s="215"/>
      <c r="D4868" s="215"/>
    </row>
    <row r="4869" spans="3:4" ht="12" customHeight="1">
      <c r="C4869" s="215"/>
      <c r="D4869" s="215"/>
    </row>
    <row r="4870" spans="3:4" ht="12" customHeight="1">
      <c r="C4870" s="215"/>
      <c r="D4870" s="215"/>
    </row>
    <row r="4871" spans="3:4" ht="12" customHeight="1">
      <c r="C4871" s="215"/>
      <c r="D4871" s="215"/>
    </row>
    <row r="4872" spans="3:4" ht="12" customHeight="1">
      <c r="C4872" s="215"/>
      <c r="D4872" s="215"/>
    </row>
    <row r="4873" spans="3:4" ht="12" customHeight="1">
      <c r="C4873" s="215"/>
      <c r="D4873" s="215"/>
    </row>
    <row r="4874" spans="3:4" ht="12" customHeight="1">
      <c r="C4874" s="215"/>
      <c r="D4874" s="215"/>
    </row>
    <row r="4875" spans="3:4" ht="12" customHeight="1">
      <c r="C4875" s="215"/>
      <c r="D4875" s="215"/>
    </row>
    <row r="4876" spans="3:4" ht="12" customHeight="1">
      <c r="C4876" s="215"/>
      <c r="D4876" s="215"/>
    </row>
    <row r="4877" spans="3:4" ht="12" customHeight="1">
      <c r="C4877" s="215"/>
      <c r="D4877" s="215"/>
    </row>
    <row r="4878" spans="3:4" ht="12" customHeight="1">
      <c r="C4878" s="215"/>
      <c r="D4878" s="215"/>
    </row>
    <row r="4879" spans="3:4" ht="12" customHeight="1">
      <c r="C4879" s="215"/>
      <c r="D4879" s="215"/>
    </row>
    <row r="4880" spans="3:4" ht="12" customHeight="1">
      <c r="C4880" s="215"/>
      <c r="D4880" s="215"/>
    </row>
    <row r="4881" spans="3:4" ht="12" customHeight="1">
      <c r="C4881" s="215"/>
      <c r="D4881" s="215"/>
    </row>
    <row r="4882" spans="3:4" ht="12" customHeight="1">
      <c r="C4882" s="215"/>
      <c r="D4882" s="215"/>
    </row>
    <row r="4883" spans="3:4" ht="12" customHeight="1">
      <c r="C4883" s="215"/>
      <c r="D4883" s="215"/>
    </row>
    <row r="4884" spans="3:4" ht="12" customHeight="1">
      <c r="C4884" s="215"/>
      <c r="D4884" s="215"/>
    </row>
    <row r="4885" spans="3:4" ht="12" customHeight="1">
      <c r="C4885" s="215"/>
      <c r="D4885" s="215"/>
    </row>
    <row r="4886" spans="3:4" ht="12" customHeight="1">
      <c r="C4886" s="215"/>
      <c r="D4886" s="215"/>
    </row>
    <row r="4887" spans="3:4" ht="12" customHeight="1">
      <c r="C4887" s="215"/>
      <c r="D4887" s="215"/>
    </row>
    <row r="4888" spans="3:4" ht="12" customHeight="1">
      <c r="C4888" s="215"/>
      <c r="D4888" s="215"/>
    </row>
    <row r="4889" spans="3:4" ht="12" customHeight="1">
      <c r="C4889" s="215"/>
      <c r="D4889" s="215"/>
    </row>
    <row r="4890" spans="3:4" ht="12" customHeight="1">
      <c r="C4890" s="215"/>
      <c r="D4890" s="215"/>
    </row>
    <row r="4891" spans="3:4" ht="12" customHeight="1">
      <c r="C4891" s="215"/>
      <c r="D4891" s="215"/>
    </row>
    <row r="4892" spans="3:4" ht="12" customHeight="1">
      <c r="C4892" s="215"/>
      <c r="D4892" s="215"/>
    </row>
    <row r="4893" spans="3:4" ht="12" customHeight="1">
      <c r="C4893" s="215"/>
      <c r="D4893" s="215"/>
    </row>
    <row r="4894" spans="3:4" ht="12" customHeight="1">
      <c r="C4894" s="215"/>
      <c r="D4894" s="215"/>
    </row>
    <row r="4895" spans="3:4" ht="12" customHeight="1">
      <c r="C4895" s="215"/>
      <c r="D4895" s="215"/>
    </row>
    <row r="4896" spans="3:4" ht="12" customHeight="1">
      <c r="C4896" s="215"/>
      <c r="D4896" s="215"/>
    </row>
    <row r="4897" spans="3:4" ht="12" customHeight="1">
      <c r="C4897" s="215"/>
      <c r="D4897" s="215"/>
    </row>
    <row r="4898" spans="3:4" ht="12" customHeight="1">
      <c r="C4898" s="215"/>
      <c r="D4898" s="215"/>
    </row>
    <row r="4899" spans="3:4" ht="12" customHeight="1">
      <c r="C4899" s="215"/>
      <c r="D4899" s="215"/>
    </row>
    <row r="4900" spans="3:4" ht="12" customHeight="1">
      <c r="C4900" s="215"/>
      <c r="D4900" s="215"/>
    </row>
    <row r="4901" spans="3:4" ht="12" customHeight="1">
      <c r="C4901" s="215"/>
      <c r="D4901" s="215"/>
    </row>
    <row r="4902" spans="3:4" ht="12" customHeight="1">
      <c r="C4902" s="215"/>
      <c r="D4902" s="215"/>
    </row>
    <row r="4903" spans="3:4" ht="12" customHeight="1">
      <c r="C4903" s="215"/>
      <c r="D4903" s="215"/>
    </row>
    <row r="4904" spans="3:4" ht="12" customHeight="1">
      <c r="C4904" s="215"/>
      <c r="D4904" s="215"/>
    </row>
    <row r="4905" spans="3:4" ht="12" customHeight="1">
      <c r="C4905" s="215"/>
      <c r="D4905" s="215"/>
    </row>
    <row r="4906" spans="3:4" ht="12" customHeight="1">
      <c r="C4906" s="215"/>
      <c r="D4906" s="215"/>
    </row>
    <row r="4907" spans="3:4" ht="12" customHeight="1">
      <c r="C4907" s="215"/>
      <c r="D4907" s="215"/>
    </row>
    <row r="4908" spans="3:4" ht="12" customHeight="1">
      <c r="C4908" s="215"/>
      <c r="D4908" s="215"/>
    </row>
    <row r="4909" spans="3:4" ht="12" customHeight="1">
      <c r="C4909" s="215"/>
      <c r="D4909" s="215"/>
    </row>
    <row r="4910" spans="3:4" ht="12" customHeight="1">
      <c r="C4910" s="215"/>
      <c r="D4910" s="215"/>
    </row>
    <row r="4911" spans="3:4" ht="12" customHeight="1">
      <c r="C4911" s="215"/>
      <c r="D4911" s="215"/>
    </row>
    <row r="4912" spans="3:4" ht="12" customHeight="1">
      <c r="C4912" s="215"/>
      <c r="D4912" s="215"/>
    </row>
    <row r="4913" spans="3:4" ht="12" customHeight="1">
      <c r="C4913" s="215"/>
      <c r="D4913" s="215"/>
    </row>
    <row r="4914" spans="3:4" ht="12" customHeight="1">
      <c r="C4914" s="215"/>
      <c r="D4914" s="215"/>
    </row>
    <row r="4915" spans="3:4" ht="12" customHeight="1">
      <c r="C4915" s="215"/>
      <c r="D4915" s="215"/>
    </row>
    <row r="4916" spans="3:4" ht="12" customHeight="1">
      <c r="C4916" s="215"/>
      <c r="D4916" s="215"/>
    </row>
    <row r="4917" spans="3:4" ht="12" customHeight="1">
      <c r="C4917" s="215"/>
      <c r="D4917" s="215"/>
    </row>
    <row r="4918" spans="3:4" ht="12" customHeight="1">
      <c r="C4918" s="215"/>
      <c r="D4918" s="215"/>
    </row>
    <row r="4919" spans="3:4" ht="12" customHeight="1">
      <c r="C4919" s="215"/>
      <c r="D4919" s="215"/>
    </row>
    <row r="4920" spans="3:4" ht="12" customHeight="1">
      <c r="C4920" s="215"/>
      <c r="D4920" s="215"/>
    </row>
    <row r="4921" spans="3:4" ht="12" customHeight="1">
      <c r="C4921" s="215"/>
      <c r="D4921" s="215"/>
    </row>
    <row r="4922" spans="3:4" ht="12" customHeight="1">
      <c r="C4922" s="215"/>
      <c r="D4922" s="215"/>
    </row>
    <row r="4923" spans="3:4" ht="12" customHeight="1">
      <c r="C4923" s="215"/>
      <c r="D4923" s="215"/>
    </row>
    <row r="4924" spans="3:4" ht="12" customHeight="1">
      <c r="C4924" s="215"/>
      <c r="D4924" s="215"/>
    </row>
    <row r="4925" spans="3:4" ht="12" customHeight="1">
      <c r="C4925" s="215"/>
      <c r="D4925" s="215"/>
    </row>
    <row r="4926" spans="3:4" ht="12" customHeight="1">
      <c r="C4926" s="215"/>
      <c r="D4926" s="215"/>
    </row>
    <row r="4927" spans="3:4" ht="12" customHeight="1">
      <c r="C4927" s="215"/>
      <c r="D4927" s="215"/>
    </row>
    <row r="4928" spans="3:4" ht="12" customHeight="1">
      <c r="C4928" s="215"/>
      <c r="D4928" s="215"/>
    </row>
    <row r="4929" spans="3:4" ht="12" customHeight="1">
      <c r="C4929" s="215"/>
      <c r="D4929" s="215"/>
    </row>
    <row r="4930" spans="3:4" ht="12" customHeight="1">
      <c r="C4930" s="215"/>
      <c r="D4930" s="215"/>
    </row>
    <row r="4931" spans="3:4" ht="12" customHeight="1">
      <c r="C4931" s="215"/>
      <c r="D4931" s="215"/>
    </row>
    <row r="4932" spans="3:4" ht="12" customHeight="1">
      <c r="C4932" s="215"/>
      <c r="D4932" s="215"/>
    </row>
    <row r="4933" spans="3:4" ht="12" customHeight="1">
      <c r="C4933" s="215"/>
      <c r="D4933" s="215"/>
    </row>
    <row r="4934" spans="3:4" ht="12" customHeight="1">
      <c r="C4934" s="215"/>
      <c r="D4934" s="215"/>
    </row>
    <row r="4935" spans="3:4" ht="12" customHeight="1">
      <c r="C4935" s="215"/>
      <c r="D4935" s="215"/>
    </row>
    <row r="4936" spans="3:4" ht="12" customHeight="1">
      <c r="C4936" s="215"/>
      <c r="D4936" s="215"/>
    </row>
    <row r="4937" spans="3:4" ht="12" customHeight="1">
      <c r="C4937" s="215"/>
      <c r="D4937" s="215"/>
    </row>
    <row r="4938" spans="3:4" ht="12" customHeight="1">
      <c r="C4938" s="215"/>
      <c r="D4938" s="215"/>
    </row>
    <row r="4939" spans="3:4" ht="12" customHeight="1">
      <c r="C4939" s="215"/>
      <c r="D4939" s="215"/>
    </row>
    <row r="4940" spans="3:4" ht="12" customHeight="1">
      <c r="C4940" s="215"/>
      <c r="D4940" s="215"/>
    </row>
    <row r="4941" spans="3:4" ht="12" customHeight="1">
      <c r="C4941" s="215"/>
      <c r="D4941" s="215"/>
    </row>
    <row r="4942" spans="3:4" ht="12" customHeight="1">
      <c r="C4942" s="215"/>
      <c r="D4942" s="215"/>
    </row>
    <row r="4943" spans="3:4" ht="12" customHeight="1">
      <c r="C4943" s="215"/>
      <c r="D4943" s="215"/>
    </row>
    <row r="4944" spans="3:4" ht="12" customHeight="1">
      <c r="C4944" s="215"/>
      <c r="D4944" s="215"/>
    </row>
    <row r="4945" spans="3:4" ht="12" customHeight="1">
      <c r="C4945" s="215"/>
      <c r="D4945" s="215"/>
    </row>
    <row r="4946" spans="3:4" ht="12" customHeight="1">
      <c r="C4946" s="215"/>
      <c r="D4946" s="215"/>
    </row>
    <row r="4947" spans="3:4" ht="12" customHeight="1">
      <c r="C4947" s="215"/>
      <c r="D4947" s="215"/>
    </row>
    <row r="4948" spans="3:4" ht="12" customHeight="1">
      <c r="C4948" s="215"/>
      <c r="D4948" s="215"/>
    </row>
    <row r="4949" spans="3:4" ht="12" customHeight="1">
      <c r="C4949" s="215"/>
      <c r="D4949" s="215"/>
    </row>
    <row r="4950" spans="3:4" ht="12" customHeight="1">
      <c r="C4950" s="215"/>
      <c r="D4950" s="215"/>
    </row>
    <row r="4951" spans="3:4" ht="12" customHeight="1">
      <c r="C4951" s="215"/>
      <c r="D4951" s="215"/>
    </row>
    <row r="4952" spans="3:4" ht="12" customHeight="1">
      <c r="C4952" s="215"/>
      <c r="D4952" s="215"/>
    </row>
    <row r="4953" spans="3:4" ht="12" customHeight="1">
      <c r="C4953" s="215"/>
      <c r="D4953" s="215"/>
    </row>
    <row r="4954" spans="3:4" ht="12" customHeight="1">
      <c r="C4954" s="215"/>
      <c r="D4954" s="215"/>
    </row>
    <row r="4955" spans="3:4" ht="12" customHeight="1">
      <c r="C4955" s="215"/>
      <c r="D4955" s="215"/>
    </row>
    <row r="4956" spans="3:4" ht="12" customHeight="1">
      <c r="C4956" s="215"/>
      <c r="D4956" s="215"/>
    </row>
    <row r="4957" spans="3:4" ht="12" customHeight="1">
      <c r="C4957" s="215"/>
      <c r="D4957" s="215"/>
    </row>
    <row r="4958" spans="3:4" ht="12" customHeight="1">
      <c r="C4958" s="215"/>
      <c r="D4958" s="215"/>
    </row>
    <row r="4959" spans="3:4" ht="12" customHeight="1">
      <c r="C4959" s="215"/>
      <c r="D4959" s="215"/>
    </row>
    <row r="4960" spans="3:4" ht="12" customHeight="1">
      <c r="C4960" s="215"/>
      <c r="D4960" s="215"/>
    </row>
    <row r="4961" spans="3:4" ht="12" customHeight="1">
      <c r="C4961" s="215"/>
      <c r="D4961" s="215"/>
    </row>
    <row r="4962" spans="3:4" ht="12" customHeight="1">
      <c r="C4962" s="215"/>
      <c r="D4962" s="215"/>
    </row>
    <row r="4963" spans="3:4" ht="12" customHeight="1">
      <c r="C4963" s="215"/>
      <c r="D4963" s="215"/>
    </row>
    <row r="4964" spans="3:4" ht="12" customHeight="1">
      <c r="C4964" s="215"/>
      <c r="D4964" s="215"/>
    </row>
    <row r="4965" spans="3:4" ht="12" customHeight="1">
      <c r="C4965" s="215"/>
      <c r="D4965" s="215"/>
    </row>
    <row r="4966" spans="3:4" ht="12" customHeight="1">
      <c r="C4966" s="215"/>
      <c r="D4966" s="215"/>
    </row>
    <row r="4967" spans="3:4" ht="12" customHeight="1">
      <c r="C4967" s="215"/>
      <c r="D4967" s="215"/>
    </row>
    <row r="4968" spans="3:4" ht="12" customHeight="1">
      <c r="C4968" s="215"/>
      <c r="D4968" s="215"/>
    </row>
    <row r="4969" spans="3:4" ht="12" customHeight="1">
      <c r="C4969" s="215"/>
      <c r="D4969" s="215"/>
    </row>
    <row r="4970" spans="3:4" ht="12" customHeight="1">
      <c r="C4970" s="215"/>
      <c r="D4970" s="215"/>
    </row>
    <row r="4971" spans="3:4" ht="12" customHeight="1">
      <c r="C4971" s="215"/>
      <c r="D4971" s="215"/>
    </row>
    <row r="4972" spans="3:4" ht="12" customHeight="1">
      <c r="C4972" s="215"/>
      <c r="D4972" s="215"/>
    </row>
    <row r="4973" spans="3:4" ht="12" customHeight="1">
      <c r="C4973" s="215"/>
      <c r="D4973" s="215"/>
    </row>
    <row r="4974" spans="3:4" ht="12" customHeight="1">
      <c r="C4974" s="215"/>
      <c r="D4974" s="215"/>
    </row>
    <row r="4975" spans="3:4" ht="12" customHeight="1">
      <c r="C4975" s="215"/>
      <c r="D4975" s="215"/>
    </row>
    <row r="4976" spans="3:4" ht="12" customHeight="1">
      <c r="C4976" s="215"/>
      <c r="D4976" s="215"/>
    </row>
    <row r="4977" spans="3:4" ht="12" customHeight="1">
      <c r="C4977" s="215"/>
      <c r="D4977" s="215"/>
    </row>
    <row r="4978" spans="3:4" ht="12" customHeight="1">
      <c r="C4978" s="215"/>
      <c r="D4978" s="215"/>
    </row>
    <row r="4979" spans="3:4" ht="12" customHeight="1">
      <c r="C4979" s="215"/>
      <c r="D4979" s="215"/>
    </row>
    <row r="4980" spans="3:4" ht="12" customHeight="1">
      <c r="C4980" s="215"/>
      <c r="D4980" s="215"/>
    </row>
    <row r="4981" spans="3:4" ht="12" customHeight="1">
      <c r="C4981" s="215"/>
      <c r="D4981" s="215"/>
    </row>
    <row r="4982" spans="3:4" ht="12" customHeight="1">
      <c r="C4982" s="215"/>
      <c r="D4982" s="215"/>
    </row>
    <row r="4983" spans="3:4" ht="12" customHeight="1">
      <c r="C4983" s="215"/>
      <c r="D4983" s="215"/>
    </row>
    <row r="4984" spans="3:4" ht="12" customHeight="1">
      <c r="C4984" s="215"/>
      <c r="D4984" s="215"/>
    </row>
    <row r="4985" spans="3:4" ht="12" customHeight="1">
      <c r="C4985" s="215"/>
      <c r="D4985" s="215"/>
    </row>
    <row r="4986" spans="3:4" ht="12" customHeight="1">
      <c r="C4986" s="215"/>
      <c r="D4986" s="215"/>
    </row>
    <row r="4987" spans="3:4" ht="12" customHeight="1">
      <c r="C4987" s="215"/>
      <c r="D4987" s="215"/>
    </row>
    <row r="4988" spans="3:4" ht="12" customHeight="1">
      <c r="C4988" s="215"/>
      <c r="D4988" s="215"/>
    </row>
    <row r="4989" spans="3:4" ht="12" customHeight="1">
      <c r="C4989" s="215"/>
      <c r="D4989" s="215"/>
    </row>
    <row r="4990" spans="3:4" ht="12" customHeight="1">
      <c r="C4990" s="215"/>
      <c r="D4990" s="215"/>
    </row>
    <row r="4991" spans="3:4" ht="12" customHeight="1">
      <c r="C4991" s="215"/>
      <c r="D4991" s="215"/>
    </row>
    <row r="4992" spans="3:4" ht="12" customHeight="1">
      <c r="C4992" s="215"/>
      <c r="D4992" s="215"/>
    </row>
    <row r="4993" spans="3:4" ht="12" customHeight="1">
      <c r="C4993" s="215"/>
      <c r="D4993" s="215"/>
    </row>
    <row r="4994" spans="3:4" ht="12" customHeight="1">
      <c r="C4994" s="215"/>
      <c r="D4994" s="215"/>
    </row>
    <row r="4995" spans="3:4" ht="12" customHeight="1">
      <c r="C4995" s="215"/>
      <c r="D4995" s="215"/>
    </row>
    <row r="4996" spans="3:4" ht="12" customHeight="1">
      <c r="C4996" s="215"/>
      <c r="D4996" s="215"/>
    </row>
    <row r="4997" spans="3:4" ht="12" customHeight="1">
      <c r="C4997" s="215"/>
      <c r="D4997" s="215"/>
    </row>
    <row r="4998" spans="3:4" ht="12" customHeight="1">
      <c r="C4998" s="215"/>
      <c r="D4998" s="215"/>
    </row>
    <row r="4999" spans="3:4" ht="12" customHeight="1">
      <c r="C4999" s="215"/>
      <c r="D4999" s="215"/>
    </row>
    <row r="5000" spans="3:4" ht="12" customHeight="1">
      <c r="C5000" s="215"/>
      <c r="D5000" s="215"/>
    </row>
    <row r="5001" spans="3:4" ht="12" customHeight="1">
      <c r="C5001" s="215"/>
      <c r="D5001" s="215"/>
    </row>
    <row r="5002" spans="3:4" ht="12" customHeight="1">
      <c r="C5002" s="215"/>
      <c r="D5002" s="215"/>
    </row>
    <row r="5003" spans="3:4" ht="12" customHeight="1">
      <c r="C5003" s="215"/>
      <c r="D5003" s="215"/>
    </row>
    <row r="5004" spans="3:4" ht="12" customHeight="1">
      <c r="C5004" s="215"/>
      <c r="D5004" s="215"/>
    </row>
    <row r="5005" spans="3:4" ht="12" customHeight="1">
      <c r="C5005" s="215"/>
      <c r="D5005" s="215"/>
    </row>
    <row r="5006" spans="3:4" ht="12" customHeight="1">
      <c r="C5006" s="215"/>
      <c r="D5006" s="215"/>
    </row>
    <row r="5007" spans="3:4" ht="12" customHeight="1">
      <c r="C5007" s="215"/>
      <c r="D5007" s="215"/>
    </row>
    <row r="5008" spans="3:4" ht="12" customHeight="1">
      <c r="C5008" s="215"/>
      <c r="D5008" s="215"/>
    </row>
    <row r="5009" spans="3:4" ht="12" customHeight="1">
      <c r="C5009" s="215"/>
      <c r="D5009" s="215"/>
    </row>
    <row r="5010" spans="3:4" ht="12" customHeight="1">
      <c r="C5010" s="215"/>
      <c r="D5010" s="215"/>
    </row>
    <row r="5011" spans="3:4" ht="12" customHeight="1">
      <c r="C5011" s="215"/>
      <c r="D5011" s="215"/>
    </row>
    <row r="5012" spans="3:4" ht="12" customHeight="1">
      <c r="C5012" s="215"/>
      <c r="D5012" s="215"/>
    </row>
    <row r="5013" spans="3:4" ht="12" customHeight="1">
      <c r="C5013" s="215"/>
      <c r="D5013" s="215"/>
    </row>
    <row r="5014" spans="3:4" ht="12" customHeight="1">
      <c r="C5014" s="215"/>
      <c r="D5014" s="215"/>
    </row>
    <row r="5015" spans="3:4" ht="12" customHeight="1">
      <c r="C5015" s="215"/>
      <c r="D5015" s="215"/>
    </row>
    <row r="5016" spans="3:4" ht="12" customHeight="1">
      <c r="C5016" s="215"/>
      <c r="D5016" s="215"/>
    </row>
    <row r="5017" spans="3:4" ht="12" customHeight="1">
      <c r="C5017" s="215"/>
      <c r="D5017" s="215"/>
    </row>
    <row r="5018" spans="3:4" ht="12" customHeight="1">
      <c r="C5018" s="215"/>
      <c r="D5018" s="215"/>
    </row>
    <row r="5019" spans="3:4" ht="12" customHeight="1">
      <c r="C5019" s="215"/>
      <c r="D5019" s="215"/>
    </row>
    <row r="5020" spans="3:4" ht="12" customHeight="1">
      <c r="C5020" s="215"/>
      <c r="D5020" s="215"/>
    </row>
    <row r="5021" spans="3:4" ht="12" customHeight="1">
      <c r="C5021" s="215"/>
      <c r="D5021" s="215"/>
    </row>
    <row r="5022" spans="3:4" ht="12" customHeight="1">
      <c r="C5022" s="215"/>
      <c r="D5022" s="215"/>
    </row>
    <row r="5023" spans="3:4" ht="12" customHeight="1">
      <c r="C5023" s="215"/>
      <c r="D5023" s="215"/>
    </row>
    <row r="5024" spans="3:4" ht="12" customHeight="1">
      <c r="C5024" s="215"/>
      <c r="D5024" s="215"/>
    </row>
    <row r="5025" spans="3:4" ht="12" customHeight="1">
      <c r="C5025" s="215"/>
      <c r="D5025" s="215"/>
    </row>
    <row r="5026" spans="3:4" ht="12" customHeight="1">
      <c r="C5026" s="215"/>
      <c r="D5026" s="215"/>
    </row>
    <row r="5027" spans="3:4" ht="12" customHeight="1">
      <c r="C5027" s="215"/>
      <c r="D5027" s="215"/>
    </row>
    <row r="5028" spans="3:4" ht="12" customHeight="1">
      <c r="C5028" s="215"/>
      <c r="D5028" s="215"/>
    </row>
    <row r="5029" spans="3:4" ht="12" customHeight="1">
      <c r="C5029" s="215"/>
      <c r="D5029" s="215"/>
    </row>
    <row r="5030" spans="3:4" ht="12" customHeight="1">
      <c r="C5030" s="215"/>
      <c r="D5030" s="215"/>
    </row>
    <row r="5031" spans="3:4" ht="12" customHeight="1">
      <c r="C5031" s="215"/>
      <c r="D5031" s="215"/>
    </row>
    <row r="5032" spans="3:4" ht="12" customHeight="1">
      <c r="C5032" s="215"/>
      <c r="D5032" s="215"/>
    </row>
    <row r="5033" spans="3:4" ht="12" customHeight="1">
      <c r="C5033" s="215"/>
      <c r="D5033" s="215"/>
    </row>
    <row r="5034" spans="3:4" ht="12" customHeight="1">
      <c r="C5034" s="215"/>
      <c r="D5034" s="215"/>
    </row>
    <row r="5035" spans="3:4" ht="12" customHeight="1">
      <c r="C5035" s="215"/>
      <c r="D5035" s="215"/>
    </row>
    <row r="5036" spans="3:4" ht="12" customHeight="1">
      <c r="C5036" s="215"/>
      <c r="D5036" s="215"/>
    </row>
    <row r="5037" spans="3:4" ht="12" customHeight="1">
      <c r="C5037" s="215"/>
      <c r="D5037" s="215"/>
    </row>
    <row r="5038" spans="3:4" ht="12" customHeight="1">
      <c r="C5038" s="215"/>
      <c r="D5038" s="215"/>
    </row>
    <row r="5039" spans="3:4" ht="12" customHeight="1">
      <c r="C5039" s="215"/>
      <c r="D5039" s="215"/>
    </row>
    <row r="5040" spans="3:4" ht="12" customHeight="1">
      <c r="C5040" s="215"/>
      <c r="D5040" s="215"/>
    </row>
    <row r="5041" spans="3:4" ht="12" customHeight="1">
      <c r="C5041" s="215"/>
      <c r="D5041" s="215"/>
    </row>
    <row r="5042" spans="3:4" ht="12" customHeight="1">
      <c r="C5042" s="215"/>
      <c r="D5042" s="215"/>
    </row>
    <row r="5043" spans="3:4" ht="12" customHeight="1">
      <c r="C5043" s="215"/>
      <c r="D5043" s="215"/>
    </row>
    <row r="5044" spans="3:4" ht="12" customHeight="1">
      <c r="C5044" s="215"/>
      <c r="D5044" s="215"/>
    </row>
    <row r="5045" spans="3:4" ht="12" customHeight="1">
      <c r="C5045" s="215"/>
      <c r="D5045" s="215"/>
    </row>
    <row r="5046" spans="3:4" ht="12" customHeight="1">
      <c r="C5046" s="215"/>
      <c r="D5046" s="215"/>
    </row>
    <row r="5047" spans="3:4" ht="12" customHeight="1">
      <c r="C5047" s="215"/>
      <c r="D5047" s="215"/>
    </row>
    <row r="5048" spans="3:4" ht="12" customHeight="1">
      <c r="C5048" s="215"/>
      <c r="D5048" s="215"/>
    </row>
    <row r="5049" spans="3:4" ht="12" customHeight="1">
      <c r="C5049" s="215"/>
      <c r="D5049" s="215"/>
    </row>
    <row r="5050" spans="3:4" ht="12" customHeight="1">
      <c r="C5050" s="215"/>
      <c r="D5050" s="215"/>
    </row>
    <row r="5051" spans="3:4" ht="12" customHeight="1">
      <c r="C5051" s="215"/>
      <c r="D5051" s="215"/>
    </row>
    <row r="5052" spans="3:4" ht="12" customHeight="1">
      <c r="C5052" s="215"/>
      <c r="D5052" s="215"/>
    </row>
    <row r="5053" spans="3:4" ht="12" customHeight="1">
      <c r="C5053" s="215"/>
      <c r="D5053" s="215"/>
    </row>
    <row r="5054" spans="3:4" ht="12" customHeight="1">
      <c r="C5054" s="215"/>
      <c r="D5054" s="215"/>
    </row>
    <row r="5055" spans="3:4" ht="12" customHeight="1">
      <c r="C5055" s="215"/>
      <c r="D5055" s="215"/>
    </row>
    <row r="5056" spans="3:4" ht="12" customHeight="1">
      <c r="C5056" s="215"/>
      <c r="D5056" s="215"/>
    </row>
    <row r="5057" spans="3:4" ht="12" customHeight="1">
      <c r="C5057" s="215"/>
      <c r="D5057" s="215"/>
    </row>
    <row r="5058" spans="3:4" ht="12" customHeight="1">
      <c r="C5058" s="215"/>
      <c r="D5058" s="215"/>
    </row>
    <row r="5059" spans="3:4" ht="12" customHeight="1">
      <c r="C5059" s="215"/>
      <c r="D5059" s="215"/>
    </row>
    <row r="5060" spans="3:4" ht="12" customHeight="1">
      <c r="C5060" s="215"/>
      <c r="D5060" s="215"/>
    </row>
    <row r="5061" spans="3:4" ht="12" customHeight="1">
      <c r="C5061" s="215"/>
      <c r="D5061" s="215"/>
    </row>
    <row r="5062" spans="3:4" ht="12" customHeight="1">
      <c r="C5062" s="215"/>
      <c r="D5062" s="215"/>
    </row>
    <row r="5063" spans="3:4" ht="12" customHeight="1">
      <c r="C5063" s="215"/>
      <c r="D5063" s="215"/>
    </row>
    <row r="5064" spans="3:4" ht="12" customHeight="1">
      <c r="C5064" s="215"/>
      <c r="D5064" s="215"/>
    </row>
    <row r="5065" spans="3:4" ht="12" customHeight="1">
      <c r="C5065" s="215"/>
      <c r="D5065" s="215"/>
    </row>
    <row r="5066" spans="3:4" ht="12" customHeight="1">
      <c r="C5066" s="215"/>
      <c r="D5066" s="215"/>
    </row>
    <row r="5067" spans="3:4" ht="12" customHeight="1">
      <c r="C5067" s="215"/>
      <c r="D5067" s="215"/>
    </row>
    <row r="5068" spans="3:4" ht="12" customHeight="1">
      <c r="C5068" s="215"/>
      <c r="D5068" s="215"/>
    </row>
    <row r="5069" spans="3:4" ht="12" customHeight="1">
      <c r="C5069" s="215"/>
      <c r="D5069" s="215"/>
    </row>
    <row r="5070" spans="3:4" ht="12" customHeight="1">
      <c r="C5070" s="215"/>
      <c r="D5070" s="215"/>
    </row>
    <row r="5071" spans="3:4" ht="12" customHeight="1">
      <c r="C5071" s="215"/>
      <c r="D5071" s="215"/>
    </row>
    <row r="5072" spans="3:4" ht="12" customHeight="1">
      <c r="C5072" s="215"/>
      <c r="D5072" s="215"/>
    </row>
    <row r="5073" spans="3:4" ht="12" customHeight="1">
      <c r="C5073" s="215"/>
      <c r="D5073" s="215"/>
    </row>
    <row r="5074" spans="3:4" ht="12" customHeight="1">
      <c r="C5074" s="215"/>
      <c r="D5074" s="215"/>
    </row>
    <row r="5075" spans="3:4" ht="12" customHeight="1">
      <c r="C5075" s="215"/>
      <c r="D5075" s="215"/>
    </row>
    <row r="5076" spans="3:4" ht="12" customHeight="1">
      <c r="C5076" s="215"/>
      <c r="D5076" s="215"/>
    </row>
    <row r="5077" spans="3:4" ht="12" customHeight="1">
      <c r="C5077" s="215"/>
      <c r="D5077" s="215"/>
    </row>
    <row r="5078" spans="3:4" ht="12" customHeight="1">
      <c r="C5078" s="215"/>
      <c r="D5078" s="215"/>
    </row>
    <row r="5079" spans="3:4" ht="12" customHeight="1">
      <c r="C5079" s="215"/>
      <c r="D5079" s="215"/>
    </row>
    <row r="5080" spans="3:4" ht="12" customHeight="1">
      <c r="C5080" s="215"/>
      <c r="D5080" s="215"/>
    </row>
    <row r="5081" spans="3:4" ht="12" customHeight="1">
      <c r="C5081" s="215"/>
      <c r="D5081" s="215"/>
    </row>
    <row r="5082" spans="3:4" ht="12" customHeight="1">
      <c r="C5082" s="215"/>
      <c r="D5082" s="215"/>
    </row>
    <row r="5083" spans="3:4" ht="12" customHeight="1">
      <c r="C5083" s="215"/>
      <c r="D5083" s="215"/>
    </row>
    <row r="5084" spans="3:4" ht="12" customHeight="1">
      <c r="C5084" s="215"/>
      <c r="D5084" s="215"/>
    </row>
    <row r="5085" spans="3:4" ht="12" customHeight="1">
      <c r="C5085" s="215"/>
      <c r="D5085" s="215"/>
    </row>
    <row r="5086" spans="3:4" ht="12" customHeight="1">
      <c r="C5086" s="215"/>
      <c r="D5086" s="215"/>
    </row>
    <row r="5087" spans="3:4" ht="12" customHeight="1">
      <c r="C5087" s="215"/>
      <c r="D5087" s="215"/>
    </row>
    <row r="5088" spans="3:4" ht="12" customHeight="1">
      <c r="C5088" s="215"/>
      <c r="D5088" s="215"/>
    </row>
    <row r="5089" spans="3:4" ht="12" customHeight="1">
      <c r="C5089" s="215"/>
      <c r="D5089" s="215"/>
    </row>
    <row r="5090" spans="3:4" ht="12" customHeight="1">
      <c r="C5090" s="215"/>
      <c r="D5090" s="215"/>
    </row>
    <row r="5091" spans="3:4" ht="12" customHeight="1">
      <c r="C5091" s="215"/>
      <c r="D5091" s="215"/>
    </row>
    <row r="5092" spans="3:4" ht="12" customHeight="1">
      <c r="C5092" s="215"/>
      <c r="D5092" s="215"/>
    </row>
    <row r="5093" spans="3:4" ht="12" customHeight="1">
      <c r="C5093" s="215"/>
      <c r="D5093" s="215"/>
    </row>
    <row r="5094" spans="3:4" ht="12" customHeight="1">
      <c r="C5094" s="215"/>
      <c r="D5094" s="215"/>
    </row>
    <row r="5095" spans="3:4" ht="12" customHeight="1">
      <c r="C5095" s="215"/>
      <c r="D5095" s="215"/>
    </row>
    <row r="5096" spans="3:4" ht="12" customHeight="1">
      <c r="C5096" s="215"/>
      <c r="D5096" s="215"/>
    </row>
    <row r="5097" spans="3:4" ht="12" customHeight="1">
      <c r="C5097" s="215"/>
      <c r="D5097" s="215"/>
    </row>
    <row r="5098" spans="3:4" ht="12" customHeight="1">
      <c r="C5098" s="215"/>
      <c r="D5098" s="215"/>
    </row>
    <row r="5099" spans="3:4" ht="12" customHeight="1">
      <c r="C5099" s="215"/>
      <c r="D5099" s="215"/>
    </row>
    <row r="5100" spans="3:4" ht="12" customHeight="1">
      <c r="C5100" s="215"/>
      <c r="D5100" s="215"/>
    </row>
    <row r="5101" spans="3:4" ht="12" customHeight="1">
      <c r="C5101" s="215"/>
      <c r="D5101" s="215"/>
    </row>
    <row r="5102" spans="3:4" ht="12" customHeight="1">
      <c r="C5102" s="215"/>
      <c r="D5102" s="215"/>
    </row>
    <row r="5103" spans="3:4" ht="12" customHeight="1">
      <c r="C5103" s="215"/>
      <c r="D5103" s="215"/>
    </row>
    <row r="5104" spans="3:4" ht="12" customHeight="1">
      <c r="C5104" s="215"/>
      <c r="D5104" s="215"/>
    </row>
    <row r="5105" spans="3:4" ht="12" customHeight="1">
      <c r="C5105" s="215"/>
      <c r="D5105" s="215"/>
    </row>
    <row r="5106" spans="3:4" ht="12" customHeight="1">
      <c r="C5106" s="215"/>
      <c r="D5106" s="215"/>
    </row>
    <row r="5107" spans="3:4" ht="12" customHeight="1">
      <c r="C5107" s="215"/>
      <c r="D5107" s="215"/>
    </row>
    <row r="5108" spans="3:4" ht="12" customHeight="1">
      <c r="C5108" s="215"/>
      <c r="D5108" s="215"/>
    </row>
    <row r="5109" spans="3:4" ht="12" customHeight="1">
      <c r="C5109" s="215"/>
      <c r="D5109" s="215"/>
    </row>
    <row r="5110" spans="3:4" ht="12" customHeight="1">
      <c r="C5110" s="215"/>
      <c r="D5110" s="215"/>
    </row>
    <row r="5111" spans="3:4" ht="12" customHeight="1">
      <c r="C5111" s="215"/>
      <c r="D5111" s="215"/>
    </row>
    <row r="5112" spans="3:4" ht="12" customHeight="1">
      <c r="C5112" s="215"/>
      <c r="D5112" s="215"/>
    </row>
    <row r="5113" spans="3:4" ht="12" customHeight="1">
      <c r="C5113" s="215"/>
      <c r="D5113" s="215"/>
    </row>
    <row r="5114" spans="3:4" ht="12" customHeight="1">
      <c r="C5114" s="215"/>
      <c r="D5114" s="215"/>
    </row>
    <row r="5115" spans="3:4" ht="12" customHeight="1">
      <c r="C5115" s="215"/>
      <c r="D5115" s="215"/>
    </row>
    <row r="5116" spans="3:4" ht="12" customHeight="1">
      <c r="C5116" s="215"/>
      <c r="D5116" s="215"/>
    </row>
    <row r="5117" spans="3:4" ht="12" customHeight="1">
      <c r="C5117" s="215"/>
      <c r="D5117" s="215"/>
    </row>
    <row r="5118" spans="3:4" ht="12" customHeight="1">
      <c r="C5118" s="215"/>
      <c r="D5118" s="215"/>
    </row>
    <row r="5119" spans="3:4" ht="12" customHeight="1">
      <c r="C5119" s="215"/>
      <c r="D5119" s="215"/>
    </row>
    <row r="5120" spans="3:4" ht="12" customHeight="1">
      <c r="C5120" s="215"/>
      <c r="D5120" s="215"/>
    </row>
    <row r="5121" spans="3:4" ht="12" customHeight="1">
      <c r="C5121" s="215"/>
      <c r="D5121" s="215"/>
    </row>
    <row r="5122" spans="3:4" ht="12" customHeight="1">
      <c r="C5122" s="215"/>
      <c r="D5122" s="215"/>
    </row>
    <row r="5123" spans="3:4" ht="12" customHeight="1">
      <c r="C5123" s="215"/>
      <c r="D5123" s="215"/>
    </row>
    <row r="5124" spans="3:4" ht="12" customHeight="1">
      <c r="C5124" s="215"/>
      <c r="D5124" s="215"/>
    </row>
    <row r="5125" spans="3:4" ht="12" customHeight="1">
      <c r="C5125" s="215"/>
      <c r="D5125" s="215"/>
    </row>
    <row r="5126" spans="3:4" ht="12" customHeight="1">
      <c r="C5126" s="215"/>
      <c r="D5126" s="215"/>
    </row>
    <row r="5127" spans="3:4" ht="12" customHeight="1">
      <c r="C5127" s="215"/>
      <c r="D5127" s="215"/>
    </row>
    <row r="5128" spans="3:4" ht="12" customHeight="1">
      <c r="C5128" s="215"/>
      <c r="D5128" s="215"/>
    </row>
    <row r="5129" spans="3:4" ht="12" customHeight="1">
      <c r="C5129" s="215"/>
      <c r="D5129" s="215"/>
    </row>
    <row r="5130" spans="3:4" ht="12" customHeight="1">
      <c r="C5130" s="215"/>
      <c r="D5130" s="215"/>
    </row>
    <row r="5131" spans="3:4" ht="12" customHeight="1">
      <c r="C5131" s="215"/>
      <c r="D5131" s="215"/>
    </row>
    <row r="5132" spans="3:4" ht="12" customHeight="1">
      <c r="C5132" s="215"/>
      <c r="D5132" s="215"/>
    </row>
    <row r="5133" spans="3:4" ht="12" customHeight="1">
      <c r="C5133" s="215"/>
      <c r="D5133" s="215"/>
    </row>
    <row r="5134" spans="3:4" ht="12" customHeight="1">
      <c r="C5134" s="215"/>
      <c r="D5134" s="215"/>
    </row>
    <row r="5135" spans="3:4" ht="12" customHeight="1">
      <c r="C5135" s="215"/>
      <c r="D5135" s="215"/>
    </row>
    <row r="5136" spans="3:4" ht="12" customHeight="1">
      <c r="C5136" s="215"/>
      <c r="D5136" s="215"/>
    </row>
    <row r="5137" spans="3:4" ht="12" customHeight="1">
      <c r="C5137" s="215"/>
      <c r="D5137" s="215"/>
    </row>
    <row r="5138" spans="3:4" ht="12" customHeight="1">
      <c r="C5138" s="215"/>
      <c r="D5138" s="215"/>
    </row>
    <row r="5139" spans="3:4" ht="12" customHeight="1">
      <c r="C5139" s="215"/>
      <c r="D5139" s="215"/>
    </row>
    <row r="5140" spans="3:4" ht="12" customHeight="1">
      <c r="C5140" s="215"/>
      <c r="D5140" s="215"/>
    </row>
    <row r="5141" spans="3:4" ht="12" customHeight="1">
      <c r="C5141" s="215"/>
      <c r="D5141" s="215"/>
    </row>
    <row r="5142" spans="3:4" ht="12" customHeight="1">
      <c r="C5142" s="215"/>
      <c r="D5142" s="215"/>
    </row>
    <row r="5143" spans="3:4" ht="12" customHeight="1">
      <c r="C5143" s="215"/>
      <c r="D5143" s="215"/>
    </row>
    <row r="5144" spans="3:4" ht="12" customHeight="1">
      <c r="C5144" s="215"/>
      <c r="D5144" s="215"/>
    </row>
    <row r="5145" spans="3:4" ht="12" customHeight="1">
      <c r="C5145" s="215"/>
      <c r="D5145" s="215"/>
    </row>
    <row r="5146" spans="3:4" ht="12" customHeight="1">
      <c r="C5146" s="215"/>
      <c r="D5146" s="215"/>
    </row>
    <row r="5147" spans="3:4" ht="12" customHeight="1">
      <c r="C5147" s="215"/>
      <c r="D5147" s="215"/>
    </row>
    <row r="5148" spans="3:4" ht="12" customHeight="1">
      <c r="C5148" s="215"/>
      <c r="D5148" s="215"/>
    </row>
    <row r="5149" spans="3:4" ht="12" customHeight="1">
      <c r="C5149" s="215"/>
      <c r="D5149" s="215"/>
    </row>
    <row r="5150" spans="3:4" ht="12" customHeight="1">
      <c r="C5150" s="215"/>
      <c r="D5150" s="215"/>
    </row>
    <row r="5151" spans="3:4" ht="12" customHeight="1">
      <c r="C5151" s="215"/>
      <c r="D5151" s="215"/>
    </row>
    <row r="5152" spans="3:4" ht="12" customHeight="1">
      <c r="C5152" s="215"/>
      <c r="D5152" s="215"/>
    </row>
    <row r="5153" spans="3:4" ht="12" customHeight="1">
      <c r="C5153" s="215"/>
      <c r="D5153" s="215"/>
    </row>
    <row r="5154" spans="3:4" ht="12" customHeight="1">
      <c r="C5154" s="215"/>
      <c r="D5154" s="215"/>
    </row>
    <row r="5155" spans="3:4" ht="12" customHeight="1">
      <c r="C5155" s="215"/>
      <c r="D5155" s="215"/>
    </row>
    <row r="5156" spans="3:4" ht="12" customHeight="1">
      <c r="C5156" s="215"/>
      <c r="D5156" s="215"/>
    </row>
    <row r="5157" spans="3:4" ht="12" customHeight="1">
      <c r="C5157" s="215"/>
      <c r="D5157" s="215"/>
    </row>
    <row r="5158" spans="3:4" ht="12" customHeight="1">
      <c r="C5158" s="215"/>
      <c r="D5158" s="215"/>
    </row>
    <row r="5159" spans="3:4" ht="12" customHeight="1">
      <c r="C5159" s="215"/>
      <c r="D5159" s="215"/>
    </row>
    <row r="5160" spans="3:4" ht="12" customHeight="1">
      <c r="C5160" s="215"/>
      <c r="D5160" s="215"/>
    </row>
    <row r="5161" spans="3:4" ht="12" customHeight="1">
      <c r="C5161" s="215"/>
      <c r="D5161" s="215"/>
    </row>
    <row r="5162" spans="3:4" ht="12" customHeight="1">
      <c r="C5162" s="215"/>
      <c r="D5162" s="215"/>
    </row>
    <row r="5163" spans="3:4" ht="12" customHeight="1">
      <c r="C5163" s="215"/>
      <c r="D5163" s="215"/>
    </row>
    <row r="5164" spans="3:4" ht="12" customHeight="1">
      <c r="C5164" s="215"/>
      <c r="D5164" s="215"/>
    </row>
    <row r="5165" spans="3:4" ht="12" customHeight="1">
      <c r="C5165" s="215"/>
      <c r="D5165" s="215"/>
    </row>
    <row r="5166" spans="3:4" ht="12" customHeight="1">
      <c r="C5166" s="215"/>
      <c r="D5166" s="215"/>
    </row>
    <row r="5167" spans="3:4" ht="12" customHeight="1">
      <c r="C5167" s="215"/>
      <c r="D5167" s="215"/>
    </row>
    <row r="5168" spans="3:4" ht="12" customHeight="1">
      <c r="C5168" s="215"/>
      <c r="D5168" s="215"/>
    </row>
    <row r="5169" spans="3:4" ht="12" customHeight="1">
      <c r="C5169" s="215"/>
      <c r="D5169" s="215"/>
    </row>
    <row r="5170" spans="3:4" ht="12" customHeight="1">
      <c r="C5170" s="215"/>
      <c r="D5170" s="215"/>
    </row>
    <row r="5171" spans="3:4" ht="12" customHeight="1">
      <c r="C5171" s="215"/>
      <c r="D5171" s="215"/>
    </row>
    <row r="5172" spans="3:4" ht="12" customHeight="1">
      <c r="C5172" s="215"/>
      <c r="D5172" s="215"/>
    </row>
    <row r="5173" spans="3:4" ht="12" customHeight="1">
      <c r="C5173" s="215"/>
      <c r="D5173" s="215"/>
    </row>
    <row r="5174" spans="3:4" ht="12" customHeight="1">
      <c r="C5174" s="215"/>
      <c r="D5174" s="215"/>
    </row>
    <row r="5175" spans="3:4" ht="12" customHeight="1">
      <c r="C5175" s="215"/>
      <c r="D5175" s="215"/>
    </row>
    <row r="5176" spans="3:4" ht="12" customHeight="1">
      <c r="C5176" s="215"/>
      <c r="D5176" s="215"/>
    </row>
    <row r="5177" spans="3:4" ht="12" customHeight="1">
      <c r="C5177" s="215"/>
      <c r="D5177" s="215"/>
    </row>
    <row r="5178" spans="3:4" ht="12" customHeight="1">
      <c r="C5178" s="215"/>
      <c r="D5178" s="215"/>
    </row>
    <row r="5179" spans="3:4" ht="12" customHeight="1">
      <c r="C5179" s="215"/>
      <c r="D5179" s="215"/>
    </row>
    <row r="5180" spans="3:4" ht="12" customHeight="1">
      <c r="C5180" s="215"/>
      <c r="D5180" s="215"/>
    </row>
    <row r="5181" spans="3:4" ht="12" customHeight="1">
      <c r="C5181" s="215"/>
      <c r="D5181" s="215"/>
    </row>
    <row r="5182" spans="3:4" ht="12" customHeight="1">
      <c r="C5182" s="215"/>
      <c r="D5182" s="215"/>
    </row>
    <row r="5183" spans="3:4" ht="12" customHeight="1">
      <c r="C5183" s="215"/>
      <c r="D5183" s="215"/>
    </row>
    <row r="5184" spans="3:4" ht="12" customHeight="1">
      <c r="C5184" s="215"/>
      <c r="D5184" s="215"/>
    </row>
    <row r="5185" spans="3:4" ht="12" customHeight="1">
      <c r="C5185" s="215"/>
      <c r="D5185" s="215"/>
    </row>
    <row r="5186" spans="3:4" ht="12" customHeight="1">
      <c r="C5186" s="215"/>
      <c r="D5186" s="215"/>
    </row>
    <row r="5187" spans="3:4" ht="12" customHeight="1">
      <c r="C5187" s="215"/>
      <c r="D5187" s="215"/>
    </row>
    <row r="5188" spans="3:4" ht="12" customHeight="1">
      <c r="C5188" s="215"/>
      <c r="D5188" s="215"/>
    </row>
    <row r="5189" spans="3:4" ht="12" customHeight="1">
      <c r="C5189" s="215"/>
      <c r="D5189" s="215"/>
    </row>
    <row r="5190" spans="3:4" ht="12" customHeight="1">
      <c r="C5190" s="215"/>
      <c r="D5190" s="215"/>
    </row>
    <row r="5191" spans="3:4" ht="12" customHeight="1">
      <c r="C5191" s="215"/>
      <c r="D5191" s="215"/>
    </row>
    <row r="5192" spans="3:4" ht="12" customHeight="1">
      <c r="C5192" s="215"/>
      <c r="D5192" s="215"/>
    </row>
    <row r="5193" spans="3:4" ht="12" customHeight="1">
      <c r="C5193" s="215"/>
      <c r="D5193" s="215"/>
    </row>
    <row r="5194" spans="3:4" ht="12" customHeight="1">
      <c r="C5194" s="215"/>
      <c r="D5194" s="215"/>
    </row>
    <row r="5195" spans="3:4" ht="12" customHeight="1">
      <c r="C5195" s="215"/>
      <c r="D5195" s="215"/>
    </row>
    <row r="5196" spans="3:4" ht="12" customHeight="1">
      <c r="C5196" s="215"/>
      <c r="D5196" s="215"/>
    </row>
    <row r="5197" spans="3:4" ht="12" customHeight="1">
      <c r="C5197" s="215"/>
      <c r="D5197" s="215"/>
    </row>
    <row r="5198" spans="3:4" ht="12" customHeight="1">
      <c r="C5198" s="215"/>
      <c r="D5198" s="215"/>
    </row>
    <row r="5199" spans="3:4" ht="12" customHeight="1">
      <c r="C5199" s="215"/>
      <c r="D5199" s="215"/>
    </row>
    <row r="5200" spans="3:4" ht="12" customHeight="1">
      <c r="C5200" s="215"/>
      <c r="D5200" s="215"/>
    </row>
    <row r="5201" spans="3:4" ht="12" customHeight="1">
      <c r="C5201" s="215"/>
      <c r="D5201" s="215"/>
    </row>
    <row r="5202" spans="3:4" ht="12" customHeight="1">
      <c r="C5202" s="215"/>
      <c r="D5202" s="215"/>
    </row>
    <row r="5203" spans="3:4" ht="12" customHeight="1">
      <c r="C5203" s="215"/>
      <c r="D5203" s="215"/>
    </row>
    <row r="5204" spans="3:4" ht="12" customHeight="1">
      <c r="C5204" s="215"/>
      <c r="D5204" s="215"/>
    </row>
    <row r="5205" spans="3:4" ht="12" customHeight="1">
      <c r="C5205" s="215"/>
      <c r="D5205" s="215"/>
    </row>
    <row r="5206" spans="3:4" ht="12" customHeight="1">
      <c r="C5206" s="215"/>
      <c r="D5206" s="215"/>
    </row>
    <row r="5207" spans="3:4" ht="12" customHeight="1">
      <c r="C5207" s="215"/>
      <c r="D5207" s="215"/>
    </row>
    <row r="5208" spans="3:4" ht="12" customHeight="1">
      <c r="C5208" s="215"/>
      <c r="D5208" s="215"/>
    </row>
    <row r="5209" spans="3:4" ht="12" customHeight="1">
      <c r="C5209" s="215"/>
      <c r="D5209" s="215"/>
    </row>
    <row r="5210" spans="3:4" ht="12" customHeight="1">
      <c r="C5210" s="215"/>
      <c r="D5210" s="215"/>
    </row>
    <row r="5211" spans="3:4" ht="12" customHeight="1">
      <c r="C5211" s="215"/>
      <c r="D5211" s="215"/>
    </row>
    <row r="5212" spans="3:4" ht="12" customHeight="1">
      <c r="C5212" s="215"/>
      <c r="D5212" s="215"/>
    </row>
    <row r="5213" spans="3:4" ht="12" customHeight="1">
      <c r="C5213" s="215"/>
      <c r="D5213" s="215"/>
    </row>
    <row r="5214" spans="3:4" ht="12" customHeight="1">
      <c r="C5214" s="215"/>
      <c r="D5214" s="215"/>
    </row>
    <row r="5215" spans="3:4" ht="12" customHeight="1">
      <c r="C5215" s="215"/>
      <c r="D5215" s="215"/>
    </row>
    <row r="5216" spans="3:4" ht="12" customHeight="1">
      <c r="C5216" s="215"/>
      <c r="D5216" s="215"/>
    </row>
    <row r="5217" spans="3:4" ht="12" customHeight="1">
      <c r="C5217" s="215"/>
      <c r="D5217" s="215"/>
    </row>
    <row r="5218" spans="3:4" ht="12" customHeight="1">
      <c r="C5218" s="215"/>
      <c r="D5218" s="215"/>
    </row>
    <row r="5219" spans="3:4" ht="12" customHeight="1">
      <c r="C5219" s="215"/>
      <c r="D5219" s="215"/>
    </row>
    <row r="5220" spans="3:4" ht="12" customHeight="1">
      <c r="C5220" s="215"/>
      <c r="D5220" s="215"/>
    </row>
    <row r="5221" spans="3:4" ht="12" customHeight="1">
      <c r="C5221" s="215"/>
      <c r="D5221" s="215"/>
    </row>
    <row r="5222" spans="3:4" ht="12" customHeight="1">
      <c r="C5222" s="215"/>
      <c r="D5222" s="215"/>
    </row>
    <row r="5223" spans="3:4" ht="12" customHeight="1">
      <c r="C5223" s="215"/>
      <c r="D5223" s="215"/>
    </row>
    <row r="5224" spans="3:4" ht="12" customHeight="1">
      <c r="C5224" s="215"/>
      <c r="D5224" s="215"/>
    </row>
    <row r="5225" spans="3:4" ht="12" customHeight="1">
      <c r="C5225" s="215"/>
      <c r="D5225" s="215"/>
    </row>
    <row r="5226" spans="3:4" ht="12" customHeight="1">
      <c r="C5226" s="215"/>
      <c r="D5226" s="215"/>
    </row>
    <row r="5227" spans="3:4" ht="12" customHeight="1">
      <c r="C5227" s="215"/>
      <c r="D5227" s="215"/>
    </row>
    <row r="5228" spans="3:4" ht="12" customHeight="1">
      <c r="C5228" s="215"/>
      <c r="D5228" s="215"/>
    </row>
    <row r="5229" spans="3:4" ht="12" customHeight="1">
      <c r="C5229" s="215"/>
      <c r="D5229" s="215"/>
    </row>
    <row r="5230" spans="3:4" ht="12" customHeight="1">
      <c r="C5230" s="215"/>
      <c r="D5230" s="215"/>
    </row>
    <row r="5231" spans="3:4" ht="12" customHeight="1">
      <c r="C5231" s="215"/>
      <c r="D5231" s="215"/>
    </row>
    <row r="5232" spans="3:4" ht="12" customHeight="1">
      <c r="C5232" s="215"/>
      <c r="D5232" s="215"/>
    </row>
    <row r="5233" spans="3:4" ht="12" customHeight="1">
      <c r="C5233" s="215"/>
      <c r="D5233" s="215"/>
    </row>
    <row r="5234" spans="3:4" ht="12" customHeight="1">
      <c r="C5234" s="215"/>
      <c r="D5234" s="215"/>
    </row>
    <row r="5235" spans="3:4" ht="12" customHeight="1">
      <c r="C5235" s="215"/>
      <c r="D5235" s="215"/>
    </row>
    <row r="5236" spans="3:4" ht="12" customHeight="1">
      <c r="C5236" s="215"/>
      <c r="D5236" s="215"/>
    </row>
    <row r="5237" spans="3:4" ht="12" customHeight="1">
      <c r="C5237" s="215"/>
      <c r="D5237" s="215"/>
    </row>
    <row r="5238" spans="3:4" ht="12" customHeight="1">
      <c r="C5238" s="215"/>
      <c r="D5238" s="215"/>
    </row>
    <row r="5239" spans="3:4" ht="12" customHeight="1">
      <c r="C5239" s="215"/>
      <c r="D5239" s="215"/>
    </row>
    <row r="5240" spans="3:4" ht="12" customHeight="1">
      <c r="C5240" s="215"/>
      <c r="D5240" s="215"/>
    </row>
    <row r="5241" spans="3:4" ht="12" customHeight="1">
      <c r="C5241" s="215"/>
      <c r="D5241" s="215"/>
    </row>
    <row r="5242" spans="3:4" ht="12" customHeight="1">
      <c r="C5242" s="215"/>
      <c r="D5242" s="215"/>
    </row>
    <row r="5243" spans="3:4" ht="12" customHeight="1">
      <c r="C5243" s="215"/>
      <c r="D5243" s="215"/>
    </row>
    <row r="5244" spans="3:4" ht="12" customHeight="1">
      <c r="C5244" s="215"/>
      <c r="D5244" s="215"/>
    </row>
    <row r="5245" spans="3:4" ht="12" customHeight="1">
      <c r="C5245" s="215"/>
      <c r="D5245" s="215"/>
    </row>
    <row r="5246" spans="3:4" ht="12" customHeight="1">
      <c r="C5246" s="215"/>
      <c r="D5246" s="215"/>
    </row>
    <row r="5247" spans="3:4" ht="12" customHeight="1">
      <c r="C5247" s="215"/>
      <c r="D5247" s="215"/>
    </row>
    <row r="5248" spans="3:4" ht="12" customHeight="1">
      <c r="C5248" s="215"/>
      <c r="D5248" s="215"/>
    </row>
    <row r="5249" spans="3:4" ht="12" customHeight="1">
      <c r="C5249" s="215"/>
      <c r="D5249" s="215"/>
    </row>
    <row r="5250" spans="3:4" ht="12" customHeight="1">
      <c r="C5250" s="215"/>
      <c r="D5250" s="215"/>
    </row>
    <row r="5251" spans="3:4" ht="12" customHeight="1">
      <c r="C5251" s="215"/>
      <c r="D5251" s="215"/>
    </row>
    <row r="5252" spans="3:4" ht="12" customHeight="1">
      <c r="C5252" s="215"/>
      <c r="D5252" s="215"/>
    </row>
    <row r="5253" spans="3:4" ht="12" customHeight="1">
      <c r="C5253" s="215"/>
      <c r="D5253" s="215"/>
    </row>
    <row r="5254" spans="3:4" ht="12" customHeight="1">
      <c r="C5254" s="215"/>
      <c r="D5254" s="215"/>
    </row>
    <row r="5255" spans="3:4" ht="12" customHeight="1">
      <c r="C5255" s="215"/>
      <c r="D5255" s="215"/>
    </row>
    <row r="5256" spans="3:4" ht="12" customHeight="1">
      <c r="C5256" s="215"/>
      <c r="D5256" s="215"/>
    </row>
    <row r="5257" spans="3:4" ht="12" customHeight="1">
      <c r="C5257" s="215"/>
      <c r="D5257" s="215"/>
    </row>
    <row r="5258" spans="3:4" ht="12" customHeight="1">
      <c r="C5258" s="215"/>
      <c r="D5258" s="215"/>
    </row>
    <row r="5259" spans="3:4" ht="12" customHeight="1">
      <c r="C5259" s="215"/>
      <c r="D5259" s="215"/>
    </row>
    <row r="5260" spans="3:4" ht="12" customHeight="1">
      <c r="C5260" s="215"/>
      <c r="D5260" s="215"/>
    </row>
    <row r="5261" spans="3:4" ht="12" customHeight="1">
      <c r="C5261" s="215"/>
      <c r="D5261" s="215"/>
    </row>
    <row r="5262" spans="3:4" ht="12" customHeight="1">
      <c r="C5262" s="215"/>
      <c r="D5262" s="215"/>
    </row>
    <row r="5263" spans="3:4" ht="12" customHeight="1">
      <c r="C5263" s="215"/>
      <c r="D5263" s="215"/>
    </row>
    <row r="5264" spans="3:4" ht="12" customHeight="1">
      <c r="C5264" s="215"/>
      <c r="D5264" s="215"/>
    </row>
    <row r="5265" spans="3:4" ht="12" customHeight="1">
      <c r="C5265" s="215"/>
      <c r="D5265" s="215"/>
    </row>
    <row r="5266" spans="3:4" ht="12" customHeight="1">
      <c r="C5266" s="215"/>
      <c r="D5266" s="215"/>
    </row>
    <row r="5267" spans="3:4" ht="12" customHeight="1">
      <c r="C5267" s="215"/>
      <c r="D5267" s="215"/>
    </row>
    <row r="5268" spans="3:4" ht="12" customHeight="1">
      <c r="C5268" s="215"/>
      <c r="D5268" s="215"/>
    </row>
    <row r="5269" spans="3:4" ht="12" customHeight="1">
      <c r="C5269" s="215"/>
      <c r="D5269" s="215"/>
    </row>
    <row r="5270" spans="3:4" ht="12" customHeight="1">
      <c r="C5270" s="215"/>
      <c r="D5270" s="215"/>
    </row>
    <row r="5271" spans="3:4" ht="12" customHeight="1">
      <c r="C5271" s="215"/>
      <c r="D5271" s="215"/>
    </row>
    <row r="5272" spans="3:4" ht="12" customHeight="1">
      <c r="C5272" s="215"/>
      <c r="D5272" s="215"/>
    </row>
    <row r="5273" spans="3:4" ht="12" customHeight="1">
      <c r="C5273" s="215"/>
      <c r="D5273" s="215"/>
    </row>
    <row r="5274" spans="3:4" ht="12" customHeight="1">
      <c r="C5274" s="215"/>
      <c r="D5274" s="215"/>
    </row>
    <row r="5275" spans="3:4" ht="12" customHeight="1">
      <c r="C5275" s="215"/>
      <c r="D5275" s="215"/>
    </row>
    <row r="5276" spans="3:4" ht="12" customHeight="1">
      <c r="C5276" s="215"/>
      <c r="D5276" s="215"/>
    </row>
    <row r="5277" spans="3:4" ht="12" customHeight="1">
      <c r="C5277" s="215"/>
      <c r="D5277" s="215"/>
    </row>
    <row r="5278" spans="3:4" ht="12" customHeight="1">
      <c r="C5278" s="215"/>
      <c r="D5278" s="215"/>
    </row>
    <row r="5279" spans="3:4" ht="12" customHeight="1">
      <c r="C5279" s="215"/>
      <c r="D5279" s="215"/>
    </row>
    <row r="5280" spans="3:4" ht="12" customHeight="1">
      <c r="C5280" s="215"/>
      <c r="D5280" s="215"/>
    </row>
    <row r="5281" spans="3:4" ht="12" customHeight="1">
      <c r="C5281" s="215"/>
      <c r="D5281" s="215"/>
    </row>
    <row r="5282" spans="3:4" ht="12" customHeight="1">
      <c r="C5282" s="215"/>
      <c r="D5282" s="215"/>
    </row>
    <row r="5283" spans="3:4" ht="12" customHeight="1">
      <c r="C5283" s="215"/>
      <c r="D5283" s="215"/>
    </row>
    <row r="5284" spans="3:4" ht="12" customHeight="1">
      <c r="C5284" s="215"/>
      <c r="D5284" s="215"/>
    </row>
    <row r="5285" spans="3:4" ht="12" customHeight="1">
      <c r="C5285" s="215"/>
      <c r="D5285" s="215"/>
    </row>
    <row r="5286" spans="3:4" ht="12" customHeight="1">
      <c r="C5286" s="215"/>
      <c r="D5286" s="215"/>
    </row>
    <row r="5287" spans="3:4" ht="12" customHeight="1">
      <c r="C5287" s="215"/>
      <c r="D5287" s="215"/>
    </row>
    <row r="5288" spans="3:4" ht="12" customHeight="1">
      <c r="C5288" s="215"/>
      <c r="D5288" s="215"/>
    </row>
    <row r="5289" spans="3:4" ht="12" customHeight="1">
      <c r="C5289" s="215"/>
      <c r="D5289" s="215"/>
    </row>
    <row r="5290" spans="3:4" ht="12" customHeight="1">
      <c r="C5290" s="215"/>
      <c r="D5290" s="215"/>
    </row>
    <row r="5291" spans="3:4" ht="12" customHeight="1">
      <c r="C5291" s="215"/>
      <c r="D5291" s="215"/>
    </row>
    <row r="5292" spans="3:4" ht="12" customHeight="1">
      <c r="C5292" s="215"/>
      <c r="D5292" s="215"/>
    </row>
    <row r="5293" spans="3:4" ht="12" customHeight="1">
      <c r="C5293" s="215"/>
      <c r="D5293" s="215"/>
    </row>
    <row r="5294" spans="3:4" ht="12" customHeight="1">
      <c r="C5294" s="215"/>
      <c r="D5294" s="215"/>
    </row>
    <row r="5295" spans="3:4" ht="12" customHeight="1">
      <c r="C5295" s="215"/>
      <c r="D5295" s="215"/>
    </row>
    <row r="5296" spans="3:4" ht="12" customHeight="1">
      <c r="C5296" s="215"/>
      <c r="D5296" s="215"/>
    </row>
    <row r="5297" spans="3:4" ht="12" customHeight="1">
      <c r="C5297" s="215"/>
      <c r="D5297" s="215"/>
    </row>
    <row r="5298" spans="3:4" ht="12" customHeight="1">
      <c r="C5298" s="215"/>
      <c r="D5298" s="215"/>
    </row>
    <row r="5299" spans="3:4" ht="12" customHeight="1">
      <c r="C5299" s="215"/>
      <c r="D5299" s="215"/>
    </row>
    <row r="5300" spans="3:4" ht="12" customHeight="1">
      <c r="C5300" s="215"/>
      <c r="D5300" s="215"/>
    </row>
    <row r="5301" spans="3:4" ht="12" customHeight="1">
      <c r="C5301" s="215"/>
      <c r="D5301" s="215"/>
    </row>
    <row r="5302" spans="3:4" ht="12" customHeight="1">
      <c r="C5302" s="215"/>
      <c r="D5302" s="215"/>
    </row>
    <row r="5303" spans="3:4" ht="12" customHeight="1">
      <c r="C5303" s="215"/>
      <c r="D5303" s="215"/>
    </row>
    <row r="5304" spans="3:4" ht="12" customHeight="1">
      <c r="C5304" s="215"/>
      <c r="D5304" s="215"/>
    </row>
    <row r="5305" spans="3:4" ht="12" customHeight="1">
      <c r="C5305" s="215"/>
      <c r="D5305" s="215"/>
    </row>
    <row r="5306" spans="3:4" ht="12" customHeight="1">
      <c r="C5306" s="215"/>
      <c r="D5306" s="215"/>
    </row>
    <row r="5307" spans="3:4" ht="12" customHeight="1">
      <c r="C5307" s="215"/>
      <c r="D5307" s="215"/>
    </row>
    <row r="5308" spans="3:4" ht="12" customHeight="1">
      <c r="C5308" s="215"/>
      <c r="D5308" s="215"/>
    </row>
    <row r="5309" spans="3:4" ht="12" customHeight="1">
      <c r="C5309" s="215"/>
      <c r="D5309" s="215"/>
    </row>
    <row r="5310" spans="3:4" ht="12" customHeight="1">
      <c r="C5310" s="215"/>
      <c r="D5310" s="215"/>
    </row>
    <row r="5311" spans="3:4" ht="12" customHeight="1">
      <c r="C5311" s="215"/>
      <c r="D5311" s="215"/>
    </row>
    <row r="5312" spans="3:4" ht="12" customHeight="1">
      <c r="C5312" s="215"/>
      <c r="D5312" s="215"/>
    </row>
    <row r="5313" spans="3:4" ht="12" customHeight="1">
      <c r="C5313" s="215"/>
      <c r="D5313" s="215"/>
    </row>
    <row r="5314" spans="3:4" ht="12" customHeight="1">
      <c r="C5314" s="215"/>
      <c r="D5314" s="215"/>
    </row>
    <row r="5315" spans="3:4" ht="12" customHeight="1">
      <c r="C5315" s="215"/>
      <c r="D5315" s="215"/>
    </row>
    <row r="5316" spans="3:4" ht="12" customHeight="1">
      <c r="C5316" s="215"/>
      <c r="D5316" s="215"/>
    </row>
    <row r="5317" spans="3:4" ht="12" customHeight="1">
      <c r="C5317" s="215"/>
      <c r="D5317" s="215"/>
    </row>
    <row r="5318" spans="3:4" ht="12" customHeight="1">
      <c r="C5318" s="215"/>
      <c r="D5318" s="215"/>
    </row>
    <row r="5319" spans="3:4" ht="12" customHeight="1">
      <c r="C5319" s="215"/>
      <c r="D5319" s="215"/>
    </row>
    <row r="5320" spans="3:4" ht="12" customHeight="1">
      <c r="C5320" s="215"/>
      <c r="D5320" s="215"/>
    </row>
    <row r="5321" spans="3:4" ht="12" customHeight="1">
      <c r="C5321" s="215"/>
      <c r="D5321" s="215"/>
    </row>
    <row r="5322" spans="3:4" ht="12" customHeight="1">
      <c r="C5322" s="215"/>
      <c r="D5322" s="215"/>
    </row>
    <row r="5323" spans="3:4" ht="12" customHeight="1">
      <c r="C5323" s="215"/>
      <c r="D5323" s="215"/>
    </row>
    <row r="5324" spans="3:4" ht="12" customHeight="1">
      <c r="C5324" s="215"/>
      <c r="D5324" s="215"/>
    </row>
    <row r="5325" spans="3:4" ht="12" customHeight="1">
      <c r="C5325" s="215"/>
      <c r="D5325" s="215"/>
    </row>
    <row r="5326" spans="3:4" ht="12" customHeight="1">
      <c r="C5326" s="215"/>
      <c r="D5326" s="215"/>
    </row>
    <row r="5327" spans="3:4" ht="12" customHeight="1">
      <c r="C5327" s="215"/>
      <c r="D5327" s="215"/>
    </row>
    <row r="5328" spans="3:4" ht="12" customHeight="1">
      <c r="C5328" s="215"/>
      <c r="D5328" s="215"/>
    </row>
    <row r="5329" spans="3:4" ht="12" customHeight="1">
      <c r="C5329" s="215"/>
      <c r="D5329" s="215"/>
    </row>
    <row r="5330" spans="3:4" ht="12" customHeight="1">
      <c r="C5330" s="215"/>
      <c r="D5330" s="215"/>
    </row>
    <row r="5331" spans="3:4" ht="12" customHeight="1">
      <c r="C5331" s="215"/>
      <c r="D5331" s="215"/>
    </row>
    <row r="5332" spans="3:4" ht="12" customHeight="1">
      <c r="C5332" s="215"/>
      <c r="D5332" s="215"/>
    </row>
    <row r="5333" spans="3:4" ht="12" customHeight="1">
      <c r="C5333" s="215"/>
      <c r="D5333" s="215"/>
    </row>
    <row r="5334" spans="3:4" ht="12" customHeight="1">
      <c r="C5334" s="215"/>
      <c r="D5334" s="215"/>
    </row>
    <row r="5335" spans="3:4" ht="12" customHeight="1">
      <c r="C5335" s="215"/>
      <c r="D5335" s="215"/>
    </row>
    <row r="5336" spans="3:4" ht="12" customHeight="1">
      <c r="C5336" s="215"/>
      <c r="D5336" s="215"/>
    </row>
    <row r="5337" spans="3:4" ht="12" customHeight="1">
      <c r="C5337" s="215"/>
      <c r="D5337" s="215"/>
    </row>
    <row r="5338" spans="3:4" ht="12" customHeight="1">
      <c r="C5338" s="215"/>
      <c r="D5338" s="215"/>
    </row>
    <row r="5339" spans="3:4" ht="12" customHeight="1">
      <c r="C5339" s="215"/>
      <c r="D5339" s="215"/>
    </row>
    <row r="5340" spans="3:4" ht="12" customHeight="1">
      <c r="C5340" s="215"/>
      <c r="D5340" s="215"/>
    </row>
    <row r="5341" spans="3:4" ht="12" customHeight="1">
      <c r="C5341" s="215"/>
      <c r="D5341" s="215"/>
    </row>
    <row r="5342" spans="3:4" ht="12" customHeight="1">
      <c r="C5342" s="215"/>
      <c r="D5342" s="215"/>
    </row>
    <row r="5343" spans="3:4" ht="12" customHeight="1">
      <c r="C5343" s="215"/>
      <c r="D5343" s="215"/>
    </row>
    <row r="5344" spans="3:4" ht="12" customHeight="1">
      <c r="C5344" s="215"/>
      <c r="D5344" s="215"/>
    </row>
    <row r="5345" spans="3:4" ht="12" customHeight="1">
      <c r="C5345" s="215"/>
      <c r="D5345" s="215"/>
    </row>
    <row r="5346" spans="3:4" ht="12" customHeight="1">
      <c r="C5346" s="215"/>
      <c r="D5346" s="215"/>
    </row>
    <row r="5347" spans="3:4" ht="12" customHeight="1">
      <c r="C5347" s="215"/>
      <c r="D5347" s="215"/>
    </row>
    <row r="5348" spans="3:4" ht="12" customHeight="1">
      <c r="C5348" s="215"/>
      <c r="D5348" s="215"/>
    </row>
    <row r="5349" spans="3:4" ht="12" customHeight="1">
      <c r="C5349" s="215"/>
      <c r="D5349" s="215"/>
    </row>
    <row r="5350" spans="3:4" ht="12" customHeight="1">
      <c r="C5350" s="215"/>
      <c r="D5350" s="215"/>
    </row>
    <row r="5351" spans="3:4" ht="12" customHeight="1">
      <c r="C5351" s="215"/>
      <c r="D5351" s="215"/>
    </row>
    <row r="5352" spans="3:4" ht="12" customHeight="1">
      <c r="C5352" s="215"/>
      <c r="D5352" s="215"/>
    </row>
    <row r="5353" spans="3:4" ht="12" customHeight="1">
      <c r="C5353" s="215"/>
      <c r="D5353" s="215"/>
    </row>
    <row r="5354" spans="3:4" ht="12" customHeight="1">
      <c r="C5354" s="215"/>
      <c r="D5354" s="215"/>
    </row>
    <row r="5355" spans="3:4" ht="12" customHeight="1">
      <c r="C5355" s="215"/>
      <c r="D5355" s="215"/>
    </row>
    <row r="5356" spans="3:4" ht="12" customHeight="1">
      <c r="C5356" s="215"/>
      <c r="D5356" s="215"/>
    </row>
    <row r="5357" spans="3:4" ht="12" customHeight="1">
      <c r="C5357" s="215"/>
      <c r="D5357" s="215"/>
    </row>
    <row r="5358" spans="3:4" ht="12" customHeight="1">
      <c r="C5358" s="215"/>
      <c r="D5358" s="215"/>
    </row>
    <row r="5359" spans="3:4" ht="12" customHeight="1">
      <c r="C5359" s="215"/>
      <c r="D5359" s="215"/>
    </row>
    <row r="5360" spans="3:4" ht="12" customHeight="1">
      <c r="C5360" s="215"/>
      <c r="D5360" s="215"/>
    </row>
    <row r="5361" spans="3:4" ht="12" customHeight="1">
      <c r="C5361" s="215"/>
      <c r="D5361" s="215"/>
    </row>
    <row r="5362" spans="3:4" ht="12" customHeight="1">
      <c r="C5362" s="215"/>
      <c r="D5362" s="215"/>
    </row>
    <row r="5363" spans="3:4" ht="12" customHeight="1">
      <c r="C5363" s="215"/>
      <c r="D5363" s="215"/>
    </row>
    <row r="5364" spans="3:4" ht="12" customHeight="1">
      <c r="C5364" s="215"/>
      <c r="D5364" s="215"/>
    </row>
    <row r="5365" spans="3:4" ht="12" customHeight="1">
      <c r="C5365" s="215"/>
      <c r="D5365" s="215"/>
    </row>
    <row r="5366" spans="3:4" ht="12" customHeight="1">
      <c r="C5366" s="215"/>
      <c r="D5366" s="215"/>
    </row>
    <row r="5367" spans="3:4" ht="12" customHeight="1">
      <c r="C5367" s="215"/>
      <c r="D5367" s="215"/>
    </row>
    <row r="5368" spans="3:4" ht="12" customHeight="1">
      <c r="C5368" s="215"/>
      <c r="D5368" s="215"/>
    </row>
    <row r="5369" spans="3:4" ht="12" customHeight="1">
      <c r="C5369" s="215"/>
      <c r="D5369" s="215"/>
    </row>
    <row r="5370" spans="3:4" ht="12" customHeight="1">
      <c r="C5370" s="215"/>
      <c r="D5370" s="215"/>
    </row>
    <row r="5371" spans="3:4" ht="12" customHeight="1">
      <c r="C5371" s="215"/>
      <c r="D5371" s="215"/>
    </row>
    <row r="5372" spans="3:4" ht="12" customHeight="1">
      <c r="C5372" s="215"/>
      <c r="D5372" s="215"/>
    </row>
    <row r="5373" spans="3:4" ht="12" customHeight="1">
      <c r="C5373" s="215"/>
      <c r="D5373" s="215"/>
    </row>
    <row r="5374" spans="3:4" ht="12" customHeight="1">
      <c r="C5374" s="215"/>
      <c r="D5374" s="215"/>
    </row>
    <row r="5375" spans="3:4" ht="12" customHeight="1">
      <c r="C5375" s="215"/>
      <c r="D5375" s="215"/>
    </row>
    <row r="5376" spans="3:4" ht="12" customHeight="1">
      <c r="C5376" s="215"/>
      <c r="D5376" s="215"/>
    </row>
    <row r="5377" spans="3:4" ht="12" customHeight="1">
      <c r="C5377" s="215"/>
      <c r="D5377" s="215"/>
    </row>
    <row r="5378" spans="3:4" ht="12" customHeight="1">
      <c r="C5378" s="215"/>
      <c r="D5378" s="215"/>
    </row>
    <row r="5379" spans="3:4" ht="12" customHeight="1">
      <c r="C5379" s="215"/>
      <c r="D5379" s="215"/>
    </row>
    <row r="5380" spans="3:4" ht="12" customHeight="1">
      <c r="C5380" s="215"/>
      <c r="D5380" s="215"/>
    </row>
    <row r="5381" spans="3:4" ht="12" customHeight="1">
      <c r="C5381" s="215"/>
      <c r="D5381" s="215"/>
    </row>
    <row r="5382" spans="3:4" ht="12" customHeight="1">
      <c r="C5382" s="215"/>
      <c r="D5382" s="215"/>
    </row>
    <row r="5383" spans="3:4" ht="12" customHeight="1">
      <c r="C5383" s="215"/>
      <c r="D5383" s="215"/>
    </row>
    <row r="5384" spans="3:4" ht="12" customHeight="1">
      <c r="C5384" s="215"/>
      <c r="D5384" s="215"/>
    </row>
    <row r="5385" spans="3:4" ht="12" customHeight="1">
      <c r="C5385" s="215"/>
      <c r="D5385" s="215"/>
    </row>
    <row r="5386" spans="3:4" ht="12" customHeight="1">
      <c r="C5386" s="215"/>
      <c r="D5386" s="215"/>
    </row>
    <row r="5387" spans="3:4" ht="12" customHeight="1">
      <c r="C5387" s="215"/>
      <c r="D5387" s="215"/>
    </row>
    <row r="5388" spans="3:4" ht="12" customHeight="1">
      <c r="C5388" s="215"/>
      <c r="D5388" s="215"/>
    </row>
    <row r="5389" spans="3:4" ht="12" customHeight="1">
      <c r="C5389" s="215"/>
      <c r="D5389" s="215"/>
    </row>
    <row r="5390" spans="3:4" ht="12" customHeight="1">
      <c r="C5390" s="215"/>
      <c r="D5390" s="215"/>
    </row>
    <row r="5391" spans="3:4" ht="12" customHeight="1">
      <c r="C5391" s="215"/>
      <c r="D5391" s="215"/>
    </row>
    <row r="5392" spans="3:4" ht="12" customHeight="1">
      <c r="C5392" s="215"/>
      <c r="D5392" s="215"/>
    </row>
    <row r="5393" spans="3:4" ht="12" customHeight="1">
      <c r="C5393" s="215"/>
      <c r="D5393" s="215"/>
    </row>
    <row r="5394" spans="3:4" ht="12" customHeight="1">
      <c r="C5394" s="215"/>
      <c r="D5394" s="215"/>
    </row>
    <row r="5395" spans="3:4" ht="12" customHeight="1">
      <c r="C5395" s="215"/>
      <c r="D5395" s="215"/>
    </row>
    <row r="5396" spans="3:4" ht="12" customHeight="1">
      <c r="C5396" s="215"/>
      <c r="D5396" s="215"/>
    </row>
    <row r="5397" spans="3:4" ht="12" customHeight="1">
      <c r="C5397" s="215"/>
      <c r="D5397" s="215"/>
    </row>
    <row r="5398" spans="3:4" ht="12" customHeight="1">
      <c r="C5398" s="215"/>
      <c r="D5398" s="215"/>
    </row>
    <row r="5399" spans="3:4" ht="12" customHeight="1">
      <c r="C5399" s="215"/>
      <c r="D5399" s="215"/>
    </row>
    <row r="5400" spans="3:4" ht="12" customHeight="1">
      <c r="C5400" s="215"/>
      <c r="D5400" s="215"/>
    </row>
    <row r="5401" spans="3:4" ht="12" customHeight="1">
      <c r="C5401" s="215"/>
      <c r="D5401" s="215"/>
    </row>
    <row r="5402" spans="3:4" ht="12" customHeight="1">
      <c r="C5402" s="215"/>
      <c r="D5402" s="215"/>
    </row>
    <row r="5403" spans="3:4" ht="12" customHeight="1">
      <c r="C5403" s="215"/>
      <c r="D5403" s="215"/>
    </row>
    <row r="5404" spans="3:4" ht="12" customHeight="1">
      <c r="C5404" s="215"/>
      <c r="D5404" s="215"/>
    </row>
    <row r="5405" spans="3:4" ht="12" customHeight="1">
      <c r="C5405" s="215"/>
      <c r="D5405" s="215"/>
    </row>
    <row r="5406" spans="3:4" ht="12" customHeight="1">
      <c r="C5406" s="215"/>
      <c r="D5406" s="215"/>
    </row>
    <row r="5407" spans="3:4" ht="12" customHeight="1">
      <c r="C5407" s="215"/>
      <c r="D5407" s="215"/>
    </row>
    <row r="5408" spans="3:4" ht="12" customHeight="1">
      <c r="C5408" s="215"/>
      <c r="D5408" s="215"/>
    </row>
    <row r="5409" spans="3:4" ht="12" customHeight="1">
      <c r="C5409" s="215"/>
      <c r="D5409" s="215"/>
    </row>
    <row r="5410" spans="3:4" ht="12" customHeight="1">
      <c r="C5410" s="215"/>
      <c r="D5410" s="215"/>
    </row>
    <row r="5411" spans="3:4" ht="12" customHeight="1">
      <c r="C5411" s="215"/>
      <c r="D5411" s="215"/>
    </row>
    <row r="5412" spans="3:4" ht="12" customHeight="1">
      <c r="C5412" s="215"/>
      <c r="D5412" s="215"/>
    </row>
    <row r="5413" spans="3:4" ht="12" customHeight="1">
      <c r="C5413" s="215"/>
      <c r="D5413" s="215"/>
    </row>
    <row r="5414" spans="3:4" ht="12" customHeight="1">
      <c r="C5414" s="215"/>
      <c r="D5414" s="215"/>
    </row>
    <row r="5415" spans="3:4" ht="12" customHeight="1">
      <c r="C5415" s="215"/>
      <c r="D5415" s="215"/>
    </row>
    <row r="5416" spans="3:4" ht="12" customHeight="1">
      <c r="C5416" s="215"/>
      <c r="D5416" s="215"/>
    </row>
    <row r="5417" spans="3:4" ht="12" customHeight="1">
      <c r="C5417" s="215"/>
      <c r="D5417" s="215"/>
    </row>
    <row r="5418" spans="3:4" ht="12" customHeight="1">
      <c r="C5418" s="215"/>
      <c r="D5418" s="215"/>
    </row>
    <row r="5419" spans="3:4" ht="12" customHeight="1">
      <c r="C5419" s="215"/>
      <c r="D5419" s="215"/>
    </row>
    <row r="5420" spans="3:4" ht="12" customHeight="1">
      <c r="C5420" s="215"/>
      <c r="D5420" s="215"/>
    </row>
    <row r="5421" spans="3:4" ht="12" customHeight="1">
      <c r="C5421" s="215"/>
      <c r="D5421" s="215"/>
    </row>
    <row r="5422" spans="3:4" ht="12" customHeight="1">
      <c r="C5422" s="215"/>
      <c r="D5422" s="215"/>
    </row>
    <row r="5423" spans="3:4" ht="12" customHeight="1">
      <c r="C5423" s="215"/>
      <c r="D5423" s="215"/>
    </row>
    <row r="5424" spans="3:4" ht="12" customHeight="1">
      <c r="C5424" s="215"/>
      <c r="D5424" s="215"/>
    </row>
    <row r="5425" spans="3:4" ht="12" customHeight="1">
      <c r="C5425" s="215"/>
      <c r="D5425" s="215"/>
    </row>
    <row r="5426" spans="3:4" ht="12" customHeight="1">
      <c r="C5426" s="215"/>
      <c r="D5426" s="215"/>
    </row>
    <row r="5427" spans="3:4" ht="12" customHeight="1">
      <c r="C5427" s="215"/>
      <c r="D5427" s="215"/>
    </row>
    <row r="5428" spans="3:4" ht="12" customHeight="1">
      <c r="C5428" s="215"/>
      <c r="D5428" s="215"/>
    </row>
    <row r="5429" spans="3:4" ht="12" customHeight="1">
      <c r="C5429" s="215"/>
      <c r="D5429" s="215"/>
    </row>
    <row r="5430" spans="3:4" ht="12" customHeight="1">
      <c r="C5430" s="215"/>
      <c r="D5430" s="215"/>
    </row>
    <row r="5431" spans="3:4" ht="12" customHeight="1">
      <c r="C5431" s="215"/>
      <c r="D5431" s="215"/>
    </row>
    <row r="5432" spans="3:4" ht="12" customHeight="1">
      <c r="C5432" s="215"/>
      <c r="D5432" s="215"/>
    </row>
    <row r="5433" spans="3:4" ht="12" customHeight="1">
      <c r="C5433" s="215"/>
      <c r="D5433" s="215"/>
    </row>
    <row r="5434" spans="3:4" ht="12" customHeight="1">
      <c r="C5434" s="215"/>
      <c r="D5434" s="215"/>
    </row>
    <row r="5435" spans="3:4" ht="12" customHeight="1">
      <c r="C5435" s="215"/>
      <c r="D5435" s="215"/>
    </row>
    <row r="5436" spans="3:4" ht="12" customHeight="1">
      <c r="C5436" s="215"/>
      <c r="D5436" s="215"/>
    </row>
    <row r="5437" spans="3:4" ht="12" customHeight="1">
      <c r="C5437" s="215"/>
      <c r="D5437" s="215"/>
    </row>
    <row r="5438" spans="3:4" ht="12" customHeight="1">
      <c r="C5438" s="215"/>
      <c r="D5438" s="215"/>
    </row>
    <row r="5439" spans="3:4" ht="12" customHeight="1">
      <c r="C5439" s="215"/>
      <c r="D5439" s="215"/>
    </row>
    <row r="5440" spans="3:4" ht="12" customHeight="1">
      <c r="C5440" s="215"/>
      <c r="D5440" s="215"/>
    </row>
    <row r="5441" spans="3:4" ht="12" customHeight="1">
      <c r="C5441" s="215"/>
      <c r="D5441" s="215"/>
    </row>
    <row r="5442" spans="3:4" ht="12" customHeight="1">
      <c r="C5442" s="215"/>
      <c r="D5442" s="215"/>
    </row>
    <row r="5443" spans="3:4" ht="12" customHeight="1">
      <c r="C5443" s="215"/>
      <c r="D5443" s="215"/>
    </row>
    <row r="5444" spans="3:4" ht="12" customHeight="1">
      <c r="C5444" s="215"/>
      <c r="D5444" s="215"/>
    </row>
    <row r="5445" spans="3:4" ht="12" customHeight="1">
      <c r="C5445" s="215"/>
      <c r="D5445" s="215"/>
    </row>
    <row r="5446" spans="3:4" ht="12" customHeight="1">
      <c r="C5446" s="215"/>
      <c r="D5446" s="215"/>
    </row>
    <row r="5447" spans="3:4" ht="12" customHeight="1">
      <c r="C5447" s="215"/>
      <c r="D5447" s="215"/>
    </row>
    <row r="5448" spans="3:4" ht="12" customHeight="1">
      <c r="C5448" s="215"/>
      <c r="D5448" s="215"/>
    </row>
    <row r="5449" spans="3:4" ht="12" customHeight="1">
      <c r="C5449" s="215"/>
      <c r="D5449" s="215"/>
    </row>
    <row r="5450" spans="3:4" ht="12" customHeight="1">
      <c r="C5450" s="215"/>
      <c r="D5450" s="215"/>
    </row>
    <row r="5451" spans="3:4" ht="12" customHeight="1">
      <c r="C5451" s="215"/>
      <c r="D5451" s="215"/>
    </row>
    <row r="5452" spans="3:4" ht="12" customHeight="1">
      <c r="C5452" s="215"/>
      <c r="D5452" s="215"/>
    </row>
    <row r="5453" spans="3:4" ht="12" customHeight="1">
      <c r="C5453" s="215"/>
      <c r="D5453" s="215"/>
    </row>
    <row r="5454" spans="3:4" ht="12" customHeight="1">
      <c r="C5454" s="215"/>
      <c r="D5454" s="215"/>
    </row>
    <row r="5455" spans="3:4" ht="12" customHeight="1">
      <c r="C5455" s="215"/>
      <c r="D5455" s="215"/>
    </row>
    <row r="5456" spans="3:4" ht="12" customHeight="1">
      <c r="C5456" s="215"/>
      <c r="D5456" s="215"/>
    </row>
    <row r="5457" spans="3:4" ht="12" customHeight="1">
      <c r="C5457" s="215"/>
      <c r="D5457" s="215"/>
    </row>
    <row r="5458" spans="3:4" ht="12" customHeight="1">
      <c r="C5458" s="215"/>
      <c r="D5458" s="215"/>
    </row>
    <row r="5459" spans="3:4" ht="12" customHeight="1">
      <c r="C5459" s="215"/>
      <c r="D5459" s="215"/>
    </row>
    <row r="5460" spans="3:4" ht="12" customHeight="1">
      <c r="C5460" s="215"/>
      <c r="D5460" s="215"/>
    </row>
    <row r="5461" spans="3:4" ht="12" customHeight="1">
      <c r="C5461" s="215"/>
      <c r="D5461" s="215"/>
    </row>
    <row r="5462" spans="3:4" ht="12" customHeight="1">
      <c r="C5462" s="215"/>
      <c r="D5462" s="215"/>
    </row>
    <row r="5463" spans="3:4" ht="12" customHeight="1">
      <c r="C5463" s="215"/>
      <c r="D5463" s="215"/>
    </row>
    <row r="5464" spans="3:4" ht="12" customHeight="1">
      <c r="C5464" s="215"/>
      <c r="D5464" s="215"/>
    </row>
    <row r="5465" spans="3:4" ht="12" customHeight="1">
      <c r="C5465" s="215"/>
      <c r="D5465" s="215"/>
    </row>
    <row r="5466" spans="3:4" ht="12" customHeight="1">
      <c r="C5466" s="215"/>
      <c r="D5466" s="215"/>
    </row>
    <row r="5467" spans="3:4" ht="12" customHeight="1">
      <c r="C5467" s="215"/>
      <c r="D5467" s="215"/>
    </row>
    <row r="5468" spans="3:4" ht="12" customHeight="1">
      <c r="C5468" s="215"/>
      <c r="D5468" s="215"/>
    </row>
    <row r="5469" spans="3:4" ht="12" customHeight="1">
      <c r="C5469" s="215"/>
      <c r="D5469" s="215"/>
    </row>
    <row r="5470" spans="3:4" ht="12" customHeight="1">
      <c r="C5470" s="215"/>
      <c r="D5470" s="215"/>
    </row>
    <row r="5471" spans="3:4" ht="12" customHeight="1">
      <c r="C5471" s="215"/>
      <c r="D5471" s="215"/>
    </row>
    <row r="5472" spans="3:4" ht="12" customHeight="1">
      <c r="C5472" s="215"/>
      <c r="D5472" s="215"/>
    </row>
    <row r="5473" spans="3:4" ht="12" customHeight="1">
      <c r="C5473" s="215"/>
      <c r="D5473" s="215"/>
    </row>
    <row r="5474" spans="3:4" ht="12" customHeight="1">
      <c r="C5474" s="215"/>
      <c r="D5474" s="215"/>
    </row>
    <row r="5475" spans="3:4" ht="12" customHeight="1">
      <c r="C5475" s="215"/>
      <c r="D5475" s="215"/>
    </row>
    <row r="5476" spans="3:4" ht="12" customHeight="1">
      <c r="C5476" s="215"/>
      <c r="D5476" s="215"/>
    </row>
    <row r="5477" spans="3:4" ht="12" customHeight="1">
      <c r="C5477" s="215"/>
      <c r="D5477" s="215"/>
    </row>
    <row r="5478" spans="3:4" ht="12" customHeight="1">
      <c r="C5478" s="215"/>
      <c r="D5478" s="215"/>
    </row>
    <row r="5479" spans="3:4" ht="12" customHeight="1">
      <c r="C5479" s="215"/>
      <c r="D5479" s="215"/>
    </row>
    <row r="5480" spans="3:4" ht="12" customHeight="1">
      <c r="C5480" s="215"/>
      <c r="D5480" s="215"/>
    </row>
    <row r="5481" spans="3:4" ht="12" customHeight="1">
      <c r="C5481" s="215"/>
      <c r="D5481" s="215"/>
    </row>
    <row r="5482" spans="3:4" ht="12" customHeight="1">
      <c r="C5482" s="215"/>
      <c r="D5482" s="215"/>
    </row>
    <row r="5483" spans="3:4" ht="12" customHeight="1">
      <c r="C5483" s="215"/>
      <c r="D5483" s="215"/>
    </row>
    <row r="5484" spans="3:4" ht="12" customHeight="1">
      <c r="C5484" s="215"/>
      <c r="D5484" s="215"/>
    </row>
    <row r="5485" spans="3:4" ht="12" customHeight="1">
      <c r="C5485" s="215"/>
      <c r="D5485" s="215"/>
    </row>
    <row r="5486" spans="3:4" ht="12" customHeight="1">
      <c r="C5486" s="215"/>
      <c r="D5486" s="215"/>
    </row>
    <row r="5487" spans="3:4" ht="12" customHeight="1">
      <c r="C5487" s="215"/>
      <c r="D5487" s="215"/>
    </row>
    <row r="5488" spans="3:4" ht="12" customHeight="1">
      <c r="C5488" s="215"/>
      <c r="D5488" s="215"/>
    </row>
    <row r="5489" spans="3:4" ht="12" customHeight="1">
      <c r="C5489" s="215"/>
      <c r="D5489" s="215"/>
    </row>
    <row r="5490" spans="3:4" ht="12" customHeight="1">
      <c r="C5490" s="215"/>
      <c r="D5490" s="215"/>
    </row>
    <row r="5491" spans="3:4" ht="12" customHeight="1">
      <c r="C5491" s="215"/>
      <c r="D5491" s="215"/>
    </row>
    <row r="5492" spans="3:4" ht="12" customHeight="1">
      <c r="C5492" s="215"/>
      <c r="D5492" s="215"/>
    </row>
    <row r="5493" spans="3:4" ht="12" customHeight="1">
      <c r="C5493" s="215"/>
      <c r="D5493" s="215"/>
    </row>
    <row r="5494" spans="3:4" ht="12" customHeight="1">
      <c r="C5494" s="215"/>
      <c r="D5494" s="215"/>
    </row>
    <row r="5495" spans="3:4" ht="12" customHeight="1">
      <c r="C5495" s="215"/>
      <c r="D5495" s="215"/>
    </row>
    <row r="5496" spans="3:4" ht="12" customHeight="1">
      <c r="C5496" s="215"/>
      <c r="D5496" s="215"/>
    </row>
    <row r="5497" spans="3:4" ht="12" customHeight="1">
      <c r="C5497" s="215"/>
      <c r="D5497" s="215"/>
    </row>
    <row r="5498" spans="3:4" ht="12" customHeight="1">
      <c r="C5498" s="215"/>
      <c r="D5498" s="215"/>
    </row>
    <row r="5499" spans="3:4" ht="12" customHeight="1">
      <c r="C5499" s="215"/>
      <c r="D5499" s="215"/>
    </row>
    <row r="5500" spans="3:4" ht="12" customHeight="1">
      <c r="C5500" s="215"/>
      <c r="D5500" s="215"/>
    </row>
    <row r="5501" spans="3:4" ht="12" customHeight="1">
      <c r="C5501" s="215"/>
      <c r="D5501" s="215"/>
    </row>
    <row r="5502" spans="3:4" ht="12" customHeight="1">
      <c r="C5502" s="215"/>
      <c r="D5502" s="215"/>
    </row>
    <row r="5503" spans="3:4" ht="12" customHeight="1">
      <c r="C5503" s="215"/>
      <c r="D5503" s="215"/>
    </row>
    <row r="5504" spans="3:4" ht="12" customHeight="1">
      <c r="C5504" s="215"/>
      <c r="D5504" s="215"/>
    </row>
    <row r="5505" spans="3:4" ht="12" customHeight="1">
      <c r="C5505" s="215"/>
      <c r="D5505" s="215"/>
    </row>
    <row r="5506" spans="3:4" ht="12" customHeight="1">
      <c r="C5506" s="215"/>
      <c r="D5506" s="215"/>
    </row>
    <row r="5507" spans="3:4" ht="12" customHeight="1">
      <c r="C5507" s="215"/>
      <c r="D5507" s="215"/>
    </row>
    <row r="5508" spans="3:4" ht="12" customHeight="1">
      <c r="C5508" s="215"/>
      <c r="D5508" s="215"/>
    </row>
    <row r="5509" spans="3:4" ht="12" customHeight="1">
      <c r="C5509" s="215"/>
      <c r="D5509" s="215"/>
    </row>
    <row r="5510" spans="3:4" ht="12" customHeight="1">
      <c r="C5510" s="215"/>
      <c r="D5510" s="215"/>
    </row>
    <row r="5511" spans="3:4" ht="12" customHeight="1">
      <c r="C5511" s="215"/>
      <c r="D5511" s="215"/>
    </row>
    <row r="5512" spans="3:4" ht="12" customHeight="1">
      <c r="C5512" s="215"/>
      <c r="D5512" s="215"/>
    </row>
    <row r="5513" spans="3:4" ht="12" customHeight="1">
      <c r="C5513" s="215"/>
      <c r="D5513" s="215"/>
    </row>
    <row r="5514" spans="3:4" ht="12" customHeight="1">
      <c r="C5514" s="215"/>
      <c r="D5514" s="215"/>
    </row>
    <row r="5515" spans="3:4" ht="12" customHeight="1">
      <c r="C5515" s="215"/>
      <c r="D5515" s="215"/>
    </row>
    <row r="5516" spans="3:4" ht="12" customHeight="1">
      <c r="C5516" s="215"/>
      <c r="D5516" s="215"/>
    </row>
    <row r="5517" spans="3:4" ht="12" customHeight="1">
      <c r="C5517" s="215"/>
      <c r="D5517" s="215"/>
    </row>
    <row r="5518" spans="3:4" ht="12" customHeight="1">
      <c r="C5518" s="215"/>
      <c r="D5518" s="215"/>
    </row>
    <row r="5519" spans="3:4" ht="12" customHeight="1">
      <c r="C5519" s="215"/>
      <c r="D5519" s="215"/>
    </row>
    <row r="5520" spans="3:4" ht="12" customHeight="1">
      <c r="C5520" s="215"/>
      <c r="D5520" s="215"/>
    </row>
    <row r="5521" spans="3:4" ht="12" customHeight="1">
      <c r="C5521" s="215"/>
      <c r="D5521" s="215"/>
    </row>
    <row r="5522" spans="3:4" ht="12" customHeight="1">
      <c r="C5522" s="215"/>
      <c r="D5522" s="215"/>
    </row>
    <row r="5523" spans="3:4" ht="12" customHeight="1">
      <c r="C5523" s="215"/>
      <c r="D5523" s="215"/>
    </row>
    <row r="5524" spans="3:4" ht="12" customHeight="1">
      <c r="C5524" s="215"/>
      <c r="D5524" s="215"/>
    </row>
    <row r="5525" spans="3:4" ht="12" customHeight="1">
      <c r="C5525" s="215"/>
      <c r="D5525" s="215"/>
    </row>
    <row r="5526" spans="3:4" ht="12" customHeight="1">
      <c r="C5526" s="215"/>
      <c r="D5526" s="215"/>
    </row>
    <row r="5527" spans="3:4" ht="12" customHeight="1">
      <c r="C5527" s="215"/>
      <c r="D5527" s="215"/>
    </row>
    <row r="5528" spans="3:4" ht="12" customHeight="1">
      <c r="C5528" s="215"/>
      <c r="D5528" s="215"/>
    </row>
    <row r="5529" spans="3:4" ht="12" customHeight="1">
      <c r="C5529" s="215"/>
      <c r="D5529" s="215"/>
    </row>
    <row r="5530" spans="3:4" ht="12" customHeight="1">
      <c r="C5530" s="215"/>
      <c r="D5530" s="215"/>
    </row>
    <row r="5531" spans="3:4" ht="12" customHeight="1">
      <c r="C5531" s="215"/>
      <c r="D5531" s="215"/>
    </row>
    <row r="5532" spans="3:4" ht="12" customHeight="1">
      <c r="C5532" s="215"/>
      <c r="D5532" s="215"/>
    </row>
    <row r="5533" spans="3:4" ht="12" customHeight="1">
      <c r="C5533" s="215"/>
      <c r="D5533" s="215"/>
    </row>
    <row r="5534" spans="3:4" ht="12" customHeight="1">
      <c r="C5534" s="215"/>
      <c r="D5534" s="215"/>
    </row>
    <row r="5535" spans="3:4" ht="12" customHeight="1">
      <c r="C5535" s="215"/>
      <c r="D5535" s="215"/>
    </row>
    <row r="5536" spans="3:4" ht="12" customHeight="1">
      <c r="C5536" s="215"/>
      <c r="D5536" s="215"/>
    </row>
    <row r="5537" spans="3:4" ht="12" customHeight="1">
      <c r="C5537" s="215"/>
      <c r="D5537" s="215"/>
    </row>
    <row r="5538" spans="3:4" ht="12" customHeight="1">
      <c r="C5538" s="215"/>
      <c r="D5538" s="215"/>
    </row>
    <row r="5539" spans="3:4" ht="12" customHeight="1">
      <c r="C5539" s="215"/>
      <c r="D5539" s="215"/>
    </row>
    <row r="5540" spans="3:4" ht="12" customHeight="1">
      <c r="C5540" s="215"/>
      <c r="D5540" s="215"/>
    </row>
    <row r="5541" spans="3:4" ht="12" customHeight="1">
      <c r="C5541" s="215"/>
      <c r="D5541" s="215"/>
    </row>
    <row r="5542" spans="3:4" ht="12" customHeight="1">
      <c r="C5542" s="215"/>
      <c r="D5542" s="215"/>
    </row>
    <row r="5543" spans="3:4" ht="12" customHeight="1">
      <c r="C5543" s="215"/>
      <c r="D5543" s="215"/>
    </row>
    <row r="5544" spans="3:4" ht="12" customHeight="1">
      <c r="C5544" s="215"/>
      <c r="D5544" s="215"/>
    </row>
    <row r="5545" spans="3:4" ht="12" customHeight="1">
      <c r="C5545" s="215"/>
      <c r="D5545" s="215"/>
    </row>
    <row r="5546" spans="3:4" ht="12" customHeight="1">
      <c r="C5546" s="215"/>
      <c r="D5546" s="215"/>
    </row>
    <row r="5547" spans="3:4" ht="12" customHeight="1">
      <c r="C5547" s="215"/>
      <c r="D5547" s="215"/>
    </row>
    <row r="5548" spans="3:4" ht="12" customHeight="1">
      <c r="C5548" s="215"/>
      <c r="D5548" s="215"/>
    </row>
    <row r="5549" spans="3:4" ht="12" customHeight="1">
      <c r="C5549" s="215"/>
      <c r="D5549" s="215"/>
    </row>
    <row r="5550" spans="3:4" ht="12" customHeight="1">
      <c r="C5550" s="215"/>
      <c r="D5550" s="215"/>
    </row>
    <row r="5551" spans="3:4" ht="12" customHeight="1">
      <c r="C5551" s="215"/>
      <c r="D5551" s="215"/>
    </row>
    <row r="5552" spans="3:4" ht="12" customHeight="1">
      <c r="C5552" s="215"/>
      <c r="D5552" s="215"/>
    </row>
    <row r="5553" spans="3:4" ht="12" customHeight="1">
      <c r="C5553" s="215"/>
      <c r="D5553" s="215"/>
    </row>
    <row r="5554" spans="3:4" ht="12" customHeight="1">
      <c r="C5554" s="215"/>
      <c r="D5554" s="215"/>
    </row>
    <row r="5555" spans="3:4" ht="12" customHeight="1">
      <c r="C5555" s="215"/>
      <c r="D5555" s="215"/>
    </row>
    <row r="5556" spans="3:4" ht="12" customHeight="1">
      <c r="C5556" s="215"/>
      <c r="D5556" s="215"/>
    </row>
    <row r="5557" spans="3:4" ht="12" customHeight="1">
      <c r="C5557" s="215"/>
      <c r="D5557" s="215"/>
    </row>
    <row r="5558" spans="3:4" ht="12" customHeight="1">
      <c r="C5558" s="215"/>
      <c r="D5558" s="215"/>
    </row>
    <row r="5559" spans="3:4" ht="12" customHeight="1">
      <c r="C5559" s="215"/>
      <c r="D5559" s="215"/>
    </row>
    <row r="5560" spans="3:4" ht="12" customHeight="1">
      <c r="C5560" s="215"/>
      <c r="D5560" s="215"/>
    </row>
    <row r="5561" spans="3:4" ht="12" customHeight="1">
      <c r="C5561" s="215"/>
      <c r="D5561" s="215"/>
    </row>
    <row r="5562" spans="3:4" ht="12" customHeight="1">
      <c r="C5562" s="215"/>
      <c r="D5562" s="215"/>
    </row>
    <row r="5563" spans="3:4" ht="12" customHeight="1">
      <c r="C5563" s="215"/>
      <c r="D5563" s="215"/>
    </row>
    <row r="5564" spans="3:4" ht="12" customHeight="1">
      <c r="C5564" s="215"/>
      <c r="D5564" s="215"/>
    </row>
    <row r="5565" spans="3:4" ht="12" customHeight="1">
      <c r="C5565" s="215"/>
      <c r="D5565" s="215"/>
    </row>
    <row r="5566" spans="3:4" ht="12" customHeight="1">
      <c r="C5566" s="215"/>
      <c r="D5566" s="215"/>
    </row>
    <row r="5567" spans="3:4" ht="12" customHeight="1">
      <c r="C5567" s="215"/>
      <c r="D5567" s="215"/>
    </row>
    <row r="5568" spans="3:4" ht="12" customHeight="1">
      <c r="C5568" s="215"/>
      <c r="D5568" s="215"/>
    </row>
    <row r="5569" spans="3:4" ht="12" customHeight="1">
      <c r="C5569" s="215"/>
      <c r="D5569" s="215"/>
    </row>
    <row r="5570" spans="3:4" ht="12" customHeight="1">
      <c r="C5570" s="215"/>
      <c r="D5570" s="215"/>
    </row>
    <row r="5571" spans="3:4" ht="12" customHeight="1">
      <c r="C5571" s="215"/>
      <c r="D5571" s="215"/>
    </row>
    <row r="5572" spans="3:4" ht="12" customHeight="1">
      <c r="C5572" s="215"/>
      <c r="D5572" s="215"/>
    </row>
    <row r="5573" spans="3:4" ht="12" customHeight="1">
      <c r="C5573" s="215"/>
      <c r="D5573" s="215"/>
    </row>
    <row r="5574" spans="3:4" ht="12" customHeight="1">
      <c r="C5574" s="215"/>
      <c r="D5574" s="215"/>
    </row>
    <row r="5575" spans="3:4" ht="12" customHeight="1">
      <c r="C5575" s="215"/>
      <c r="D5575" s="215"/>
    </row>
    <row r="5576" spans="3:4" ht="12" customHeight="1">
      <c r="C5576" s="215"/>
      <c r="D5576" s="215"/>
    </row>
    <row r="5577" spans="3:4" ht="12" customHeight="1">
      <c r="C5577" s="215"/>
      <c r="D5577" s="215"/>
    </row>
    <row r="5578" spans="3:4" ht="12" customHeight="1">
      <c r="C5578" s="215"/>
      <c r="D5578" s="215"/>
    </row>
    <row r="5579" spans="3:4" ht="12" customHeight="1">
      <c r="C5579" s="215"/>
      <c r="D5579" s="215"/>
    </row>
    <row r="5580" spans="3:4" ht="12" customHeight="1">
      <c r="C5580" s="215"/>
      <c r="D5580" s="215"/>
    </row>
    <row r="5581" spans="3:4" ht="12" customHeight="1">
      <c r="C5581" s="215"/>
      <c r="D5581" s="215"/>
    </row>
    <row r="5582" spans="3:4" ht="12" customHeight="1">
      <c r="C5582" s="215"/>
      <c r="D5582" s="215"/>
    </row>
    <row r="5583" spans="3:4" ht="12" customHeight="1">
      <c r="C5583" s="215"/>
      <c r="D5583" s="215"/>
    </row>
    <row r="5584" spans="3:4" ht="12" customHeight="1">
      <c r="C5584" s="215"/>
      <c r="D5584" s="215"/>
    </row>
    <row r="5585" spans="3:4" ht="12" customHeight="1">
      <c r="C5585" s="215"/>
      <c r="D5585" s="215"/>
    </row>
    <row r="5586" spans="3:4" ht="12" customHeight="1">
      <c r="C5586" s="215"/>
      <c r="D5586" s="215"/>
    </row>
    <row r="5587" spans="3:4" ht="12" customHeight="1">
      <c r="C5587" s="215"/>
      <c r="D5587" s="215"/>
    </row>
    <row r="5588" spans="3:4" ht="12" customHeight="1">
      <c r="C5588" s="215"/>
      <c r="D5588" s="215"/>
    </row>
    <row r="5589" spans="3:4" ht="12" customHeight="1">
      <c r="C5589" s="215"/>
      <c r="D5589" s="215"/>
    </row>
    <row r="5590" spans="3:4" ht="12" customHeight="1">
      <c r="C5590" s="215"/>
      <c r="D5590" s="215"/>
    </row>
    <row r="5591" spans="3:4" ht="12" customHeight="1">
      <c r="C5591" s="215"/>
      <c r="D5591" s="215"/>
    </row>
    <row r="5592" spans="3:4" ht="12" customHeight="1">
      <c r="C5592" s="215"/>
      <c r="D5592" s="215"/>
    </row>
    <row r="5593" spans="3:4" ht="12" customHeight="1">
      <c r="C5593" s="215"/>
      <c r="D5593" s="215"/>
    </row>
    <row r="5594" spans="3:4" ht="12" customHeight="1">
      <c r="C5594" s="215"/>
      <c r="D5594" s="215"/>
    </row>
    <row r="5595" spans="3:4" ht="12" customHeight="1">
      <c r="C5595" s="215"/>
      <c r="D5595" s="215"/>
    </row>
    <row r="5596" spans="3:4" ht="12" customHeight="1">
      <c r="C5596" s="215"/>
      <c r="D5596" s="215"/>
    </row>
    <row r="5597" spans="3:4" ht="12" customHeight="1">
      <c r="C5597" s="215"/>
      <c r="D5597" s="215"/>
    </row>
    <row r="5598" spans="3:4" ht="12" customHeight="1">
      <c r="C5598" s="215"/>
      <c r="D5598" s="215"/>
    </row>
    <row r="5599" spans="3:4" ht="12" customHeight="1">
      <c r="C5599" s="215"/>
      <c r="D5599" s="215"/>
    </row>
    <row r="5600" spans="3:4" ht="12" customHeight="1">
      <c r="C5600" s="215"/>
      <c r="D5600" s="215"/>
    </row>
    <row r="5601" spans="3:4" ht="12" customHeight="1">
      <c r="C5601" s="215"/>
      <c r="D5601" s="215"/>
    </row>
    <row r="5602" spans="3:4" ht="12" customHeight="1">
      <c r="C5602" s="215"/>
      <c r="D5602" s="215"/>
    </row>
    <row r="5603" spans="3:4" ht="12" customHeight="1">
      <c r="C5603" s="215"/>
      <c r="D5603" s="215"/>
    </row>
    <row r="5604" spans="3:4" ht="12" customHeight="1">
      <c r="C5604" s="215"/>
      <c r="D5604" s="215"/>
    </row>
    <row r="5605" spans="3:4" ht="12" customHeight="1">
      <c r="C5605" s="215"/>
      <c r="D5605" s="215"/>
    </row>
    <row r="5606" spans="3:4" ht="12" customHeight="1">
      <c r="C5606" s="215"/>
      <c r="D5606" s="215"/>
    </row>
    <row r="5607" spans="3:4" ht="12" customHeight="1">
      <c r="C5607" s="215"/>
      <c r="D5607" s="215"/>
    </row>
    <row r="5608" spans="3:4" ht="12" customHeight="1">
      <c r="C5608" s="215"/>
      <c r="D5608" s="215"/>
    </row>
    <row r="5609" spans="3:4" ht="12" customHeight="1">
      <c r="C5609" s="215"/>
      <c r="D5609" s="215"/>
    </row>
    <row r="5610" spans="3:4" ht="12" customHeight="1">
      <c r="C5610" s="215"/>
      <c r="D5610" s="215"/>
    </row>
    <row r="5611" spans="3:4" ht="12" customHeight="1">
      <c r="C5611" s="215"/>
      <c r="D5611" s="215"/>
    </row>
    <row r="5612" spans="3:4" ht="12" customHeight="1">
      <c r="C5612" s="215"/>
      <c r="D5612" s="215"/>
    </row>
    <row r="5613" spans="3:4" ht="12" customHeight="1">
      <c r="C5613" s="215"/>
      <c r="D5613" s="215"/>
    </row>
    <row r="5614" spans="3:4" ht="12" customHeight="1">
      <c r="C5614" s="215"/>
      <c r="D5614" s="215"/>
    </row>
    <row r="5615" spans="3:4" ht="12" customHeight="1">
      <c r="C5615" s="215"/>
      <c r="D5615" s="215"/>
    </row>
    <row r="5616" spans="3:4" ht="12" customHeight="1">
      <c r="C5616" s="215"/>
      <c r="D5616" s="215"/>
    </row>
    <row r="5617" spans="3:4" ht="12" customHeight="1">
      <c r="C5617" s="215"/>
      <c r="D5617" s="215"/>
    </row>
    <row r="5618" spans="3:4" ht="12" customHeight="1">
      <c r="C5618" s="215"/>
      <c r="D5618" s="215"/>
    </row>
    <row r="5619" spans="3:4" ht="12" customHeight="1">
      <c r="C5619" s="215"/>
      <c r="D5619" s="215"/>
    </row>
    <row r="5620" spans="3:4" ht="12" customHeight="1">
      <c r="C5620" s="215"/>
      <c r="D5620" s="215"/>
    </row>
    <row r="5621" spans="3:4" ht="12" customHeight="1">
      <c r="C5621" s="215"/>
      <c r="D5621" s="215"/>
    </row>
    <row r="5622" spans="3:4" ht="12" customHeight="1">
      <c r="C5622" s="215"/>
      <c r="D5622" s="215"/>
    </row>
    <row r="5623" spans="3:4" ht="12" customHeight="1">
      <c r="C5623" s="215"/>
      <c r="D5623" s="215"/>
    </row>
    <row r="5624" spans="3:4" ht="12" customHeight="1">
      <c r="C5624" s="215"/>
      <c r="D5624" s="215"/>
    </row>
    <row r="5625" spans="3:4" ht="12" customHeight="1">
      <c r="C5625" s="215"/>
      <c r="D5625" s="215"/>
    </row>
    <row r="5626" spans="3:4" ht="12" customHeight="1">
      <c r="C5626" s="215"/>
      <c r="D5626" s="215"/>
    </row>
    <row r="5627" spans="3:4" ht="12" customHeight="1">
      <c r="C5627" s="215"/>
      <c r="D5627" s="215"/>
    </row>
    <row r="5628" spans="3:4" ht="12" customHeight="1">
      <c r="C5628" s="215"/>
      <c r="D5628" s="215"/>
    </row>
    <row r="5629" spans="3:4" ht="12" customHeight="1">
      <c r="C5629" s="215"/>
      <c r="D5629" s="215"/>
    </row>
    <row r="5630" spans="3:4" ht="12" customHeight="1">
      <c r="C5630" s="215"/>
      <c r="D5630" s="215"/>
    </row>
    <row r="5631" spans="3:4" ht="12" customHeight="1">
      <c r="C5631" s="215"/>
      <c r="D5631" s="215"/>
    </row>
    <row r="5632" spans="3:4" ht="12" customHeight="1">
      <c r="C5632" s="215"/>
      <c r="D5632" s="215"/>
    </row>
    <row r="5633" spans="3:4" ht="12" customHeight="1">
      <c r="C5633" s="215"/>
      <c r="D5633" s="215"/>
    </row>
    <row r="5634" spans="3:4" ht="12" customHeight="1">
      <c r="C5634" s="215"/>
      <c r="D5634" s="215"/>
    </row>
    <row r="5635" spans="3:4" ht="12" customHeight="1">
      <c r="C5635" s="215"/>
      <c r="D5635" s="215"/>
    </row>
    <row r="5636" spans="3:4" ht="12" customHeight="1">
      <c r="C5636" s="215"/>
      <c r="D5636" s="215"/>
    </row>
    <row r="5637" spans="3:4" ht="12" customHeight="1">
      <c r="C5637" s="215"/>
      <c r="D5637" s="215"/>
    </row>
    <row r="5638" spans="3:4" ht="12" customHeight="1">
      <c r="C5638" s="215"/>
      <c r="D5638" s="215"/>
    </row>
    <row r="5639" spans="3:4" ht="12" customHeight="1">
      <c r="C5639" s="215"/>
      <c r="D5639" s="215"/>
    </row>
    <row r="5640" spans="3:4" ht="12" customHeight="1">
      <c r="C5640" s="215"/>
      <c r="D5640" s="215"/>
    </row>
    <row r="5641" spans="3:4" ht="12" customHeight="1">
      <c r="C5641" s="215"/>
      <c r="D5641" s="215"/>
    </row>
    <row r="5642" spans="3:4" ht="12" customHeight="1">
      <c r="C5642" s="215"/>
      <c r="D5642" s="215"/>
    </row>
    <row r="5643" spans="3:4" ht="12" customHeight="1">
      <c r="C5643" s="215"/>
      <c r="D5643" s="215"/>
    </row>
    <row r="5644" spans="3:4" ht="12" customHeight="1">
      <c r="C5644" s="215"/>
      <c r="D5644" s="215"/>
    </row>
    <row r="5645" spans="3:4" ht="12" customHeight="1">
      <c r="C5645" s="215"/>
      <c r="D5645" s="215"/>
    </row>
    <row r="5646" spans="3:4" ht="12" customHeight="1">
      <c r="C5646" s="215"/>
      <c r="D5646" s="215"/>
    </row>
    <row r="5647" spans="3:4" ht="12" customHeight="1">
      <c r="C5647" s="215"/>
      <c r="D5647" s="215"/>
    </row>
    <row r="5648" spans="3:4" ht="12" customHeight="1">
      <c r="C5648" s="215"/>
      <c r="D5648" s="215"/>
    </row>
    <row r="5649" spans="3:4" ht="12" customHeight="1">
      <c r="C5649" s="215"/>
      <c r="D5649" s="215"/>
    </row>
    <row r="5650" spans="3:4" ht="12" customHeight="1">
      <c r="C5650" s="215"/>
      <c r="D5650" s="215"/>
    </row>
    <row r="5651" spans="3:4" ht="12" customHeight="1">
      <c r="C5651" s="215"/>
      <c r="D5651" s="215"/>
    </row>
    <row r="5652" spans="3:4" ht="12" customHeight="1">
      <c r="C5652" s="215"/>
      <c r="D5652" s="215"/>
    </row>
    <row r="5653" spans="3:4" ht="12" customHeight="1">
      <c r="C5653" s="215"/>
      <c r="D5653" s="215"/>
    </row>
    <row r="5654" spans="3:4" ht="12" customHeight="1">
      <c r="C5654" s="215"/>
      <c r="D5654" s="215"/>
    </row>
    <row r="5655" spans="3:4" ht="12" customHeight="1">
      <c r="C5655" s="215"/>
      <c r="D5655" s="215"/>
    </row>
    <row r="5656" spans="3:4" ht="12" customHeight="1">
      <c r="C5656" s="215"/>
      <c r="D5656" s="215"/>
    </row>
    <row r="5657" spans="3:4" ht="12" customHeight="1">
      <c r="C5657" s="215"/>
      <c r="D5657" s="215"/>
    </row>
    <row r="5658" spans="3:4" ht="12" customHeight="1">
      <c r="C5658" s="215"/>
      <c r="D5658" s="215"/>
    </row>
    <row r="5659" spans="3:4" ht="12" customHeight="1">
      <c r="C5659" s="215"/>
      <c r="D5659" s="215"/>
    </row>
    <row r="5660" spans="3:4" ht="12" customHeight="1">
      <c r="C5660" s="215"/>
      <c r="D5660" s="215"/>
    </row>
    <row r="5661" spans="3:4" ht="12" customHeight="1">
      <c r="C5661" s="215"/>
      <c r="D5661" s="215"/>
    </row>
    <row r="5662" spans="3:4" ht="12" customHeight="1">
      <c r="C5662" s="215"/>
      <c r="D5662" s="215"/>
    </row>
    <row r="5663" spans="3:4" ht="12" customHeight="1">
      <c r="C5663" s="215"/>
      <c r="D5663" s="215"/>
    </row>
    <row r="5664" spans="3:4" ht="12" customHeight="1">
      <c r="C5664" s="215"/>
      <c r="D5664" s="215"/>
    </row>
    <row r="5665" spans="3:4" ht="12" customHeight="1">
      <c r="C5665" s="215"/>
      <c r="D5665" s="215"/>
    </row>
    <row r="5666" spans="3:4" ht="12" customHeight="1">
      <c r="C5666" s="215"/>
      <c r="D5666" s="215"/>
    </row>
    <row r="5667" spans="3:4" ht="12" customHeight="1">
      <c r="C5667" s="215"/>
      <c r="D5667" s="215"/>
    </row>
    <row r="5668" spans="3:4" ht="12" customHeight="1">
      <c r="C5668" s="215"/>
      <c r="D5668" s="215"/>
    </row>
    <row r="5669" spans="3:4" ht="12" customHeight="1">
      <c r="C5669" s="215"/>
      <c r="D5669" s="215"/>
    </row>
    <row r="5670" spans="3:4" ht="12" customHeight="1">
      <c r="C5670" s="215"/>
      <c r="D5670" s="215"/>
    </row>
    <row r="5671" spans="3:4" ht="12" customHeight="1">
      <c r="C5671" s="215"/>
      <c r="D5671" s="215"/>
    </row>
    <row r="5672" spans="3:4" ht="12" customHeight="1">
      <c r="C5672" s="215"/>
      <c r="D5672" s="215"/>
    </row>
    <row r="5673" spans="3:4" ht="12" customHeight="1">
      <c r="C5673" s="215"/>
      <c r="D5673" s="215"/>
    </row>
    <row r="5674" spans="3:4" ht="12" customHeight="1">
      <c r="C5674" s="215"/>
      <c r="D5674" s="215"/>
    </row>
    <row r="5675" spans="3:4" ht="12" customHeight="1">
      <c r="C5675" s="215"/>
      <c r="D5675" s="215"/>
    </row>
    <row r="5676" spans="3:4" ht="12" customHeight="1">
      <c r="C5676" s="215"/>
      <c r="D5676" s="215"/>
    </row>
    <row r="5677" spans="3:4" ht="12" customHeight="1">
      <c r="C5677" s="215"/>
      <c r="D5677" s="215"/>
    </row>
    <row r="5678" spans="3:4" ht="12" customHeight="1">
      <c r="C5678" s="215"/>
      <c r="D5678" s="215"/>
    </row>
    <row r="5679" spans="3:4" ht="12" customHeight="1">
      <c r="C5679" s="215"/>
      <c r="D5679" s="215"/>
    </row>
    <row r="5680" spans="3:4" ht="12" customHeight="1">
      <c r="C5680" s="215"/>
      <c r="D5680" s="215"/>
    </row>
    <row r="5681" spans="3:4" ht="12" customHeight="1">
      <c r="C5681" s="215"/>
      <c r="D5681" s="215"/>
    </row>
    <row r="5682" spans="3:4" ht="12" customHeight="1">
      <c r="C5682" s="215"/>
      <c r="D5682" s="215"/>
    </row>
    <row r="5683" spans="3:4" ht="12" customHeight="1">
      <c r="C5683" s="215"/>
      <c r="D5683" s="215"/>
    </row>
    <row r="5684" spans="3:4" ht="12" customHeight="1">
      <c r="C5684" s="215"/>
      <c r="D5684" s="215"/>
    </row>
    <row r="5685" spans="3:4" ht="12" customHeight="1">
      <c r="C5685" s="215"/>
      <c r="D5685" s="215"/>
    </row>
    <row r="5686" spans="3:4" ht="12" customHeight="1">
      <c r="C5686" s="215"/>
      <c r="D5686" s="215"/>
    </row>
    <row r="5687" spans="3:4" ht="12" customHeight="1">
      <c r="C5687" s="215"/>
      <c r="D5687" s="215"/>
    </row>
    <row r="5688" spans="3:4" ht="12" customHeight="1">
      <c r="C5688" s="215"/>
      <c r="D5688" s="215"/>
    </row>
    <row r="5689" spans="3:4" ht="12" customHeight="1">
      <c r="C5689" s="215"/>
      <c r="D5689" s="215"/>
    </row>
    <row r="5690" spans="3:4" ht="12" customHeight="1">
      <c r="C5690" s="215"/>
      <c r="D5690" s="215"/>
    </row>
    <row r="5691" spans="3:4" ht="12" customHeight="1">
      <c r="C5691" s="215"/>
      <c r="D5691" s="215"/>
    </row>
    <row r="5692" spans="3:4" ht="12" customHeight="1">
      <c r="C5692" s="215"/>
      <c r="D5692" s="215"/>
    </row>
    <row r="5693" spans="3:4" ht="12" customHeight="1">
      <c r="C5693" s="215"/>
      <c r="D5693" s="215"/>
    </row>
    <row r="5694" spans="3:4" ht="12" customHeight="1">
      <c r="C5694" s="215"/>
      <c r="D5694" s="215"/>
    </row>
    <row r="5695" spans="3:4" ht="12" customHeight="1">
      <c r="C5695" s="215"/>
      <c r="D5695" s="215"/>
    </row>
    <row r="5696" spans="3:4" ht="12" customHeight="1">
      <c r="C5696" s="215"/>
      <c r="D5696" s="215"/>
    </row>
    <row r="5697" spans="3:4" ht="12" customHeight="1">
      <c r="C5697" s="215"/>
      <c r="D5697" s="215"/>
    </row>
    <row r="5698" spans="3:4" ht="12" customHeight="1">
      <c r="C5698" s="215"/>
      <c r="D5698" s="215"/>
    </row>
    <row r="5699" spans="3:4" ht="12" customHeight="1">
      <c r="C5699" s="215"/>
      <c r="D5699" s="215"/>
    </row>
    <row r="5700" spans="3:4" ht="12" customHeight="1">
      <c r="C5700" s="215"/>
      <c r="D5700" s="215"/>
    </row>
    <row r="5701" spans="3:4" ht="12" customHeight="1">
      <c r="C5701" s="215"/>
      <c r="D5701" s="215"/>
    </row>
    <row r="5702" spans="3:4" ht="12" customHeight="1">
      <c r="C5702" s="215"/>
      <c r="D5702" s="215"/>
    </row>
    <row r="5703" spans="3:4" ht="12" customHeight="1">
      <c r="C5703" s="215"/>
      <c r="D5703" s="215"/>
    </row>
    <row r="5704" spans="3:4" ht="12" customHeight="1">
      <c r="C5704" s="215"/>
      <c r="D5704" s="215"/>
    </row>
    <row r="5705" spans="3:4" ht="12" customHeight="1">
      <c r="C5705" s="215"/>
      <c r="D5705" s="215"/>
    </row>
    <row r="5706" spans="3:4" ht="12" customHeight="1">
      <c r="C5706" s="215"/>
      <c r="D5706" s="215"/>
    </row>
    <row r="5707" spans="3:4" ht="12" customHeight="1">
      <c r="C5707" s="215"/>
      <c r="D5707" s="215"/>
    </row>
    <row r="5708" spans="3:4" ht="12" customHeight="1">
      <c r="C5708" s="215"/>
      <c r="D5708" s="215"/>
    </row>
    <row r="5709" spans="3:4" ht="12" customHeight="1">
      <c r="C5709" s="215"/>
      <c r="D5709" s="215"/>
    </row>
    <row r="5710" spans="3:4" ht="12" customHeight="1">
      <c r="C5710" s="215"/>
      <c r="D5710" s="215"/>
    </row>
    <row r="5711" spans="3:4" ht="12" customHeight="1">
      <c r="C5711" s="215"/>
      <c r="D5711" s="215"/>
    </row>
    <row r="5712" spans="3:4" ht="12" customHeight="1">
      <c r="C5712" s="215"/>
      <c r="D5712" s="215"/>
    </row>
    <row r="5713" spans="3:4" ht="12" customHeight="1">
      <c r="C5713" s="215"/>
      <c r="D5713" s="215"/>
    </row>
    <row r="5714" spans="3:4" ht="12" customHeight="1">
      <c r="C5714" s="215"/>
      <c r="D5714" s="215"/>
    </row>
    <row r="5715" spans="3:4" ht="12" customHeight="1">
      <c r="C5715" s="215"/>
      <c r="D5715" s="215"/>
    </row>
    <row r="5716" spans="3:4" ht="12" customHeight="1">
      <c r="C5716" s="215"/>
      <c r="D5716" s="215"/>
    </row>
    <row r="5717" spans="3:4" ht="12" customHeight="1">
      <c r="C5717" s="215"/>
      <c r="D5717" s="215"/>
    </row>
    <row r="5718" spans="3:4" ht="12" customHeight="1">
      <c r="C5718" s="215"/>
      <c r="D5718" s="215"/>
    </row>
    <row r="5719" spans="3:4" ht="12" customHeight="1">
      <c r="C5719" s="215"/>
      <c r="D5719" s="215"/>
    </row>
    <row r="5720" spans="3:4" ht="12" customHeight="1">
      <c r="C5720" s="215"/>
      <c r="D5720" s="215"/>
    </row>
    <row r="5721" spans="3:4" ht="12" customHeight="1">
      <c r="C5721" s="215"/>
      <c r="D5721" s="215"/>
    </row>
    <row r="5722" spans="3:4" ht="12" customHeight="1">
      <c r="C5722" s="215"/>
      <c r="D5722" s="215"/>
    </row>
    <row r="5723" spans="3:4" ht="12" customHeight="1">
      <c r="C5723" s="215"/>
      <c r="D5723" s="215"/>
    </row>
    <row r="5724" spans="3:4" ht="12" customHeight="1">
      <c r="C5724" s="215"/>
      <c r="D5724" s="215"/>
    </row>
    <row r="5725" spans="3:4" ht="12" customHeight="1">
      <c r="C5725" s="215"/>
      <c r="D5725" s="215"/>
    </row>
    <row r="5726" spans="3:4" ht="12" customHeight="1">
      <c r="C5726" s="215"/>
      <c r="D5726" s="215"/>
    </row>
    <row r="5727" spans="3:4" ht="12" customHeight="1">
      <c r="C5727" s="215"/>
      <c r="D5727" s="215"/>
    </row>
    <row r="5728" spans="3:4" ht="12" customHeight="1">
      <c r="C5728" s="215"/>
      <c r="D5728" s="215"/>
    </row>
    <row r="5729" spans="3:4" ht="12" customHeight="1">
      <c r="C5729" s="215"/>
      <c r="D5729" s="215"/>
    </row>
    <row r="5730" spans="3:4" ht="12" customHeight="1">
      <c r="C5730" s="215"/>
      <c r="D5730" s="215"/>
    </row>
    <row r="5731" spans="3:4" ht="12" customHeight="1">
      <c r="C5731" s="215"/>
      <c r="D5731" s="215"/>
    </row>
    <row r="5732" spans="3:4" ht="12" customHeight="1">
      <c r="C5732" s="215"/>
      <c r="D5732" s="215"/>
    </row>
    <row r="5733" spans="3:4" ht="12" customHeight="1">
      <c r="C5733" s="215"/>
      <c r="D5733" s="215"/>
    </row>
    <row r="5734" spans="3:4" ht="12" customHeight="1">
      <c r="C5734" s="215"/>
      <c r="D5734" s="215"/>
    </row>
    <row r="5735" spans="3:4" ht="12" customHeight="1">
      <c r="C5735" s="215"/>
      <c r="D5735" s="215"/>
    </row>
    <row r="5736" spans="3:4" ht="12" customHeight="1">
      <c r="C5736" s="215"/>
      <c r="D5736" s="215"/>
    </row>
    <row r="5737" spans="3:4" ht="12" customHeight="1">
      <c r="C5737" s="215"/>
      <c r="D5737" s="215"/>
    </row>
    <row r="5738" spans="3:4" ht="12" customHeight="1">
      <c r="C5738" s="215"/>
      <c r="D5738" s="215"/>
    </row>
    <row r="5739" spans="3:4" ht="12" customHeight="1">
      <c r="C5739" s="215"/>
      <c r="D5739" s="215"/>
    </row>
    <row r="5740" spans="3:4" ht="12" customHeight="1">
      <c r="C5740" s="215"/>
      <c r="D5740" s="215"/>
    </row>
    <row r="5741" spans="3:4" ht="12" customHeight="1">
      <c r="C5741" s="215"/>
      <c r="D5741" s="215"/>
    </row>
    <row r="5742" spans="3:4" ht="12" customHeight="1">
      <c r="C5742" s="215"/>
      <c r="D5742" s="215"/>
    </row>
    <row r="5743" spans="3:4" ht="12" customHeight="1">
      <c r="C5743" s="215"/>
      <c r="D5743" s="215"/>
    </row>
    <row r="5744" spans="3:4" ht="12" customHeight="1">
      <c r="C5744" s="215"/>
      <c r="D5744" s="215"/>
    </row>
    <row r="5745" spans="3:4" ht="12" customHeight="1">
      <c r="C5745" s="215"/>
      <c r="D5745" s="215"/>
    </row>
    <row r="5746" spans="3:4" ht="12" customHeight="1">
      <c r="C5746" s="215"/>
      <c r="D5746" s="215"/>
    </row>
    <row r="5747" spans="3:4" ht="12" customHeight="1">
      <c r="C5747" s="215"/>
      <c r="D5747" s="215"/>
    </row>
    <row r="5748" spans="3:4" ht="12" customHeight="1">
      <c r="C5748" s="215"/>
      <c r="D5748" s="215"/>
    </row>
    <row r="5749" spans="3:4" ht="12" customHeight="1">
      <c r="C5749" s="215"/>
      <c r="D5749" s="215"/>
    </row>
    <row r="5750" spans="3:4" ht="12" customHeight="1">
      <c r="C5750" s="215"/>
      <c r="D5750" s="215"/>
    </row>
    <row r="5751" spans="3:4" ht="12" customHeight="1">
      <c r="C5751" s="215"/>
      <c r="D5751" s="215"/>
    </row>
    <row r="5752" spans="3:4" ht="12" customHeight="1">
      <c r="C5752" s="215"/>
      <c r="D5752" s="215"/>
    </row>
    <row r="5753" spans="3:4" ht="12" customHeight="1">
      <c r="C5753" s="215"/>
      <c r="D5753" s="215"/>
    </row>
    <row r="5754" spans="3:4" ht="12" customHeight="1">
      <c r="C5754" s="215"/>
      <c r="D5754" s="215"/>
    </row>
    <row r="5755" spans="3:4" ht="12" customHeight="1">
      <c r="C5755" s="215"/>
      <c r="D5755" s="215"/>
    </row>
    <row r="5756" spans="3:4" ht="12" customHeight="1">
      <c r="C5756" s="215"/>
      <c r="D5756" s="215"/>
    </row>
    <row r="5757" spans="3:4" ht="12" customHeight="1">
      <c r="C5757" s="215"/>
      <c r="D5757" s="215"/>
    </row>
    <row r="5758" spans="3:4" ht="12" customHeight="1">
      <c r="C5758" s="215"/>
      <c r="D5758" s="215"/>
    </row>
    <row r="5759" spans="3:4" ht="12" customHeight="1">
      <c r="C5759" s="215"/>
      <c r="D5759" s="215"/>
    </row>
    <row r="5760" spans="3:4" ht="12" customHeight="1">
      <c r="C5760" s="215"/>
      <c r="D5760" s="215"/>
    </row>
    <row r="5761" spans="3:4" ht="12" customHeight="1">
      <c r="C5761" s="215"/>
      <c r="D5761" s="215"/>
    </row>
    <row r="5762" spans="3:4" ht="12" customHeight="1">
      <c r="C5762" s="215"/>
      <c r="D5762" s="215"/>
    </row>
    <row r="5763" spans="3:4" ht="12" customHeight="1">
      <c r="C5763" s="215"/>
      <c r="D5763" s="215"/>
    </row>
    <row r="5764" spans="3:4" ht="12" customHeight="1">
      <c r="C5764" s="215"/>
      <c r="D5764" s="215"/>
    </row>
    <row r="5765" spans="3:4" ht="12" customHeight="1">
      <c r="C5765" s="215"/>
      <c r="D5765" s="215"/>
    </row>
    <row r="5766" spans="3:4" ht="12" customHeight="1">
      <c r="C5766" s="215"/>
      <c r="D5766" s="215"/>
    </row>
    <row r="5767" spans="3:4" ht="12" customHeight="1">
      <c r="C5767" s="215"/>
      <c r="D5767" s="215"/>
    </row>
    <row r="5768" spans="3:4" ht="12" customHeight="1">
      <c r="C5768" s="215"/>
      <c r="D5768" s="215"/>
    </row>
    <row r="5769" spans="3:4" ht="12" customHeight="1">
      <c r="C5769" s="215"/>
      <c r="D5769" s="215"/>
    </row>
    <row r="5770" spans="3:4" ht="12" customHeight="1">
      <c r="C5770" s="215"/>
      <c r="D5770" s="215"/>
    </row>
    <row r="5771" spans="3:4" ht="12" customHeight="1">
      <c r="C5771" s="215"/>
      <c r="D5771" s="215"/>
    </row>
    <row r="5772" spans="3:4" ht="12" customHeight="1">
      <c r="C5772" s="215"/>
      <c r="D5772" s="215"/>
    </row>
    <row r="5773" spans="3:4" ht="12" customHeight="1">
      <c r="C5773" s="215"/>
      <c r="D5773" s="215"/>
    </row>
    <row r="5774" spans="3:4" ht="12" customHeight="1">
      <c r="C5774" s="215"/>
      <c r="D5774" s="215"/>
    </row>
    <row r="5775" spans="3:4" ht="12" customHeight="1">
      <c r="C5775" s="215"/>
      <c r="D5775" s="215"/>
    </row>
    <row r="5776" spans="3:4" ht="12" customHeight="1">
      <c r="C5776" s="215"/>
      <c r="D5776" s="215"/>
    </row>
    <row r="5777" spans="3:4" ht="12" customHeight="1">
      <c r="C5777" s="215"/>
      <c r="D5777" s="215"/>
    </row>
    <row r="5778" spans="3:4" ht="12" customHeight="1">
      <c r="C5778" s="215"/>
      <c r="D5778" s="215"/>
    </row>
    <row r="5779" spans="3:4" ht="12" customHeight="1">
      <c r="C5779" s="215"/>
      <c r="D5779" s="215"/>
    </row>
    <row r="5780" spans="3:4" ht="12" customHeight="1">
      <c r="C5780" s="215"/>
      <c r="D5780" s="215"/>
    </row>
    <row r="5781" spans="3:4" ht="12" customHeight="1">
      <c r="C5781" s="215"/>
      <c r="D5781" s="215"/>
    </row>
    <row r="5782" spans="3:4" ht="12" customHeight="1">
      <c r="C5782" s="215"/>
      <c r="D5782" s="215"/>
    </row>
    <row r="5783" spans="3:4" ht="12" customHeight="1">
      <c r="C5783" s="215"/>
      <c r="D5783" s="215"/>
    </row>
    <row r="5784" spans="3:4" ht="12" customHeight="1">
      <c r="C5784" s="215"/>
      <c r="D5784" s="215"/>
    </row>
    <row r="5785" spans="3:4" ht="12" customHeight="1">
      <c r="C5785" s="215"/>
      <c r="D5785" s="215"/>
    </row>
    <row r="5786" spans="3:4" ht="12" customHeight="1">
      <c r="C5786" s="215"/>
      <c r="D5786" s="215"/>
    </row>
    <row r="5787" spans="3:4" ht="12" customHeight="1">
      <c r="C5787" s="215"/>
      <c r="D5787" s="215"/>
    </row>
    <row r="5788" spans="3:4" ht="12" customHeight="1">
      <c r="C5788" s="215"/>
      <c r="D5788" s="215"/>
    </row>
    <row r="5789" spans="3:4" ht="12" customHeight="1">
      <c r="C5789" s="215"/>
      <c r="D5789" s="215"/>
    </row>
    <row r="5790" spans="3:4" ht="12" customHeight="1">
      <c r="C5790" s="215"/>
      <c r="D5790" s="215"/>
    </row>
    <row r="5791" spans="3:4" ht="12" customHeight="1">
      <c r="C5791" s="215"/>
      <c r="D5791" s="215"/>
    </row>
    <row r="5792" spans="3:4" ht="12" customHeight="1">
      <c r="C5792" s="215"/>
      <c r="D5792" s="215"/>
    </row>
    <row r="5793" spans="3:4" ht="12" customHeight="1">
      <c r="C5793" s="215"/>
      <c r="D5793" s="215"/>
    </row>
    <row r="5794" spans="3:4" ht="12" customHeight="1">
      <c r="C5794" s="215"/>
      <c r="D5794" s="215"/>
    </row>
    <row r="5795" spans="3:4" ht="12" customHeight="1">
      <c r="C5795" s="215"/>
      <c r="D5795" s="215"/>
    </row>
    <row r="5796" spans="3:4" ht="12" customHeight="1">
      <c r="C5796" s="215"/>
      <c r="D5796" s="215"/>
    </row>
    <row r="5797" spans="3:4" ht="12" customHeight="1">
      <c r="C5797" s="215"/>
      <c r="D5797" s="215"/>
    </row>
    <row r="5798" spans="3:4" ht="12" customHeight="1">
      <c r="C5798" s="215"/>
      <c r="D5798" s="215"/>
    </row>
    <row r="5799" spans="3:4" ht="12" customHeight="1">
      <c r="C5799" s="215"/>
      <c r="D5799" s="215"/>
    </row>
    <row r="5800" spans="3:4" ht="12" customHeight="1">
      <c r="C5800" s="215"/>
      <c r="D5800" s="215"/>
    </row>
    <row r="5801" spans="3:4" ht="12" customHeight="1">
      <c r="C5801" s="215"/>
      <c r="D5801" s="215"/>
    </row>
    <row r="5802" spans="3:4" ht="12" customHeight="1">
      <c r="C5802" s="215"/>
      <c r="D5802" s="215"/>
    </row>
    <row r="5803" spans="3:4" ht="12" customHeight="1">
      <c r="C5803" s="215"/>
      <c r="D5803" s="215"/>
    </row>
    <row r="5804" spans="3:4" ht="12" customHeight="1">
      <c r="C5804" s="215"/>
      <c r="D5804" s="215"/>
    </row>
    <row r="5805" spans="3:4" ht="12" customHeight="1">
      <c r="C5805" s="215"/>
      <c r="D5805" s="215"/>
    </row>
    <row r="5806" spans="3:4" ht="12" customHeight="1">
      <c r="C5806" s="215"/>
      <c r="D5806" s="215"/>
    </row>
    <row r="5807" spans="3:4" ht="12" customHeight="1">
      <c r="C5807" s="215"/>
      <c r="D5807" s="215"/>
    </row>
    <row r="5808" spans="3:4" ht="12" customHeight="1">
      <c r="C5808" s="215"/>
      <c r="D5808" s="215"/>
    </row>
    <row r="5809" spans="3:4" ht="12" customHeight="1">
      <c r="C5809" s="215"/>
      <c r="D5809" s="215"/>
    </row>
    <row r="5810" spans="3:4" ht="12" customHeight="1">
      <c r="C5810" s="215"/>
      <c r="D5810" s="215"/>
    </row>
    <row r="5811" spans="3:4" ht="12" customHeight="1">
      <c r="C5811" s="215"/>
      <c r="D5811" s="215"/>
    </row>
    <row r="5812" spans="3:4" ht="12" customHeight="1">
      <c r="C5812" s="215"/>
      <c r="D5812" s="215"/>
    </row>
    <row r="5813" spans="3:4" ht="12" customHeight="1">
      <c r="C5813" s="215"/>
      <c r="D5813" s="215"/>
    </row>
    <row r="5814" spans="3:4" ht="12" customHeight="1">
      <c r="C5814" s="215"/>
      <c r="D5814" s="215"/>
    </row>
    <row r="5815" spans="3:4" ht="12" customHeight="1">
      <c r="C5815" s="215"/>
      <c r="D5815" s="215"/>
    </row>
    <row r="5816" spans="3:4" ht="12" customHeight="1">
      <c r="C5816" s="215"/>
      <c r="D5816" s="215"/>
    </row>
    <row r="5817" spans="3:4" ht="12" customHeight="1">
      <c r="C5817" s="215"/>
      <c r="D5817" s="215"/>
    </row>
    <row r="5818" spans="3:4" ht="12" customHeight="1">
      <c r="C5818" s="215"/>
      <c r="D5818" s="215"/>
    </row>
    <row r="5819" spans="3:4" ht="12" customHeight="1">
      <c r="C5819" s="215"/>
      <c r="D5819" s="215"/>
    </row>
    <row r="5820" spans="3:4" ht="12" customHeight="1">
      <c r="C5820" s="215"/>
      <c r="D5820" s="215"/>
    </row>
    <row r="5821" spans="3:4" ht="12" customHeight="1">
      <c r="C5821" s="215"/>
      <c r="D5821" s="215"/>
    </row>
    <row r="5822" spans="3:4" ht="12" customHeight="1">
      <c r="C5822" s="215"/>
      <c r="D5822" s="215"/>
    </row>
    <row r="5823" spans="3:4" ht="12" customHeight="1">
      <c r="C5823" s="215"/>
      <c r="D5823" s="215"/>
    </row>
    <row r="5824" spans="3:4" ht="12" customHeight="1">
      <c r="C5824" s="215"/>
      <c r="D5824" s="215"/>
    </row>
    <row r="5825" spans="3:4" ht="12" customHeight="1">
      <c r="C5825" s="215"/>
      <c r="D5825" s="215"/>
    </row>
    <row r="5826" spans="3:4" ht="12" customHeight="1">
      <c r="C5826" s="215"/>
      <c r="D5826" s="215"/>
    </row>
    <row r="5827" spans="3:4" ht="12" customHeight="1">
      <c r="C5827" s="215"/>
      <c r="D5827" s="215"/>
    </row>
    <row r="5828" spans="3:4" ht="12" customHeight="1">
      <c r="C5828" s="215"/>
      <c r="D5828" s="215"/>
    </row>
    <row r="5829" spans="3:4" ht="12" customHeight="1">
      <c r="C5829" s="215"/>
      <c r="D5829" s="215"/>
    </row>
    <row r="5830" spans="3:4" ht="12" customHeight="1">
      <c r="C5830" s="215"/>
      <c r="D5830" s="215"/>
    </row>
    <row r="5831" spans="3:4" ht="12" customHeight="1">
      <c r="C5831" s="215"/>
      <c r="D5831" s="215"/>
    </row>
    <row r="5832" spans="3:4" ht="12" customHeight="1">
      <c r="C5832" s="215"/>
      <c r="D5832" s="215"/>
    </row>
    <row r="5833" spans="3:4" ht="12" customHeight="1">
      <c r="C5833" s="215"/>
      <c r="D5833" s="215"/>
    </row>
    <row r="5834" spans="3:4" ht="12" customHeight="1">
      <c r="C5834" s="215"/>
      <c r="D5834" s="215"/>
    </row>
    <row r="5835" spans="3:4" ht="12" customHeight="1">
      <c r="C5835" s="215"/>
      <c r="D5835" s="215"/>
    </row>
    <row r="5836" spans="3:4" ht="12" customHeight="1">
      <c r="C5836" s="215"/>
      <c r="D5836" s="215"/>
    </row>
    <row r="5837" spans="3:4" ht="12" customHeight="1">
      <c r="C5837" s="215"/>
      <c r="D5837" s="215"/>
    </row>
    <row r="5838" spans="3:4" ht="12" customHeight="1">
      <c r="C5838" s="215"/>
      <c r="D5838" s="215"/>
    </row>
    <row r="5839" spans="3:4" ht="12" customHeight="1">
      <c r="C5839" s="215"/>
      <c r="D5839" s="215"/>
    </row>
    <row r="5840" spans="3:4" ht="12" customHeight="1">
      <c r="C5840" s="215"/>
      <c r="D5840" s="215"/>
    </row>
    <row r="5841" spans="3:4" ht="12" customHeight="1">
      <c r="C5841" s="215"/>
      <c r="D5841" s="215"/>
    </row>
    <row r="5842" spans="3:4" ht="12" customHeight="1">
      <c r="C5842" s="215"/>
      <c r="D5842" s="215"/>
    </row>
    <row r="5843" spans="3:4" ht="12" customHeight="1">
      <c r="C5843" s="215"/>
      <c r="D5843" s="215"/>
    </row>
    <row r="5844" spans="3:4" ht="12" customHeight="1">
      <c r="C5844" s="215"/>
      <c r="D5844" s="215"/>
    </row>
    <row r="5845" spans="3:4" ht="12" customHeight="1">
      <c r="C5845" s="215"/>
      <c r="D5845" s="215"/>
    </row>
    <row r="5846" spans="3:4" ht="12" customHeight="1">
      <c r="C5846" s="215"/>
      <c r="D5846" s="215"/>
    </row>
    <row r="5847" spans="3:4" ht="12" customHeight="1">
      <c r="C5847" s="215"/>
      <c r="D5847" s="215"/>
    </row>
    <row r="5848" spans="3:4" ht="12" customHeight="1">
      <c r="C5848" s="215"/>
      <c r="D5848" s="215"/>
    </row>
    <row r="5849" spans="3:4" ht="12" customHeight="1">
      <c r="C5849" s="215"/>
      <c r="D5849" s="215"/>
    </row>
    <row r="5850" spans="3:4" ht="12" customHeight="1">
      <c r="C5850" s="215"/>
      <c r="D5850" s="215"/>
    </row>
    <row r="5851" spans="3:4" ht="12" customHeight="1">
      <c r="C5851" s="215"/>
      <c r="D5851" s="215"/>
    </row>
    <row r="5852" spans="3:4" ht="12" customHeight="1">
      <c r="C5852" s="215"/>
      <c r="D5852" s="215"/>
    </row>
    <row r="5853" spans="3:4" ht="12" customHeight="1">
      <c r="C5853" s="215"/>
      <c r="D5853" s="215"/>
    </row>
    <row r="5854" spans="3:4" ht="12" customHeight="1">
      <c r="C5854" s="215"/>
      <c r="D5854" s="215"/>
    </row>
    <row r="5855" spans="3:4" ht="12" customHeight="1">
      <c r="C5855" s="215"/>
      <c r="D5855" s="215"/>
    </row>
    <row r="5856" spans="3:4" ht="12" customHeight="1">
      <c r="C5856" s="215"/>
      <c r="D5856" s="215"/>
    </row>
    <row r="5857" spans="3:4" ht="12" customHeight="1">
      <c r="C5857" s="215"/>
      <c r="D5857" s="215"/>
    </row>
    <row r="5858" spans="3:4" ht="12" customHeight="1">
      <c r="C5858" s="215"/>
      <c r="D5858" s="215"/>
    </row>
    <row r="5859" spans="3:4" ht="12" customHeight="1">
      <c r="C5859" s="215"/>
      <c r="D5859" s="215"/>
    </row>
    <row r="5860" spans="3:4" ht="12" customHeight="1">
      <c r="C5860" s="215"/>
      <c r="D5860" s="215"/>
    </row>
    <row r="5861" spans="3:4" ht="12" customHeight="1">
      <c r="C5861" s="215"/>
      <c r="D5861" s="215"/>
    </row>
    <row r="5862" spans="3:4" ht="12" customHeight="1">
      <c r="C5862" s="215"/>
      <c r="D5862" s="215"/>
    </row>
    <row r="5863" spans="3:4" ht="12" customHeight="1">
      <c r="C5863" s="215"/>
      <c r="D5863" s="215"/>
    </row>
    <row r="5864" spans="3:4" ht="12" customHeight="1">
      <c r="C5864" s="215"/>
      <c r="D5864" s="215"/>
    </row>
    <row r="5865" spans="3:4" ht="12" customHeight="1">
      <c r="C5865" s="215"/>
      <c r="D5865" s="215"/>
    </row>
    <row r="5866" spans="3:4" ht="12" customHeight="1">
      <c r="C5866" s="215"/>
      <c r="D5866" s="215"/>
    </row>
    <row r="5867" spans="3:4" ht="12" customHeight="1">
      <c r="C5867" s="215"/>
      <c r="D5867" s="215"/>
    </row>
    <row r="5868" spans="3:4" ht="12" customHeight="1">
      <c r="C5868" s="215"/>
      <c r="D5868" s="215"/>
    </row>
    <row r="5869" spans="3:4" ht="12" customHeight="1">
      <c r="C5869" s="215"/>
      <c r="D5869" s="215"/>
    </row>
    <row r="5870" spans="3:4" ht="12" customHeight="1">
      <c r="C5870" s="215"/>
      <c r="D5870" s="215"/>
    </row>
    <row r="5871" spans="3:4" ht="12" customHeight="1">
      <c r="C5871" s="215"/>
      <c r="D5871" s="215"/>
    </row>
    <row r="5872" spans="3:4" ht="12" customHeight="1">
      <c r="C5872" s="215"/>
      <c r="D5872" s="215"/>
    </row>
    <row r="5873" spans="3:4" ht="12" customHeight="1">
      <c r="C5873" s="215"/>
      <c r="D5873" s="215"/>
    </row>
    <row r="5874" spans="3:4" ht="12" customHeight="1">
      <c r="C5874" s="215"/>
      <c r="D5874" s="215"/>
    </row>
    <row r="5875" spans="3:4" ht="12" customHeight="1">
      <c r="C5875" s="215"/>
      <c r="D5875" s="215"/>
    </row>
    <row r="5876" spans="3:4" ht="12" customHeight="1">
      <c r="C5876" s="215"/>
      <c r="D5876" s="215"/>
    </row>
    <row r="5877" spans="3:4" ht="12" customHeight="1">
      <c r="C5877" s="215"/>
      <c r="D5877" s="215"/>
    </row>
    <row r="5878" spans="3:4" ht="12" customHeight="1">
      <c r="C5878" s="215"/>
      <c r="D5878" s="215"/>
    </row>
    <row r="5879" spans="3:4" ht="12" customHeight="1">
      <c r="C5879" s="215"/>
      <c r="D5879" s="215"/>
    </row>
    <row r="5880" spans="3:4" ht="12" customHeight="1">
      <c r="C5880" s="215"/>
      <c r="D5880" s="215"/>
    </row>
    <row r="5881" spans="3:4" ht="12" customHeight="1">
      <c r="C5881" s="215"/>
      <c r="D5881" s="215"/>
    </row>
    <row r="5882" spans="3:4" ht="12" customHeight="1">
      <c r="C5882" s="215"/>
      <c r="D5882" s="215"/>
    </row>
    <row r="5883" spans="3:4" ht="12" customHeight="1">
      <c r="C5883" s="215"/>
      <c r="D5883" s="215"/>
    </row>
    <row r="5884" spans="3:4" ht="12" customHeight="1">
      <c r="C5884" s="215"/>
      <c r="D5884" s="215"/>
    </row>
    <row r="5885" spans="3:4" ht="12" customHeight="1">
      <c r="C5885" s="215"/>
      <c r="D5885" s="215"/>
    </row>
    <row r="5886" spans="3:4" ht="12" customHeight="1">
      <c r="C5886" s="215"/>
      <c r="D5886" s="215"/>
    </row>
    <row r="5887" spans="3:4" ht="12" customHeight="1">
      <c r="C5887" s="215"/>
      <c r="D5887" s="215"/>
    </row>
    <row r="5888" spans="3:4" ht="12" customHeight="1">
      <c r="C5888" s="215"/>
      <c r="D5888" s="215"/>
    </row>
    <row r="5889" spans="3:4" ht="12" customHeight="1">
      <c r="C5889" s="215"/>
      <c r="D5889" s="215"/>
    </row>
    <row r="5890" spans="3:4" ht="12" customHeight="1">
      <c r="C5890" s="215"/>
      <c r="D5890" s="215"/>
    </row>
    <row r="5891" spans="3:4" ht="12" customHeight="1">
      <c r="C5891" s="215"/>
      <c r="D5891" s="215"/>
    </row>
    <row r="5892" spans="3:4" ht="12" customHeight="1">
      <c r="C5892" s="215"/>
      <c r="D5892" s="215"/>
    </row>
    <row r="5893" spans="3:4" ht="12" customHeight="1">
      <c r="C5893" s="215"/>
      <c r="D5893" s="215"/>
    </row>
    <row r="5894" spans="3:4" ht="12" customHeight="1">
      <c r="C5894" s="215"/>
      <c r="D5894" s="215"/>
    </row>
    <row r="5895" spans="3:4" ht="12" customHeight="1">
      <c r="C5895" s="215"/>
      <c r="D5895" s="215"/>
    </row>
    <row r="5896" spans="3:4" ht="12" customHeight="1">
      <c r="C5896" s="215"/>
      <c r="D5896" s="215"/>
    </row>
    <row r="5897" spans="3:4" ht="12" customHeight="1">
      <c r="C5897" s="215"/>
      <c r="D5897" s="215"/>
    </row>
    <row r="5898" spans="3:4" ht="12" customHeight="1">
      <c r="C5898" s="215"/>
      <c r="D5898" s="215"/>
    </row>
    <row r="5899" spans="3:4" ht="12" customHeight="1">
      <c r="C5899" s="215"/>
      <c r="D5899" s="215"/>
    </row>
    <row r="5900" spans="3:4" ht="12" customHeight="1">
      <c r="C5900" s="215"/>
      <c r="D5900" s="215"/>
    </row>
    <row r="5901" spans="3:4" ht="12" customHeight="1">
      <c r="C5901" s="215"/>
      <c r="D5901" s="215"/>
    </row>
    <row r="5902" spans="3:4" ht="12" customHeight="1">
      <c r="C5902" s="215"/>
      <c r="D5902" s="215"/>
    </row>
    <row r="5903" spans="3:4" ht="12" customHeight="1">
      <c r="C5903" s="215"/>
      <c r="D5903" s="215"/>
    </row>
    <row r="5904" spans="3:4" ht="12" customHeight="1">
      <c r="C5904" s="215"/>
      <c r="D5904" s="215"/>
    </row>
    <row r="5905" spans="3:4" ht="12" customHeight="1">
      <c r="C5905" s="215"/>
      <c r="D5905" s="215"/>
    </row>
    <row r="5906" spans="3:4" ht="12" customHeight="1">
      <c r="C5906" s="215"/>
      <c r="D5906" s="215"/>
    </row>
    <row r="5907" spans="3:4" ht="12" customHeight="1">
      <c r="C5907" s="215"/>
      <c r="D5907" s="215"/>
    </row>
    <row r="5908" spans="3:4" ht="12" customHeight="1">
      <c r="C5908" s="215"/>
      <c r="D5908" s="215"/>
    </row>
    <row r="5909" spans="3:4" ht="12" customHeight="1">
      <c r="C5909" s="215"/>
      <c r="D5909" s="215"/>
    </row>
    <row r="5910" spans="3:4" ht="12" customHeight="1">
      <c r="C5910" s="215"/>
      <c r="D5910" s="215"/>
    </row>
    <row r="5911" spans="3:4" ht="12" customHeight="1">
      <c r="C5911" s="215"/>
      <c r="D5911" s="215"/>
    </row>
    <row r="5912" spans="3:4" ht="12" customHeight="1">
      <c r="C5912" s="215"/>
      <c r="D5912" s="215"/>
    </row>
    <row r="5913" spans="3:4" ht="12" customHeight="1">
      <c r="C5913" s="215"/>
      <c r="D5913" s="215"/>
    </row>
    <row r="5914" spans="3:4" ht="12" customHeight="1">
      <c r="C5914" s="215"/>
      <c r="D5914" s="215"/>
    </row>
    <row r="5915" spans="3:4" ht="12" customHeight="1">
      <c r="C5915" s="215"/>
      <c r="D5915" s="215"/>
    </row>
    <row r="5916" spans="3:4" ht="12" customHeight="1">
      <c r="C5916" s="215"/>
      <c r="D5916" s="215"/>
    </row>
    <row r="5917" spans="3:4" ht="12" customHeight="1">
      <c r="C5917" s="215"/>
      <c r="D5917" s="215"/>
    </row>
    <row r="5918" spans="3:4" ht="12" customHeight="1">
      <c r="C5918" s="215"/>
      <c r="D5918" s="215"/>
    </row>
    <row r="5919" spans="3:4" ht="12" customHeight="1">
      <c r="C5919" s="215"/>
      <c r="D5919" s="215"/>
    </row>
    <row r="5920" spans="3:4" ht="12" customHeight="1">
      <c r="C5920" s="215"/>
      <c r="D5920" s="215"/>
    </row>
    <row r="5921" spans="3:4" ht="12" customHeight="1">
      <c r="C5921" s="215"/>
      <c r="D5921" s="215"/>
    </row>
    <row r="5922" spans="3:4" ht="12" customHeight="1">
      <c r="C5922" s="215"/>
      <c r="D5922" s="215"/>
    </row>
    <row r="5923" spans="3:4" ht="12" customHeight="1">
      <c r="C5923" s="215"/>
      <c r="D5923" s="215"/>
    </row>
    <row r="5924" spans="3:4" ht="12" customHeight="1">
      <c r="C5924" s="215"/>
      <c r="D5924" s="215"/>
    </row>
    <row r="5925" spans="3:4" ht="12" customHeight="1">
      <c r="C5925" s="215"/>
      <c r="D5925" s="215"/>
    </row>
    <row r="5926" spans="3:4" ht="12" customHeight="1">
      <c r="C5926" s="215"/>
      <c r="D5926" s="215"/>
    </row>
    <row r="5927" spans="3:4" ht="12" customHeight="1">
      <c r="C5927" s="215"/>
      <c r="D5927" s="215"/>
    </row>
    <row r="5928" spans="3:4" ht="12" customHeight="1">
      <c r="C5928" s="215"/>
      <c r="D5928" s="215"/>
    </row>
    <row r="5929" spans="3:4" ht="12" customHeight="1">
      <c r="C5929" s="215"/>
      <c r="D5929" s="215"/>
    </row>
    <row r="5930" spans="3:4" ht="12" customHeight="1">
      <c r="C5930" s="215"/>
      <c r="D5930" s="215"/>
    </row>
    <row r="5931" spans="3:4" ht="12" customHeight="1">
      <c r="C5931" s="215"/>
      <c r="D5931" s="215"/>
    </row>
    <row r="5932" spans="3:4" ht="12" customHeight="1">
      <c r="C5932" s="215"/>
      <c r="D5932" s="215"/>
    </row>
    <row r="5933" spans="3:4" ht="12" customHeight="1">
      <c r="C5933" s="215"/>
      <c r="D5933" s="215"/>
    </row>
    <row r="5934" spans="3:4" ht="12" customHeight="1">
      <c r="C5934" s="215"/>
      <c r="D5934" s="215"/>
    </row>
    <row r="5935" spans="3:4" ht="12" customHeight="1">
      <c r="C5935" s="215"/>
      <c r="D5935" s="215"/>
    </row>
    <row r="5936" spans="3:4" ht="12" customHeight="1">
      <c r="C5936" s="215"/>
      <c r="D5936" s="215"/>
    </row>
    <row r="5937" spans="3:4" ht="12" customHeight="1">
      <c r="C5937" s="215"/>
      <c r="D5937" s="215"/>
    </row>
    <row r="5938" spans="3:4" ht="12" customHeight="1">
      <c r="C5938" s="215"/>
      <c r="D5938" s="215"/>
    </row>
    <row r="5939" spans="3:4" ht="12" customHeight="1">
      <c r="C5939" s="215"/>
      <c r="D5939" s="215"/>
    </row>
    <row r="5940" spans="3:4" ht="12" customHeight="1">
      <c r="C5940" s="215"/>
      <c r="D5940" s="215"/>
    </row>
    <row r="5941" spans="3:4" ht="12" customHeight="1">
      <c r="C5941" s="215"/>
      <c r="D5941" s="215"/>
    </row>
    <row r="5942" spans="3:4" ht="12" customHeight="1">
      <c r="C5942" s="215"/>
      <c r="D5942" s="215"/>
    </row>
    <row r="5943" spans="3:4" ht="12" customHeight="1">
      <c r="C5943" s="215"/>
      <c r="D5943" s="215"/>
    </row>
    <row r="5944" spans="3:4" ht="12" customHeight="1">
      <c r="C5944" s="215"/>
      <c r="D5944" s="215"/>
    </row>
    <row r="5945" spans="3:4" ht="12" customHeight="1">
      <c r="C5945" s="215"/>
      <c r="D5945" s="215"/>
    </row>
    <row r="5946" spans="3:4" ht="12" customHeight="1">
      <c r="C5946" s="215"/>
      <c r="D5946" s="215"/>
    </row>
    <row r="5947" spans="3:4" ht="12" customHeight="1">
      <c r="C5947" s="215"/>
      <c r="D5947" s="215"/>
    </row>
    <row r="5948" spans="3:4" ht="12" customHeight="1">
      <c r="C5948" s="215"/>
      <c r="D5948" s="215"/>
    </row>
    <row r="5949" spans="3:4" ht="12" customHeight="1">
      <c r="C5949" s="215"/>
      <c r="D5949" s="215"/>
    </row>
    <row r="5950" spans="3:4" ht="12" customHeight="1">
      <c r="C5950" s="215"/>
      <c r="D5950" s="215"/>
    </row>
    <row r="5951" spans="3:4" ht="12" customHeight="1">
      <c r="C5951" s="215"/>
      <c r="D5951" s="215"/>
    </row>
    <row r="5952" spans="3:4" ht="12" customHeight="1">
      <c r="C5952" s="215"/>
      <c r="D5952" s="215"/>
    </row>
    <row r="5953" spans="3:4" ht="12" customHeight="1">
      <c r="C5953" s="215"/>
      <c r="D5953" s="215"/>
    </row>
    <row r="5954" spans="3:4" ht="12" customHeight="1">
      <c r="C5954" s="215"/>
      <c r="D5954" s="215"/>
    </row>
    <row r="5955" spans="3:4" ht="12" customHeight="1">
      <c r="C5955" s="215"/>
      <c r="D5955" s="215"/>
    </row>
    <row r="5956" spans="3:4" ht="12" customHeight="1">
      <c r="C5956" s="215"/>
      <c r="D5956" s="215"/>
    </row>
    <row r="5957" spans="3:4" ht="12" customHeight="1">
      <c r="C5957" s="215"/>
      <c r="D5957" s="215"/>
    </row>
    <row r="5958" spans="3:4" ht="12" customHeight="1">
      <c r="C5958" s="215"/>
      <c r="D5958" s="215"/>
    </row>
    <row r="5959" spans="3:4" ht="12" customHeight="1">
      <c r="C5959" s="215"/>
      <c r="D5959" s="215"/>
    </row>
    <row r="5960" spans="3:4" ht="12" customHeight="1">
      <c r="C5960" s="215"/>
      <c r="D5960" s="215"/>
    </row>
    <row r="5961" spans="3:4" ht="12" customHeight="1">
      <c r="C5961" s="215"/>
      <c r="D5961" s="215"/>
    </row>
    <row r="5962" spans="3:4" ht="12" customHeight="1">
      <c r="C5962" s="215"/>
      <c r="D5962" s="215"/>
    </row>
    <row r="5963" spans="3:4" ht="12" customHeight="1">
      <c r="C5963" s="215"/>
      <c r="D5963" s="215"/>
    </row>
    <row r="5964" spans="3:4" ht="12" customHeight="1">
      <c r="C5964" s="215"/>
      <c r="D5964" s="215"/>
    </row>
    <row r="5965" spans="3:4" ht="12" customHeight="1">
      <c r="C5965" s="215"/>
      <c r="D5965" s="215"/>
    </row>
    <row r="5966" spans="3:4" ht="12" customHeight="1">
      <c r="C5966" s="215"/>
      <c r="D5966" s="215"/>
    </row>
    <row r="5967" spans="3:4" ht="12" customHeight="1">
      <c r="C5967" s="215"/>
      <c r="D5967" s="215"/>
    </row>
    <row r="5968" spans="3:4" ht="12" customHeight="1">
      <c r="C5968" s="215"/>
      <c r="D5968" s="215"/>
    </row>
    <row r="5969" spans="3:4" ht="12" customHeight="1">
      <c r="C5969" s="215"/>
      <c r="D5969" s="215"/>
    </row>
    <row r="5970" spans="3:4" ht="12" customHeight="1">
      <c r="C5970" s="215"/>
      <c r="D5970" s="215"/>
    </row>
    <row r="5971" spans="3:4" ht="12" customHeight="1">
      <c r="C5971" s="215"/>
      <c r="D5971" s="215"/>
    </row>
    <row r="5972" spans="3:4" ht="12" customHeight="1">
      <c r="C5972" s="215"/>
      <c r="D5972" s="215"/>
    </row>
    <row r="5973" spans="3:4" ht="12" customHeight="1">
      <c r="C5973" s="215"/>
      <c r="D5973" s="215"/>
    </row>
    <row r="5974" spans="3:4" ht="12" customHeight="1">
      <c r="C5974" s="215"/>
      <c r="D5974" s="215"/>
    </row>
    <row r="5975" spans="3:4" ht="12" customHeight="1">
      <c r="C5975" s="215"/>
      <c r="D5975" s="215"/>
    </row>
    <row r="5976" spans="3:4" ht="12" customHeight="1">
      <c r="C5976" s="215"/>
      <c r="D5976" s="215"/>
    </row>
    <row r="5977" spans="3:4" ht="12" customHeight="1">
      <c r="C5977" s="215"/>
      <c r="D5977" s="215"/>
    </row>
    <row r="5978" spans="3:4" ht="12" customHeight="1">
      <c r="C5978" s="215"/>
      <c r="D5978" s="215"/>
    </row>
    <row r="5979" spans="3:4" ht="12" customHeight="1">
      <c r="C5979" s="215"/>
      <c r="D5979" s="215"/>
    </row>
    <row r="5980" spans="3:4" ht="12" customHeight="1">
      <c r="C5980" s="215"/>
      <c r="D5980" s="215"/>
    </row>
    <row r="5981" spans="3:4" ht="12" customHeight="1">
      <c r="C5981" s="215"/>
      <c r="D5981" s="215"/>
    </row>
    <row r="5982" spans="3:4" ht="12" customHeight="1">
      <c r="C5982" s="215"/>
      <c r="D5982" s="215"/>
    </row>
    <row r="5983" spans="3:4" ht="12" customHeight="1">
      <c r="C5983" s="215"/>
      <c r="D5983" s="215"/>
    </row>
    <row r="5984" spans="3:4" ht="12" customHeight="1">
      <c r="C5984" s="215"/>
      <c r="D5984" s="215"/>
    </row>
    <row r="5985" spans="3:4" ht="12" customHeight="1">
      <c r="C5985" s="215"/>
      <c r="D5985" s="215"/>
    </row>
    <row r="5986" spans="3:4" ht="12" customHeight="1">
      <c r="C5986" s="215"/>
      <c r="D5986" s="215"/>
    </row>
    <row r="5987" spans="3:4" ht="12" customHeight="1">
      <c r="C5987" s="215"/>
      <c r="D5987" s="215"/>
    </row>
    <row r="5988" spans="3:4" ht="12" customHeight="1">
      <c r="C5988" s="215"/>
      <c r="D5988" s="215"/>
    </row>
    <row r="5989" spans="3:4" ht="12" customHeight="1">
      <c r="C5989" s="215"/>
      <c r="D5989" s="215"/>
    </row>
    <row r="5990" spans="3:4" ht="12" customHeight="1">
      <c r="C5990" s="215"/>
      <c r="D5990" s="215"/>
    </row>
    <row r="5991" spans="3:4" ht="12" customHeight="1">
      <c r="C5991" s="215"/>
      <c r="D5991" s="215"/>
    </row>
    <row r="5992" spans="3:4" ht="12" customHeight="1">
      <c r="C5992" s="215"/>
      <c r="D5992" s="215"/>
    </row>
    <row r="5993" spans="3:4" ht="12" customHeight="1">
      <c r="C5993" s="215"/>
      <c r="D5993" s="215"/>
    </row>
    <row r="5994" spans="3:4" ht="12" customHeight="1">
      <c r="C5994" s="215"/>
      <c r="D5994" s="215"/>
    </row>
    <row r="5995" spans="3:4" ht="12" customHeight="1">
      <c r="C5995" s="215"/>
      <c r="D5995" s="215"/>
    </row>
    <row r="5996" spans="3:4" ht="12" customHeight="1">
      <c r="C5996" s="215"/>
      <c r="D5996" s="215"/>
    </row>
    <row r="5997" spans="3:4" ht="12" customHeight="1">
      <c r="C5997" s="215"/>
      <c r="D5997" s="215"/>
    </row>
    <row r="5998" spans="3:4" ht="12" customHeight="1">
      <c r="C5998" s="215"/>
      <c r="D5998" s="215"/>
    </row>
    <row r="5999" spans="3:4" ht="12" customHeight="1">
      <c r="C5999" s="215"/>
      <c r="D5999" s="215"/>
    </row>
    <row r="6000" spans="3:4" ht="12" customHeight="1">
      <c r="C6000" s="215"/>
      <c r="D6000" s="215"/>
    </row>
    <row r="6001" spans="3:4" ht="12" customHeight="1">
      <c r="C6001" s="215"/>
      <c r="D6001" s="215"/>
    </row>
    <row r="6002" spans="3:4" ht="12" customHeight="1">
      <c r="C6002" s="215"/>
      <c r="D6002" s="215"/>
    </row>
    <row r="6003" spans="3:4" ht="12" customHeight="1">
      <c r="C6003" s="215"/>
      <c r="D6003" s="215"/>
    </row>
    <row r="6004" spans="3:4" ht="12" customHeight="1">
      <c r="C6004" s="215"/>
      <c r="D6004" s="215"/>
    </row>
    <row r="6005" spans="3:4" ht="12" customHeight="1">
      <c r="C6005" s="215"/>
      <c r="D6005" s="215"/>
    </row>
    <row r="6006" spans="3:4" ht="12" customHeight="1">
      <c r="C6006" s="215"/>
      <c r="D6006" s="215"/>
    </row>
    <row r="6007" spans="3:4" ht="12" customHeight="1">
      <c r="C6007" s="215"/>
      <c r="D6007" s="215"/>
    </row>
    <row r="6008" spans="3:4" ht="12" customHeight="1">
      <c r="C6008" s="215"/>
      <c r="D6008" s="215"/>
    </row>
    <row r="6009" spans="3:4" ht="12" customHeight="1">
      <c r="C6009" s="215"/>
      <c r="D6009" s="215"/>
    </row>
    <row r="6010" spans="3:4" ht="12" customHeight="1">
      <c r="C6010" s="215"/>
      <c r="D6010" s="215"/>
    </row>
    <row r="6011" spans="3:4" ht="12" customHeight="1">
      <c r="C6011" s="215"/>
      <c r="D6011" s="215"/>
    </row>
    <row r="6012" spans="3:4" ht="12" customHeight="1">
      <c r="C6012" s="215"/>
      <c r="D6012" s="215"/>
    </row>
    <row r="6013" spans="3:4" ht="12" customHeight="1">
      <c r="C6013" s="215"/>
      <c r="D6013" s="215"/>
    </row>
    <row r="6014" spans="3:4" ht="12" customHeight="1">
      <c r="C6014" s="215"/>
      <c r="D6014" s="215"/>
    </row>
    <row r="6015" spans="3:4" ht="12" customHeight="1">
      <c r="C6015" s="215"/>
      <c r="D6015" s="215"/>
    </row>
    <row r="6016" spans="3:4" ht="12" customHeight="1">
      <c r="C6016" s="215"/>
      <c r="D6016" s="215"/>
    </row>
    <row r="6017" spans="3:4" ht="12" customHeight="1">
      <c r="C6017" s="215"/>
      <c r="D6017" s="215"/>
    </row>
    <row r="6018" spans="3:4" ht="12" customHeight="1">
      <c r="C6018" s="215"/>
      <c r="D6018" s="215"/>
    </row>
    <row r="6019" spans="3:4" ht="12" customHeight="1">
      <c r="C6019" s="215"/>
      <c r="D6019" s="215"/>
    </row>
    <row r="6020" spans="3:4" ht="12" customHeight="1">
      <c r="C6020" s="215"/>
      <c r="D6020" s="215"/>
    </row>
    <row r="6021" spans="3:4" ht="12" customHeight="1">
      <c r="C6021" s="215"/>
      <c r="D6021" s="215"/>
    </row>
    <row r="6022" spans="3:4" ht="12" customHeight="1">
      <c r="C6022" s="215"/>
      <c r="D6022" s="215"/>
    </row>
    <row r="6023" spans="3:4" ht="12" customHeight="1">
      <c r="C6023" s="215"/>
      <c r="D6023" s="215"/>
    </row>
    <row r="6024" spans="3:4" ht="12" customHeight="1">
      <c r="C6024" s="215"/>
      <c r="D6024" s="215"/>
    </row>
    <row r="6025" spans="3:4" ht="12" customHeight="1">
      <c r="C6025" s="215"/>
      <c r="D6025" s="215"/>
    </row>
    <row r="6026" spans="3:4" ht="12" customHeight="1">
      <c r="C6026" s="215"/>
      <c r="D6026" s="215"/>
    </row>
    <row r="6027" spans="3:4" ht="12" customHeight="1">
      <c r="C6027" s="215"/>
      <c r="D6027" s="215"/>
    </row>
    <row r="6028" spans="3:4" ht="12" customHeight="1">
      <c r="C6028" s="215"/>
      <c r="D6028" s="215"/>
    </row>
    <row r="6029" spans="3:4" ht="12" customHeight="1">
      <c r="C6029" s="215"/>
      <c r="D6029" s="215"/>
    </row>
    <row r="6030" spans="3:4" ht="12" customHeight="1">
      <c r="C6030" s="215"/>
      <c r="D6030" s="215"/>
    </row>
    <row r="6031" spans="3:4" ht="12" customHeight="1">
      <c r="C6031" s="215"/>
      <c r="D6031" s="215"/>
    </row>
    <row r="6032" spans="3:4" ht="12" customHeight="1">
      <c r="C6032" s="215"/>
      <c r="D6032" s="215"/>
    </row>
    <row r="6033" spans="3:4" ht="12" customHeight="1">
      <c r="C6033" s="215"/>
      <c r="D6033" s="215"/>
    </row>
    <row r="6034" spans="3:4" ht="12" customHeight="1">
      <c r="C6034" s="215"/>
      <c r="D6034" s="215"/>
    </row>
    <row r="6035" spans="3:4" ht="12" customHeight="1">
      <c r="C6035" s="215"/>
      <c r="D6035" s="215"/>
    </row>
    <row r="6036" spans="3:4" ht="12" customHeight="1">
      <c r="C6036" s="215"/>
      <c r="D6036" s="215"/>
    </row>
    <row r="6037" spans="3:4" ht="12" customHeight="1">
      <c r="C6037" s="215"/>
      <c r="D6037" s="215"/>
    </row>
    <row r="6038" spans="3:4" ht="12" customHeight="1">
      <c r="C6038" s="215"/>
      <c r="D6038" s="215"/>
    </row>
    <row r="6039" spans="3:4" ht="12" customHeight="1">
      <c r="C6039" s="215"/>
      <c r="D6039" s="215"/>
    </row>
    <row r="6040" spans="3:4" ht="12" customHeight="1">
      <c r="C6040" s="215"/>
      <c r="D6040" s="215"/>
    </row>
    <row r="6041" spans="3:4" ht="12" customHeight="1">
      <c r="C6041" s="215"/>
      <c r="D6041" s="215"/>
    </row>
    <row r="6042" spans="3:4" ht="12" customHeight="1">
      <c r="C6042" s="215"/>
      <c r="D6042" s="215"/>
    </row>
    <row r="6043" spans="3:4" ht="12" customHeight="1">
      <c r="C6043" s="215"/>
      <c r="D6043" s="215"/>
    </row>
    <row r="6044" spans="3:4" ht="12" customHeight="1">
      <c r="C6044" s="215"/>
      <c r="D6044" s="215"/>
    </row>
    <row r="6045" spans="3:4" ht="12" customHeight="1">
      <c r="C6045" s="215"/>
      <c r="D6045" s="215"/>
    </row>
    <row r="6046" spans="3:4" ht="12" customHeight="1">
      <c r="C6046" s="215"/>
      <c r="D6046" s="215"/>
    </row>
    <row r="6047" spans="3:4" ht="12" customHeight="1">
      <c r="C6047" s="215"/>
      <c r="D6047" s="215"/>
    </row>
    <row r="6048" spans="3:4" ht="12" customHeight="1">
      <c r="C6048" s="215"/>
      <c r="D6048" s="215"/>
    </row>
    <row r="6049" spans="3:4" ht="12" customHeight="1">
      <c r="C6049" s="215"/>
      <c r="D6049" s="215"/>
    </row>
    <row r="6050" spans="3:4" ht="12" customHeight="1">
      <c r="C6050" s="215"/>
      <c r="D6050" s="215"/>
    </row>
    <row r="6051" spans="3:4" ht="12" customHeight="1">
      <c r="C6051" s="215"/>
      <c r="D6051" s="215"/>
    </row>
    <row r="6052" spans="3:4" ht="12" customHeight="1">
      <c r="C6052" s="215"/>
      <c r="D6052" s="215"/>
    </row>
    <row r="6053" spans="3:4" ht="12" customHeight="1">
      <c r="C6053" s="215"/>
      <c r="D6053" s="215"/>
    </row>
    <row r="6054" spans="3:4" ht="12" customHeight="1">
      <c r="C6054" s="215"/>
      <c r="D6054" s="215"/>
    </row>
    <row r="6055" spans="3:4" ht="12" customHeight="1">
      <c r="C6055" s="215"/>
      <c r="D6055" s="215"/>
    </row>
    <row r="6056" spans="3:4" ht="12" customHeight="1">
      <c r="C6056" s="215"/>
      <c r="D6056" s="215"/>
    </row>
    <row r="6057" spans="3:4" ht="12" customHeight="1">
      <c r="C6057" s="215"/>
      <c r="D6057" s="215"/>
    </row>
    <row r="6058" spans="3:4" ht="12" customHeight="1">
      <c r="C6058" s="215"/>
      <c r="D6058" s="215"/>
    </row>
    <row r="6059" spans="3:4" ht="12" customHeight="1">
      <c r="C6059" s="215"/>
      <c r="D6059" s="215"/>
    </row>
    <row r="6060" spans="3:4" ht="12" customHeight="1">
      <c r="C6060" s="215"/>
      <c r="D6060" s="215"/>
    </row>
    <row r="6061" spans="3:4" ht="12" customHeight="1">
      <c r="C6061" s="215"/>
      <c r="D6061" s="215"/>
    </row>
    <row r="6062" spans="3:4" ht="12" customHeight="1">
      <c r="C6062" s="215"/>
      <c r="D6062" s="215"/>
    </row>
    <row r="6063" spans="3:4" ht="12" customHeight="1">
      <c r="C6063" s="215"/>
      <c r="D6063" s="215"/>
    </row>
    <row r="6064" spans="3:4" ht="12" customHeight="1">
      <c r="C6064" s="215"/>
      <c r="D6064" s="215"/>
    </row>
    <row r="6065" spans="3:4" ht="12" customHeight="1">
      <c r="C6065" s="215"/>
      <c r="D6065" s="215"/>
    </row>
    <row r="6066" spans="3:4" ht="12" customHeight="1">
      <c r="C6066" s="215"/>
      <c r="D6066" s="215"/>
    </row>
    <row r="6067" spans="3:4" ht="12" customHeight="1">
      <c r="C6067" s="215"/>
      <c r="D6067" s="215"/>
    </row>
    <row r="6068" spans="3:4" ht="12" customHeight="1">
      <c r="C6068" s="215"/>
      <c r="D6068" s="215"/>
    </row>
    <row r="6069" spans="3:4" ht="12" customHeight="1">
      <c r="C6069" s="215"/>
      <c r="D6069" s="215"/>
    </row>
    <row r="6070" spans="3:4" ht="12" customHeight="1">
      <c r="C6070" s="215"/>
      <c r="D6070" s="215"/>
    </row>
    <row r="6071" spans="3:4" ht="12" customHeight="1">
      <c r="C6071" s="215"/>
      <c r="D6071" s="215"/>
    </row>
    <row r="6072" spans="3:4" ht="12" customHeight="1">
      <c r="C6072" s="215"/>
      <c r="D6072" s="215"/>
    </row>
    <row r="6073" spans="3:4" ht="12" customHeight="1">
      <c r="C6073" s="215"/>
      <c r="D6073" s="215"/>
    </row>
    <row r="6074" spans="3:4" ht="12" customHeight="1">
      <c r="C6074" s="215"/>
      <c r="D6074" s="215"/>
    </row>
    <row r="6075" spans="3:4" ht="12" customHeight="1">
      <c r="C6075" s="215"/>
      <c r="D6075" s="215"/>
    </row>
    <row r="6076" spans="3:4" ht="12" customHeight="1">
      <c r="C6076" s="215"/>
      <c r="D6076" s="215"/>
    </row>
    <row r="6077" spans="3:4" ht="12" customHeight="1">
      <c r="C6077" s="215"/>
      <c r="D6077" s="215"/>
    </row>
    <row r="6078" spans="3:4" ht="12" customHeight="1">
      <c r="C6078" s="215"/>
      <c r="D6078" s="215"/>
    </row>
    <row r="6079" spans="3:4" ht="12" customHeight="1">
      <c r="C6079" s="215"/>
      <c r="D6079" s="215"/>
    </row>
    <row r="6080" spans="3:4" ht="12" customHeight="1">
      <c r="C6080" s="215"/>
      <c r="D6080" s="215"/>
    </row>
    <row r="6081" spans="3:4" ht="12" customHeight="1">
      <c r="C6081" s="215"/>
      <c r="D6081" s="215"/>
    </row>
    <row r="6082" spans="3:4" ht="12" customHeight="1">
      <c r="C6082" s="215"/>
      <c r="D6082" s="215"/>
    </row>
    <row r="6083" spans="3:4" ht="12" customHeight="1">
      <c r="C6083" s="215"/>
      <c r="D6083" s="215"/>
    </row>
    <row r="6084" spans="3:4" ht="12" customHeight="1">
      <c r="C6084" s="215"/>
      <c r="D6084" s="215"/>
    </row>
    <row r="6085" spans="3:4" ht="12" customHeight="1">
      <c r="C6085" s="215"/>
      <c r="D6085" s="215"/>
    </row>
    <row r="6086" spans="3:4" ht="12" customHeight="1">
      <c r="C6086" s="215"/>
      <c r="D6086" s="215"/>
    </row>
    <row r="6087" spans="3:4" ht="12" customHeight="1">
      <c r="C6087" s="215"/>
      <c r="D6087" s="215"/>
    </row>
    <row r="6088" spans="3:4" ht="12" customHeight="1">
      <c r="C6088" s="215"/>
      <c r="D6088" s="215"/>
    </row>
    <row r="6089" spans="3:4" ht="12" customHeight="1">
      <c r="C6089" s="215"/>
      <c r="D6089" s="215"/>
    </row>
    <row r="6090" spans="3:4" ht="12" customHeight="1">
      <c r="C6090" s="215"/>
      <c r="D6090" s="215"/>
    </row>
    <row r="6091" spans="3:4" ht="12" customHeight="1">
      <c r="C6091" s="215"/>
      <c r="D6091" s="215"/>
    </row>
    <row r="6092" spans="3:4" ht="12" customHeight="1">
      <c r="C6092" s="215"/>
      <c r="D6092" s="215"/>
    </row>
    <row r="6093" spans="3:4" ht="12" customHeight="1">
      <c r="C6093" s="215"/>
      <c r="D6093" s="215"/>
    </row>
    <row r="6094" spans="3:4" ht="12" customHeight="1">
      <c r="C6094" s="215"/>
      <c r="D6094" s="215"/>
    </row>
    <row r="6095" spans="3:4" ht="12" customHeight="1">
      <c r="C6095" s="215"/>
      <c r="D6095" s="215"/>
    </row>
    <row r="6096" spans="3:4" ht="12" customHeight="1">
      <c r="C6096" s="215"/>
      <c r="D6096" s="215"/>
    </row>
    <row r="6097" spans="3:4" ht="12" customHeight="1">
      <c r="C6097" s="215"/>
      <c r="D6097" s="215"/>
    </row>
    <row r="6098" spans="3:4" ht="12" customHeight="1">
      <c r="C6098" s="215"/>
      <c r="D6098" s="215"/>
    </row>
    <row r="6099" spans="3:4" ht="12" customHeight="1">
      <c r="C6099" s="215"/>
      <c r="D6099" s="215"/>
    </row>
    <row r="6100" spans="3:4" ht="12" customHeight="1">
      <c r="C6100" s="215"/>
      <c r="D6100" s="215"/>
    </row>
    <row r="6101" spans="3:4" ht="12" customHeight="1">
      <c r="C6101" s="215"/>
      <c r="D6101" s="215"/>
    </row>
    <row r="6102" spans="3:4" ht="12" customHeight="1">
      <c r="C6102" s="215"/>
      <c r="D6102" s="215"/>
    </row>
    <row r="6103" spans="3:4" ht="12" customHeight="1">
      <c r="C6103" s="215"/>
      <c r="D6103" s="215"/>
    </row>
    <row r="6104" spans="3:4" ht="12" customHeight="1">
      <c r="C6104" s="215"/>
      <c r="D6104" s="215"/>
    </row>
    <row r="6105" spans="3:4" ht="12" customHeight="1">
      <c r="C6105" s="215"/>
      <c r="D6105" s="215"/>
    </row>
    <row r="6106" spans="3:4" ht="12" customHeight="1">
      <c r="C6106" s="215"/>
      <c r="D6106" s="215"/>
    </row>
    <row r="6107" spans="3:4" ht="12" customHeight="1">
      <c r="C6107" s="215"/>
      <c r="D6107" s="215"/>
    </row>
    <row r="6108" spans="3:4" ht="12" customHeight="1">
      <c r="C6108" s="215"/>
      <c r="D6108" s="215"/>
    </row>
    <row r="6109" spans="3:4" ht="12" customHeight="1">
      <c r="C6109" s="215"/>
      <c r="D6109" s="215"/>
    </row>
    <row r="6110" spans="3:4" ht="12" customHeight="1">
      <c r="C6110" s="215"/>
      <c r="D6110" s="215"/>
    </row>
    <row r="6111" spans="3:4" ht="12" customHeight="1">
      <c r="C6111" s="215"/>
      <c r="D6111" s="215"/>
    </row>
    <row r="6112" spans="3:4" ht="12" customHeight="1">
      <c r="C6112" s="215"/>
      <c r="D6112" s="215"/>
    </row>
    <row r="6113" spans="3:4" ht="12" customHeight="1">
      <c r="C6113" s="215"/>
      <c r="D6113" s="215"/>
    </row>
    <row r="6114" spans="3:4" ht="12" customHeight="1">
      <c r="C6114" s="215"/>
      <c r="D6114" s="215"/>
    </row>
    <row r="6115" spans="3:4" ht="12" customHeight="1">
      <c r="C6115" s="215"/>
      <c r="D6115" s="215"/>
    </row>
    <row r="6116" spans="3:4" ht="12" customHeight="1">
      <c r="C6116" s="215"/>
      <c r="D6116" s="215"/>
    </row>
    <row r="6117" spans="3:4" ht="12" customHeight="1">
      <c r="C6117" s="215"/>
      <c r="D6117" s="215"/>
    </row>
    <row r="6118" spans="3:4" ht="12" customHeight="1">
      <c r="C6118" s="215"/>
      <c r="D6118" s="215"/>
    </row>
    <row r="6119" spans="3:4" ht="12" customHeight="1">
      <c r="C6119" s="215"/>
      <c r="D6119" s="215"/>
    </row>
    <row r="6120" spans="3:4" ht="12" customHeight="1">
      <c r="C6120" s="215"/>
      <c r="D6120" s="215"/>
    </row>
    <row r="6121" spans="3:4" ht="12" customHeight="1">
      <c r="C6121" s="215"/>
      <c r="D6121" s="215"/>
    </row>
    <row r="6122" spans="3:4" ht="12" customHeight="1">
      <c r="C6122" s="215"/>
      <c r="D6122" s="215"/>
    </row>
    <row r="6123" spans="3:4" ht="12" customHeight="1">
      <c r="C6123" s="215"/>
      <c r="D6123" s="215"/>
    </row>
    <row r="6124" spans="3:4" ht="12" customHeight="1">
      <c r="C6124" s="215"/>
      <c r="D6124" s="215"/>
    </row>
    <row r="6125" spans="3:4" ht="12" customHeight="1">
      <c r="C6125" s="215"/>
      <c r="D6125" s="215"/>
    </row>
    <row r="6126" spans="3:4" ht="12" customHeight="1">
      <c r="C6126" s="215"/>
      <c r="D6126" s="215"/>
    </row>
    <row r="6127" spans="3:4" ht="12" customHeight="1">
      <c r="C6127" s="215"/>
      <c r="D6127" s="215"/>
    </row>
    <row r="6128" spans="3:4" ht="12" customHeight="1">
      <c r="C6128" s="215"/>
      <c r="D6128" s="215"/>
    </row>
    <row r="6129" spans="3:4" ht="12" customHeight="1">
      <c r="C6129" s="215"/>
      <c r="D6129" s="215"/>
    </row>
    <row r="6130" spans="3:4" ht="12" customHeight="1">
      <c r="C6130" s="215"/>
      <c r="D6130" s="215"/>
    </row>
    <row r="6131" spans="3:4" ht="12" customHeight="1">
      <c r="C6131" s="215"/>
      <c r="D6131" s="215"/>
    </row>
    <row r="6132" spans="3:4" ht="12" customHeight="1">
      <c r="C6132" s="215"/>
      <c r="D6132" s="215"/>
    </row>
    <row r="6133" spans="3:4" ht="12" customHeight="1">
      <c r="C6133" s="215"/>
      <c r="D6133" s="215"/>
    </row>
    <row r="6134" spans="3:4" ht="12" customHeight="1">
      <c r="C6134" s="215"/>
      <c r="D6134" s="215"/>
    </row>
    <row r="6135" spans="3:4" ht="12" customHeight="1">
      <c r="C6135" s="215"/>
      <c r="D6135" s="215"/>
    </row>
    <row r="6136" spans="3:4" ht="12" customHeight="1">
      <c r="C6136" s="215"/>
      <c r="D6136" s="215"/>
    </row>
    <row r="6137" spans="3:4" ht="12" customHeight="1">
      <c r="C6137" s="215"/>
      <c r="D6137" s="215"/>
    </row>
    <row r="6138" spans="3:4" ht="12" customHeight="1">
      <c r="C6138" s="215"/>
      <c r="D6138" s="215"/>
    </row>
    <row r="6139" spans="3:4" ht="12" customHeight="1">
      <c r="C6139" s="215"/>
      <c r="D6139" s="215"/>
    </row>
    <row r="6140" spans="3:4" ht="12" customHeight="1">
      <c r="C6140" s="215"/>
      <c r="D6140" s="215"/>
    </row>
    <row r="6141" spans="3:4" ht="12" customHeight="1">
      <c r="C6141" s="215"/>
      <c r="D6141" s="215"/>
    </row>
    <row r="6142" spans="3:4" ht="12" customHeight="1">
      <c r="C6142" s="215"/>
      <c r="D6142" s="215"/>
    </row>
    <row r="6143" spans="3:4" ht="12" customHeight="1">
      <c r="C6143" s="215"/>
      <c r="D6143" s="215"/>
    </row>
    <row r="6144" spans="3:4" ht="12" customHeight="1">
      <c r="C6144" s="215"/>
      <c r="D6144" s="215"/>
    </row>
    <row r="6145" spans="3:4" ht="12" customHeight="1">
      <c r="C6145" s="215"/>
      <c r="D6145" s="215"/>
    </row>
    <row r="6146" spans="3:4" ht="12" customHeight="1">
      <c r="C6146" s="215"/>
      <c r="D6146" s="215"/>
    </row>
    <row r="6147" spans="3:4" ht="12" customHeight="1">
      <c r="C6147" s="215"/>
      <c r="D6147" s="215"/>
    </row>
    <row r="6148" spans="3:4" ht="12" customHeight="1">
      <c r="C6148" s="215"/>
      <c r="D6148" s="215"/>
    </row>
    <row r="6149" spans="3:4" ht="12" customHeight="1">
      <c r="C6149" s="215"/>
      <c r="D6149" s="215"/>
    </row>
    <row r="6150" spans="3:4" ht="12" customHeight="1">
      <c r="C6150" s="215"/>
      <c r="D6150" s="215"/>
    </row>
    <row r="6151" spans="3:4" ht="12" customHeight="1">
      <c r="C6151" s="215"/>
      <c r="D6151" s="215"/>
    </row>
    <row r="6152" spans="3:4" ht="12" customHeight="1">
      <c r="C6152" s="215"/>
      <c r="D6152" s="215"/>
    </row>
    <row r="6153" spans="3:4" ht="12" customHeight="1">
      <c r="C6153" s="215"/>
      <c r="D6153" s="215"/>
    </row>
    <row r="6154" spans="3:4" ht="12" customHeight="1">
      <c r="C6154" s="215"/>
      <c r="D6154" s="215"/>
    </row>
    <row r="6155" spans="3:4" ht="12" customHeight="1">
      <c r="C6155" s="215"/>
      <c r="D6155" s="215"/>
    </row>
    <row r="6156" spans="3:4" ht="12" customHeight="1">
      <c r="C6156" s="215"/>
      <c r="D6156" s="215"/>
    </row>
    <row r="6157" spans="3:4" ht="12" customHeight="1">
      <c r="C6157" s="215"/>
      <c r="D6157" s="215"/>
    </row>
    <row r="6158" spans="3:4" ht="12" customHeight="1">
      <c r="C6158" s="215"/>
      <c r="D6158" s="215"/>
    </row>
    <row r="6159" spans="3:4" ht="12" customHeight="1">
      <c r="C6159" s="215"/>
      <c r="D6159" s="215"/>
    </row>
    <row r="6160" spans="3:4" ht="12" customHeight="1">
      <c r="C6160" s="215"/>
      <c r="D6160" s="215"/>
    </row>
    <row r="6161" spans="3:4" ht="12" customHeight="1">
      <c r="C6161" s="215"/>
      <c r="D6161" s="215"/>
    </row>
    <row r="6162" spans="3:4" ht="12" customHeight="1">
      <c r="C6162" s="215"/>
      <c r="D6162" s="215"/>
    </row>
    <row r="6163" spans="3:4" ht="12" customHeight="1">
      <c r="C6163" s="215"/>
      <c r="D6163" s="215"/>
    </row>
    <row r="6164" spans="3:4" ht="12" customHeight="1">
      <c r="C6164" s="215"/>
      <c r="D6164" s="215"/>
    </row>
    <row r="6165" spans="3:4" ht="12" customHeight="1">
      <c r="C6165" s="215"/>
      <c r="D6165" s="215"/>
    </row>
    <row r="6166" spans="3:4" ht="12" customHeight="1">
      <c r="C6166" s="215"/>
      <c r="D6166" s="215"/>
    </row>
    <row r="6167" spans="3:4" ht="12" customHeight="1">
      <c r="C6167" s="215"/>
      <c r="D6167" s="215"/>
    </row>
    <row r="6168" spans="3:4" ht="12" customHeight="1">
      <c r="C6168" s="215"/>
      <c r="D6168" s="215"/>
    </row>
    <row r="6169" spans="3:4" ht="12" customHeight="1">
      <c r="C6169" s="215"/>
      <c r="D6169" s="215"/>
    </row>
    <row r="6170" spans="3:4" ht="12" customHeight="1">
      <c r="C6170" s="215"/>
      <c r="D6170" s="215"/>
    </row>
    <row r="6171" spans="3:4" ht="12" customHeight="1">
      <c r="C6171" s="215"/>
      <c r="D6171" s="215"/>
    </row>
    <row r="6172" spans="3:4" ht="12" customHeight="1">
      <c r="C6172" s="215"/>
      <c r="D6172" s="215"/>
    </row>
    <row r="6173" spans="3:4" ht="12" customHeight="1">
      <c r="C6173" s="215"/>
      <c r="D6173" s="215"/>
    </row>
    <row r="6174" spans="3:4" ht="12" customHeight="1">
      <c r="C6174" s="215"/>
      <c r="D6174" s="215"/>
    </row>
    <row r="6175" spans="3:4" ht="12" customHeight="1">
      <c r="C6175" s="215"/>
      <c r="D6175" s="215"/>
    </row>
    <row r="6176" spans="3:4" ht="12" customHeight="1">
      <c r="C6176" s="215"/>
      <c r="D6176" s="215"/>
    </row>
    <row r="6177" spans="3:4" ht="12" customHeight="1">
      <c r="C6177" s="215"/>
      <c r="D6177" s="215"/>
    </row>
    <row r="6178" spans="3:4" ht="12" customHeight="1">
      <c r="C6178" s="215"/>
      <c r="D6178" s="215"/>
    </row>
    <row r="6179" spans="3:4" ht="12" customHeight="1">
      <c r="C6179" s="215"/>
      <c r="D6179" s="215"/>
    </row>
    <row r="6180" spans="3:4" ht="12" customHeight="1">
      <c r="C6180" s="215"/>
      <c r="D6180" s="215"/>
    </row>
    <row r="6181" spans="3:4" ht="12" customHeight="1">
      <c r="C6181" s="215"/>
      <c r="D6181" s="215"/>
    </row>
    <row r="6182" spans="3:4" ht="12" customHeight="1">
      <c r="C6182" s="215"/>
      <c r="D6182" s="215"/>
    </row>
    <row r="6183" spans="3:4" ht="12" customHeight="1">
      <c r="C6183" s="215"/>
      <c r="D6183" s="215"/>
    </row>
    <row r="6184" spans="3:4" ht="12" customHeight="1">
      <c r="C6184" s="215"/>
      <c r="D6184" s="215"/>
    </row>
    <row r="6185" spans="3:4" ht="12" customHeight="1">
      <c r="C6185" s="215"/>
      <c r="D6185" s="215"/>
    </row>
    <row r="6186" spans="3:4" ht="12" customHeight="1">
      <c r="C6186" s="215"/>
      <c r="D6186" s="215"/>
    </row>
    <row r="6187" spans="3:4" ht="12" customHeight="1">
      <c r="C6187" s="215"/>
      <c r="D6187" s="215"/>
    </row>
    <row r="6188" spans="3:4" ht="12" customHeight="1">
      <c r="C6188" s="215"/>
      <c r="D6188" s="215"/>
    </row>
    <row r="6189" spans="3:4" ht="12" customHeight="1">
      <c r="C6189" s="215"/>
      <c r="D6189" s="215"/>
    </row>
    <row r="6190" spans="3:4" ht="12" customHeight="1">
      <c r="C6190" s="215"/>
      <c r="D6190" s="215"/>
    </row>
    <row r="6191" spans="3:4" ht="12" customHeight="1">
      <c r="C6191" s="215"/>
      <c r="D6191" s="215"/>
    </row>
    <row r="6192" spans="3:4" ht="12" customHeight="1">
      <c r="C6192" s="215"/>
      <c r="D6192" s="215"/>
    </row>
    <row r="6193" spans="3:4" ht="12" customHeight="1">
      <c r="C6193" s="215"/>
      <c r="D6193" s="215"/>
    </row>
    <row r="6194" spans="3:4" ht="12" customHeight="1">
      <c r="C6194" s="215"/>
      <c r="D6194" s="215"/>
    </row>
    <row r="6195" spans="3:4" ht="12" customHeight="1">
      <c r="C6195" s="215"/>
      <c r="D6195" s="215"/>
    </row>
    <row r="6196" spans="3:4" ht="12" customHeight="1">
      <c r="C6196" s="215"/>
      <c r="D6196" s="215"/>
    </row>
    <row r="6197" spans="3:4" ht="12" customHeight="1">
      <c r="C6197" s="215"/>
      <c r="D6197" s="215"/>
    </row>
    <row r="6198" spans="3:4" ht="12" customHeight="1">
      <c r="C6198" s="215"/>
      <c r="D6198" s="215"/>
    </row>
    <row r="6199" spans="3:4" ht="12" customHeight="1">
      <c r="C6199" s="215"/>
      <c r="D6199" s="215"/>
    </row>
    <row r="6200" spans="3:4" ht="12" customHeight="1">
      <c r="C6200" s="215"/>
      <c r="D6200" s="215"/>
    </row>
    <row r="6201" spans="3:4" ht="12" customHeight="1">
      <c r="C6201" s="215"/>
      <c r="D6201" s="215"/>
    </row>
    <row r="6202" spans="3:4" ht="12" customHeight="1">
      <c r="C6202" s="215"/>
      <c r="D6202" s="215"/>
    </row>
    <row r="6203" spans="3:4" ht="12" customHeight="1">
      <c r="C6203" s="215"/>
      <c r="D6203" s="215"/>
    </row>
    <row r="6204" spans="3:4" ht="12" customHeight="1">
      <c r="C6204" s="215"/>
      <c r="D6204" s="215"/>
    </row>
    <row r="6205" spans="3:4" ht="12" customHeight="1">
      <c r="C6205" s="215"/>
      <c r="D6205" s="215"/>
    </row>
    <row r="6206" spans="3:4" ht="12" customHeight="1">
      <c r="C6206" s="215"/>
      <c r="D6206" s="215"/>
    </row>
    <row r="6207" spans="3:4" ht="12" customHeight="1">
      <c r="C6207" s="215"/>
      <c r="D6207" s="215"/>
    </row>
    <row r="6208" spans="3:4" ht="12" customHeight="1">
      <c r="C6208" s="215"/>
      <c r="D6208" s="215"/>
    </row>
    <row r="6209" spans="3:4" ht="12" customHeight="1">
      <c r="C6209" s="215"/>
      <c r="D6209" s="215"/>
    </row>
    <row r="6210" spans="3:4" ht="12" customHeight="1">
      <c r="C6210" s="215"/>
      <c r="D6210" s="215"/>
    </row>
    <row r="6211" spans="3:4" ht="12" customHeight="1">
      <c r="C6211" s="215"/>
      <c r="D6211" s="215"/>
    </row>
    <row r="6212" spans="3:4" ht="12" customHeight="1">
      <c r="C6212" s="215"/>
      <c r="D6212" s="215"/>
    </row>
    <row r="6213" spans="3:4" ht="12" customHeight="1">
      <c r="C6213" s="215"/>
      <c r="D6213" s="215"/>
    </row>
    <row r="6214" spans="3:4" ht="12" customHeight="1">
      <c r="C6214" s="215"/>
      <c r="D6214" s="215"/>
    </row>
    <row r="6215" spans="3:4" ht="12" customHeight="1">
      <c r="C6215" s="215"/>
      <c r="D6215" s="215"/>
    </row>
    <row r="6216" spans="3:4" ht="12" customHeight="1">
      <c r="C6216" s="215"/>
      <c r="D6216" s="215"/>
    </row>
    <row r="6217" spans="3:4" ht="12" customHeight="1">
      <c r="C6217" s="215"/>
      <c r="D6217" s="215"/>
    </row>
    <row r="6218" spans="3:4" ht="12" customHeight="1">
      <c r="C6218" s="215"/>
      <c r="D6218" s="215"/>
    </row>
    <row r="6219" spans="3:4" ht="12" customHeight="1">
      <c r="C6219" s="215"/>
      <c r="D6219" s="215"/>
    </row>
    <row r="6220" spans="3:4" ht="12" customHeight="1">
      <c r="C6220" s="215"/>
      <c r="D6220" s="215"/>
    </row>
    <row r="6221" spans="3:4" ht="12" customHeight="1">
      <c r="C6221" s="215"/>
      <c r="D6221" s="215"/>
    </row>
    <row r="6222" spans="3:4" ht="12" customHeight="1">
      <c r="C6222" s="215"/>
      <c r="D6222" s="215"/>
    </row>
    <row r="6223" spans="3:4" ht="12" customHeight="1">
      <c r="C6223" s="215"/>
      <c r="D6223" s="215"/>
    </row>
    <row r="6224" spans="3:4" ht="12" customHeight="1">
      <c r="C6224" s="215"/>
      <c r="D6224" s="215"/>
    </row>
    <row r="6225" spans="3:4" ht="12" customHeight="1">
      <c r="C6225" s="215"/>
      <c r="D6225" s="215"/>
    </row>
    <row r="6226" spans="3:4" ht="12" customHeight="1">
      <c r="C6226" s="215"/>
      <c r="D6226" s="215"/>
    </row>
    <row r="6227" spans="3:4" ht="12" customHeight="1">
      <c r="C6227" s="215"/>
      <c r="D6227" s="215"/>
    </row>
    <row r="6228" spans="3:4" ht="12" customHeight="1">
      <c r="C6228" s="215"/>
      <c r="D6228" s="215"/>
    </row>
    <row r="6229" spans="3:4" ht="12" customHeight="1">
      <c r="C6229" s="215"/>
      <c r="D6229" s="215"/>
    </row>
    <row r="6230" spans="3:4" ht="12" customHeight="1">
      <c r="C6230" s="215"/>
      <c r="D6230" s="215"/>
    </row>
    <row r="6231" spans="3:4" ht="12" customHeight="1">
      <c r="C6231" s="215"/>
      <c r="D6231" s="215"/>
    </row>
    <row r="6232" spans="3:4" ht="12" customHeight="1">
      <c r="C6232" s="215"/>
      <c r="D6232" s="215"/>
    </row>
    <row r="6233" spans="3:4" ht="12" customHeight="1">
      <c r="C6233" s="215"/>
      <c r="D6233" s="215"/>
    </row>
    <row r="6234" spans="3:4" ht="12" customHeight="1">
      <c r="C6234" s="215"/>
      <c r="D6234" s="215"/>
    </row>
    <row r="6235" spans="3:4" ht="12" customHeight="1">
      <c r="C6235" s="215"/>
      <c r="D6235" s="215"/>
    </row>
    <row r="6236" spans="3:4" ht="12" customHeight="1">
      <c r="C6236" s="215"/>
      <c r="D6236" s="215"/>
    </row>
    <row r="6237" spans="3:4" ht="12" customHeight="1">
      <c r="C6237" s="215"/>
      <c r="D6237" s="215"/>
    </row>
    <row r="6238" spans="3:4" ht="12" customHeight="1">
      <c r="C6238" s="215"/>
      <c r="D6238" s="215"/>
    </row>
    <row r="6239" spans="3:4" ht="12" customHeight="1">
      <c r="C6239" s="215"/>
      <c r="D6239" s="215"/>
    </row>
    <row r="6240" spans="3:4" ht="12" customHeight="1">
      <c r="C6240" s="215"/>
      <c r="D6240" s="215"/>
    </row>
    <row r="6241" spans="3:4" ht="12" customHeight="1">
      <c r="C6241" s="215"/>
      <c r="D6241" s="215"/>
    </row>
    <row r="6242" spans="3:4" ht="12" customHeight="1">
      <c r="C6242" s="215"/>
      <c r="D6242" s="215"/>
    </row>
    <row r="6243" spans="3:4" ht="12" customHeight="1">
      <c r="C6243" s="215"/>
      <c r="D6243" s="215"/>
    </row>
    <row r="6244" spans="3:4" ht="12" customHeight="1">
      <c r="C6244" s="215"/>
      <c r="D6244" s="215"/>
    </row>
    <row r="6245" spans="3:4" ht="12" customHeight="1">
      <c r="C6245" s="215"/>
      <c r="D6245" s="215"/>
    </row>
    <row r="6246" spans="3:4" ht="12" customHeight="1">
      <c r="C6246" s="215"/>
      <c r="D6246" s="215"/>
    </row>
    <row r="6247" spans="3:4" ht="12" customHeight="1">
      <c r="C6247" s="215"/>
      <c r="D6247" s="215"/>
    </row>
    <row r="6248" spans="3:4" ht="12" customHeight="1">
      <c r="C6248" s="215"/>
      <c r="D6248" s="215"/>
    </row>
    <row r="6249" spans="3:4" ht="12" customHeight="1">
      <c r="C6249" s="215"/>
      <c r="D6249" s="215"/>
    </row>
    <row r="6250" spans="3:4" ht="12" customHeight="1">
      <c r="C6250" s="215"/>
      <c r="D6250" s="215"/>
    </row>
    <row r="6251" spans="3:4" ht="12" customHeight="1">
      <c r="C6251" s="215"/>
      <c r="D6251" s="215"/>
    </row>
    <row r="6252" spans="3:4" ht="12" customHeight="1">
      <c r="C6252" s="215"/>
      <c r="D6252" s="215"/>
    </row>
    <row r="6253" spans="3:4" ht="12" customHeight="1">
      <c r="C6253" s="215"/>
      <c r="D6253" s="215"/>
    </row>
    <row r="6254" spans="3:4" ht="12" customHeight="1">
      <c r="C6254" s="215"/>
      <c r="D6254" s="215"/>
    </row>
    <row r="6255" spans="3:4" ht="12" customHeight="1">
      <c r="C6255" s="215"/>
      <c r="D6255" s="215"/>
    </row>
    <row r="6256" spans="3:4" ht="12" customHeight="1">
      <c r="C6256" s="215"/>
      <c r="D6256" s="215"/>
    </row>
    <row r="6257" spans="3:4" ht="12" customHeight="1">
      <c r="C6257" s="215"/>
      <c r="D6257" s="215"/>
    </row>
    <row r="6258" spans="3:4" ht="12" customHeight="1">
      <c r="C6258" s="215"/>
      <c r="D6258" s="215"/>
    </row>
    <row r="6259" spans="3:4" ht="12" customHeight="1">
      <c r="C6259" s="215"/>
      <c r="D6259" s="215"/>
    </row>
    <row r="6260" spans="3:4" ht="12" customHeight="1">
      <c r="C6260" s="215"/>
      <c r="D6260" s="215"/>
    </row>
    <row r="6261" spans="3:4" ht="12" customHeight="1">
      <c r="C6261" s="215"/>
      <c r="D6261" s="215"/>
    </row>
    <row r="6262" spans="3:4" ht="12" customHeight="1">
      <c r="C6262" s="215"/>
      <c r="D6262" s="215"/>
    </row>
    <row r="6263" spans="3:4" ht="12" customHeight="1">
      <c r="C6263" s="215"/>
      <c r="D6263" s="215"/>
    </row>
    <row r="6264" spans="3:4" ht="12" customHeight="1">
      <c r="C6264" s="215"/>
      <c r="D6264" s="215"/>
    </row>
    <row r="6265" spans="3:4" ht="12" customHeight="1">
      <c r="C6265" s="215"/>
      <c r="D6265" s="215"/>
    </row>
    <row r="6266" spans="3:4" ht="12" customHeight="1">
      <c r="C6266" s="215"/>
      <c r="D6266" s="215"/>
    </row>
    <row r="6267" spans="3:4" ht="12" customHeight="1">
      <c r="C6267" s="215"/>
      <c r="D6267" s="215"/>
    </row>
    <row r="6268" spans="3:4" ht="12" customHeight="1">
      <c r="C6268" s="215"/>
      <c r="D6268" s="215"/>
    </row>
    <row r="6269" spans="3:4" ht="12" customHeight="1">
      <c r="C6269" s="215"/>
      <c r="D6269" s="215"/>
    </row>
    <row r="6270" spans="3:4" ht="12" customHeight="1">
      <c r="C6270" s="215"/>
      <c r="D6270" s="215"/>
    </row>
    <row r="6271" spans="3:4" ht="12" customHeight="1">
      <c r="C6271" s="215"/>
      <c r="D6271" s="215"/>
    </row>
    <row r="6272" spans="3:4" ht="12" customHeight="1">
      <c r="C6272" s="215"/>
      <c r="D6272" s="215"/>
    </row>
    <row r="6273" spans="3:4" ht="12" customHeight="1">
      <c r="C6273" s="215"/>
      <c r="D6273" s="215"/>
    </row>
    <row r="6274" spans="3:4" ht="12" customHeight="1">
      <c r="C6274" s="215"/>
      <c r="D6274" s="215"/>
    </row>
    <row r="6275" spans="3:4" ht="12" customHeight="1">
      <c r="C6275" s="215"/>
      <c r="D6275" s="215"/>
    </row>
    <row r="6276" spans="3:4" ht="12" customHeight="1">
      <c r="C6276" s="215"/>
      <c r="D6276" s="215"/>
    </row>
    <row r="6277" spans="3:4" ht="12" customHeight="1">
      <c r="C6277" s="215"/>
      <c r="D6277" s="215"/>
    </row>
    <row r="6278" spans="3:4" ht="12" customHeight="1">
      <c r="C6278" s="215"/>
      <c r="D6278" s="215"/>
    </row>
    <row r="6279" spans="3:4" ht="12" customHeight="1">
      <c r="C6279" s="215"/>
      <c r="D6279" s="215"/>
    </row>
    <row r="6280" spans="3:4" ht="12" customHeight="1">
      <c r="C6280" s="215"/>
      <c r="D6280" s="215"/>
    </row>
    <row r="6281" spans="3:4" ht="12" customHeight="1">
      <c r="C6281" s="215"/>
      <c r="D6281" s="215"/>
    </row>
    <row r="6282" spans="3:4" ht="12" customHeight="1">
      <c r="C6282" s="215"/>
      <c r="D6282" s="215"/>
    </row>
    <row r="6283" spans="3:4" ht="12" customHeight="1">
      <c r="C6283" s="215"/>
      <c r="D6283" s="215"/>
    </row>
    <row r="6284" spans="3:4" ht="12" customHeight="1">
      <c r="C6284" s="215"/>
      <c r="D6284" s="215"/>
    </row>
    <row r="6285" spans="3:4" ht="12" customHeight="1">
      <c r="C6285" s="215"/>
      <c r="D6285" s="215"/>
    </row>
    <row r="6286" spans="3:4" ht="12" customHeight="1">
      <c r="C6286" s="215"/>
      <c r="D6286" s="215"/>
    </row>
    <row r="6287" spans="3:4" ht="12" customHeight="1">
      <c r="C6287" s="215"/>
      <c r="D6287" s="215"/>
    </row>
    <row r="6288" spans="3:4" ht="12" customHeight="1">
      <c r="C6288" s="215"/>
      <c r="D6288" s="215"/>
    </row>
    <row r="6289" spans="3:4" ht="12" customHeight="1">
      <c r="C6289" s="215"/>
      <c r="D6289" s="215"/>
    </row>
    <row r="6290" spans="3:4" ht="12" customHeight="1">
      <c r="C6290" s="215"/>
      <c r="D6290" s="215"/>
    </row>
    <row r="6291" spans="3:4" ht="12" customHeight="1">
      <c r="C6291" s="215"/>
      <c r="D6291" s="215"/>
    </row>
    <row r="6292" spans="3:4" ht="12" customHeight="1">
      <c r="C6292" s="215"/>
      <c r="D6292" s="215"/>
    </row>
    <row r="6293" spans="3:4" ht="12" customHeight="1">
      <c r="C6293" s="215"/>
      <c r="D6293" s="215"/>
    </row>
    <row r="6294" spans="3:4" ht="12" customHeight="1">
      <c r="C6294" s="215"/>
      <c r="D6294" s="215"/>
    </row>
    <row r="6295" spans="3:4" ht="12" customHeight="1">
      <c r="C6295" s="215"/>
      <c r="D6295" s="215"/>
    </row>
    <row r="6296" spans="3:4" ht="12" customHeight="1">
      <c r="C6296" s="215"/>
      <c r="D6296" s="215"/>
    </row>
    <row r="6297" spans="3:4" ht="12" customHeight="1">
      <c r="C6297" s="215"/>
      <c r="D6297" s="215"/>
    </row>
    <row r="6298" spans="3:4" ht="12" customHeight="1">
      <c r="C6298" s="215"/>
      <c r="D6298" s="215"/>
    </row>
    <row r="6299" spans="3:4" ht="12" customHeight="1">
      <c r="C6299" s="215"/>
      <c r="D6299" s="215"/>
    </row>
    <row r="6300" spans="3:4" ht="12" customHeight="1">
      <c r="C6300" s="215"/>
      <c r="D6300" s="215"/>
    </row>
    <row r="6301" spans="3:4" ht="12" customHeight="1">
      <c r="C6301" s="215"/>
      <c r="D6301" s="215"/>
    </row>
    <row r="6302" spans="3:4" ht="12" customHeight="1">
      <c r="C6302" s="215"/>
      <c r="D6302" s="215"/>
    </row>
    <row r="6303" spans="3:4" ht="12" customHeight="1">
      <c r="C6303" s="215"/>
      <c r="D6303" s="215"/>
    </row>
    <row r="6304" spans="3:4" ht="12" customHeight="1">
      <c r="C6304" s="215"/>
      <c r="D6304" s="215"/>
    </row>
    <row r="6305" spans="3:4" ht="12" customHeight="1">
      <c r="C6305" s="215"/>
      <c r="D6305" s="215"/>
    </row>
    <row r="6306" spans="3:4" ht="12" customHeight="1">
      <c r="C6306" s="215"/>
      <c r="D6306" s="215"/>
    </row>
    <row r="6307" spans="3:4" ht="12" customHeight="1">
      <c r="C6307" s="215"/>
      <c r="D6307" s="215"/>
    </row>
    <row r="6308" spans="3:4" ht="12" customHeight="1">
      <c r="C6308" s="215"/>
      <c r="D6308" s="215"/>
    </row>
    <row r="6309" spans="3:4" ht="12" customHeight="1">
      <c r="C6309" s="215"/>
      <c r="D6309" s="215"/>
    </row>
    <row r="6310" spans="3:4" ht="12" customHeight="1">
      <c r="C6310" s="215"/>
      <c r="D6310" s="215"/>
    </row>
    <row r="6311" spans="3:4" ht="12" customHeight="1">
      <c r="C6311" s="215"/>
      <c r="D6311" s="215"/>
    </row>
    <row r="6312" spans="3:4" ht="12" customHeight="1">
      <c r="C6312" s="215"/>
      <c r="D6312" s="215"/>
    </row>
    <row r="6313" spans="3:4" ht="12" customHeight="1">
      <c r="C6313" s="215"/>
      <c r="D6313" s="215"/>
    </row>
    <row r="6314" spans="3:4" ht="12" customHeight="1">
      <c r="C6314" s="215"/>
      <c r="D6314" s="215"/>
    </row>
    <row r="6315" spans="3:4" ht="12" customHeight="1">
      <c r="C6315" s="215"/>
      <c r="D6315" s="215"/>
    </row>
    <row r="6316" spans="3:4" ht="12" customHeight="1">
      <c r="C6316" s="215"/>
      <c r="D6316" s="215"/>
    </row>
    <row r="6317" spans="3:4" ht="12" customHeight="1">
      <c r="C6317" s="215"/>
      <c r="D6317" s="215"/>
    </row>
    <row r="6318" spans="3:4" ht="12" customHeight="1">
      <c r="C6318" s="215"/>
      <c r="D6318" s="215"/>
    </row>
    <row r="6319" spans="3:4" ht="12" customHeight="1">
      <c r="C6319" s="215"/>
      <c r="D6319" s="215"/>
    </row>
    <row r="6320" spans="3:4" ht="12" customHeight="1">
      <c r="C6320" s="215"/>
      <c r="D6320" s="215"/>
    </row>
    <row r="6321" spans="3:4" ht="12" customHeight="1">
      <c r="C6321" s="215"/>
      <c r="D6321" s="215"/>
    </row>
    <row r="6322" spans="3:4" ht="12" customHeight="1">
      <c r="C6322" s="215"/>
      <c r="D6322" s="215"/>
    </row>
    <row r="6323" spans="3:4" ht="12" customHeight="1">
      <c r="C6323" s="215"/>
      <c r="D6323" s="215"/>
    </row>
    <row r="6324" spans="3:4" ht="12" customHeight="1">
      <c r="C6324" s="215"/>
      <c r="D6324" s="215"/>
    </row>
    <row r="6325" spans="3:4" ht="12" customHeight="1">
      <c r="C6325" s="215"/>
      <c r="D6325" s="215"/>
    </row>
    <row r="6326" spans="3:4" ht="12" customHeight="1">
      <c r="C6326" s="215"/>
      <c r="D6326" s="215"/>
    </row>
    <row r="6327" spans="3:4" ht="12" customHeight="1">
      <c r="C6327" s="215"/>
      <c r="D6327" s="215"/>
    </row>
    <row r="6328" spans="3:4" ht="12" customHeight="1">
      <c r="C6328" s="215"/>
      <c r="D6328" s="215"/>
    </row>
    <row r="6329" spans="3:4" ht="12" customHeight="1">
      <c r="C6329" s="215"/>
      <c r="D6329" s="215"/>
    </row>
    <row r="6330" spans="3:4" ht="12" customHeight="1">
      <c r="C6330" s="215"/>
      <c r="D6330" s="215"/>
    </row>
    <row r="6331" spans="3:4" ht="12" customHeight="1">
      <c r="C6331" s="215"/>
      <c r="D6331" s="215"/>
    </row>
    <row r="6332" spans="3:4" ht="12" customHeight="1">
      <c r="C6332" s="215"/>
      <c r="D6332" s="215"/>
    </row>
    <row r="6333" spans="3:4" ht="12" customHeight="1">
      <c r="C6333" s="215"/>
      <c r="D6333" s="215"/>
    </row>
    <row r="6334" spans="3:4" ht="12" customHeight="1">
      <c r="C6334" s="215"/>
      <c r="D6334" s="215"/>
    </row>
    <row r="6335" spans="3:4" ht="12" customHeight="1">
      <c r="C6335" s="215"/>
      <c r="D6335" s="215"/>
    </row>
    <row r="6336" spans="3:4" ht="12" customHeight="1">
      <c r="C6336" s="215"/>
      <c r="D6336" s="215"/>
    </row>
    <row r="6337" spans="3:4" ht="12" customHeight="1">
      <c r="C6337" s="215"/>
      <c r="D6337" s="215"/>
    </row>
    <row r="6338" spans="3:4" ht="12" customHeight="1">
      <c r="C6338" s="215"/>
      <c r="D6338" s="215"/>
    </row>
    <row r="6339" spans="3:4" ht="12" customHeight="1">
      <c r="C6339" s="215"/>
      <c r="D6339" s="215"/>
    </row>
    <row r="6340" spans="3:4" ht="12" customHeight="1">
      <c r="C6340" s="215"/>
      <c r="D6340" s="215"/>
    </row>
    <row r="6341" spans="3:4" ht="12" customHeight="1">
      <c r="C6341" s="215"/>
      <c r="D6341" s="215"/>
    </row>
    <row r="6342" spans="3:4" ht="12" customHeight="1">
      <c r="C6342" s="215"/>
      <c r="D6342" s="215"/>
    </row>
    <row r="6343" spans="3:4" ht="12" customHeight="1">
      <c r="C6343" s="215"/>
      <c r="D6343" s="215"/>
    </row>
    <row r="6344" spans="3:4" ht="12" customHeight="1">
      <c r="C6344" s="215"/>
      <c r="D6344" s="215"/>
    </row>
    <row r="6345" spans="3:4" ht="12" customHeight="1">
      <c r="C6345" s="215"/>
      <c r="D6345" s="215"/>
    </row>
    <row r="6346" spans="3:4" ht="12" customHeight="1">
      <c r="C6346" s="215"/>
      <c r="D6346" s="215"/>
    </row>
    <row r="6347" spans="3:4" ht="12" customHeight="1">
      <c r="C6347" s="215"/>
      <c r="D6347" s="215"/>
    </row>
    <row r="6348" spans="3:4" ht="12" customHeight="1">
      <c r="C6348" s="215"/>
      <c r="D6348" s="215"/>
    </row>
    <row r="6349" spans="3:4" ht="12" customHeight="1">
      <c r="C6349" s="215"/>
      <c r="D6349" s="215"/>
    </row>
    <row r="6350" spans="3:4" ht="12" customHeight="1">
      <c r="C6350" s="215"/>
      <c r="D6350" s="215"/>
    </row>
    <row r="6351" spans="3:4" ht="12" customHeight="1">
      <c r="C6351" s="215"/>
      <c r="D6351" s="215"/>
    </row>
    <row r="6352" spans="3:4" ht="12" customHeight="1">
      <c r="C6352" s="215"/>
      <c r="D6352" s="215"/>
    </row>
    <row r="6353" spans="3:4" ht="12" customHeight="1">
      <c r="C6353" s="215"/>
      <c r="D6353" s="215"/>
    </row>
    <row r="6354" spans="3:4" ht="12" customHeight="1">
      <c r="C6354" s="215"/>
      <c r="D6354" s="215"/>
    </row>
    <row r="6355" spans="3:4" ht="12" customHeight="1">
      <c r="C6355" s="215"/>
      <c r="D6355" s="215"/>
    </row>
    <row r="6356" spans="3:4" ht="12" customHeight="1">
      <c r="C6356" s="215"/>
      <c r="D6356" s="215"/>
    </row>
    <row r="6357" spans="3:4" ht="12" customHeight="1">
      <c r="C6357" s="215"/>
      <c r="D6357" s="215"/>
    </row>
    <row r="6358" spans="3:4" ht="12" customHeight="1">
      <c r="C6358" s="215"/>
      <c r="D6358" s="215"/>
    </row>
    <row r="6359" spans="3:4" ht="12" customHeight="1">
      <c r="C6359" s="215"/>
      <c r="D6359" s="215"/>
    </row>
    <row r="6360" spans="3:4" ht="12" customHeight="1">
      <c r="C6360" s="215"/>
      <c r="D6360" s="215"/>
    </row>
    <row r="6361" spans="3:4" ht="12" customHeight="1">
      <c r="C6361" s="215"/>
      <c r="D6361" s="215"/>
    </row>
    <row r="6362" spans="3:4" ht="12" customHeight="1">
      <c r="C6362" s="215"/>
      <c r="D6362" s="215"/>
    </row>
    <row r="6363" spans="3:4" ht="12" customHeight="1">
      <c r="C6363" s="215"/>
      <c r="D6363" s="215"/>
    </row>
    <row r="6364" spans="3:4" ht="12" customHeight="1">
      <c r="C6364" s="215"/>
      <c r="D6364" s="215"/>
    </row>
    <row r="6365" spans="3:4" ht="12" customHeight="1">
      <c r="C6365" s="215"/>
      <c r="D6365" s="215"/>
    </row>
    <row r="6366" spans="3:4" ht="12" customHeight="1">
      <c r="C6366" s="215"/>
      <c r="D6366" s="215"/>
    </row>
    <row r="6367" spans="3:4" ht="12" customHeight="1">
      <c r="C6367" s="215"/>
      <c r="D6367" s="215"/>
    </row>
    <row r="6368" spans="3:4" ht="12" customHeight="1">
      <c r="C6368" s="215"/>
      <c r="D6368" s="215"/>
    </row>
    <row r="6369" spans="3:4" ht="12" customHeight="1">
      <c r="C6369" s="215"/>
      <c r="D6369" s="215"/>
    </row>
    <row r="6370" spans="3:4" ht="12" customHeight="1">
      <c r="C6370" s="215"/>
      <c r="D6370" s="215"/>
    </row>
    <row r="6371" spans="3:4" ht="12" customHeight="1">
      <c r="C6371" s="215"/>
      <c r="D6371" s="215"/>
    </row>
    <row r="6372" spans="3:4" ht="12" customHeight="1">
      <c r="C6372" s="215"/>
      <c r="D6372" s="215"/>
    </row>
    <row r="6373" spans="3:4" ht="12" customHeight="1">
      <c r="C6373" s="215"/>
      <c r="D6373" s="215"/>
    </row>
    <row r="6374" spans="3:4" ht="12" customHeight="1">
      <c r="C6374" s="215"/>
      <c r="D6374" s="215"/>
    </row>
    <row r="6375" spans="3:4" ht="12" customHeight="1">
      <c r="C6375" s="215"/>
      <c r="D6375" s="215"/>
    </row>
    <row r="6376" spans="3:4" ht="12" customHeight="1">
      <c r="C6376" s="215"/>
      <c r="D6376" s="215"/>
    </row>
    <row r="6377" spans="3:4" ht="12" customHeight="1">
      <c r="C6377" s="215"/>
      <c r="D6377" s="215"/>
    </row>
    <row r="6378" spans="3:4" ht="12" customHeight="1">
      <c r="C6378" s="215"/>
      <c r="D6378" s="215"/>
    </row>
    <row r="6379" spans="3:4" ht="12" customHeight="1">
      <c r="C6379" s="215"/>
      <c r="D6379" s="215"/>
    </row>
    <row r="6380" spans="3:4" ht="12" customHeight="1">
      <c r="C6380" s="215"/>
      <c r="D6380" s="215"/>
    </row>
    <row r="6381" spans="3:4" ht="12" customHeight="1">
      <c r="C6381" s="215"/>
      <c r="D6381" s="215"/>
    </row>
    <row r="6382" spans="3:4" ht="12" customHeight="1">
      <c r="C6382" s="215"/>
      <c r="D6382" s="215"/>
    </row>
    <row r="6383" spans="3:4" ht="12" customHeight="1">
      <c r="C6383" s="215"/>
      <c r="D6383" s="215"/>
    </row>
    <row r="6384" spans="3:4" ht="12" customHeight="1">
      <c r="C6384" s="215"/>
      <c r="D6384" s="215"/>
    </row>
    <row r="6385" spans="3:4" ht="12" customHeight="1">
      <c r="C6385" s="215"/>
      <c r="D6385" s="215"/>
    </row>
    <row r="6386" spans="3:4" ht="12" customHeight="1">
      <c r="C6386" s="215"/>
      <c r="D6386" s="215"/>
    </row>
    <row r="6387" spans="3:4" ht="12" customHeight="1">
      <c r="C6387" s="215"/>
      <c r="D6387" s="215"/>
    </row>
    <row r="6388" spans="3:4" ht="12" customHeight="1">
      <c r="C6388" s="215"/>
      <c r="D6388" s="215"/>
    </row>
    <row r="6389" spans="3:4" ht="12" customHeight="1">
      <c r="C6389" s="215"/>
      <c r="D6389" s="215"/>
    </row>
    <row r="6390" spans="3:4" ht="12" customHeight="1">
      <c r="C6390" s="215"/>
      <c r="D6390" s="215"/>
    </row>
    <row r="6391" spans="3:4" ht="12" customHeight="1">
      <c r="C6391" s="215"/>
      <c r="D6391" s="215"/>
    </row>
    <row r="6392" spans="3:4" ht="12" customHeight="1">
      <c r="C6392" s="215"/>
      <c r="D6392" s="215"/>
    </row>
    <row r="6393" spans="3:4" ht="12" customHeight="1">
      <c r="C6393" s="215"/>
      <c r="D6393" s="215"/>
    </row>
    <row r="6394" spans="3:4" ht="12" customHeight="1">
      <c r="C6394" s="215"/>
      <c r="D6394" s="215"/>
    </row>
    <row r="6395" spans="3:4" ht="12" customHeight="1">
      <c r="C6395" s="215"/>
      <c r="D6395" s="215"/>
    </row>
    <row r="6396" spans="3:4" ht="12" customHeight="1">
      <c r="C6396" s="215"/>
      <c r="D6396" s="215"/>
    </row>
    <row r="6397" spans="3:4" ht="12" customHeight="1">
      <c r="C6397" s="215"/>
      <c r="D6397" s="215"/>
    </row>
    <row r="6398" spans="3:4" ht="12" customHeight="1">
      <c r="C6398" s="215"/>
      <c r="D6398" s="215"/>
    </row>
    <row r="6399" spans="3:4" ht="12" customHeight="1">
      <c r="C6399" s="215"/>
      <c r="D6399" s="215"/>
    </row>
    <row r="6400" spans="3:4" ht="12" customHeight="1">
      <c r="C6400" s="215"/>
      <c r="D6400" s="215"/>
    </row>
    <row r="6401" spans="3:4" ht="12" customHeight="1">
      <c r="C6401" s="215"/>
      <c r="D6401" s="215"/>
    </row>
    <row r="6402" spans="3:4" ht="12" customHeight="1">
      <c r="C6402" s="215"/>
      <c r="D6402" s="215"/>
    </row>
    <row r="6403" spans="3:4" ht="12" customHeight="1">
      <c r="C6403" s="215"/>
      <c r="D6403" s="215"/>
    </row>
    <row r="6404" spans="3:4" ht="12" customHeight="1">
      <c r="C6404" s="215"/>
      <c r="D6404" s="215"/>
    </row>
    <row r="6405" spans="3:4" ht="12" customHeight="1">
      <c r="C6405" s="215"/>
      <c r="D6405" s="215"/>
    </row>
    <row r="6406" spans="3:4" ht="12" customHeight="1">
      <c r="C6406" s="215"/>
      <c r="D6406" s="215"/>
    </row>
    <row r="6407" spans="3:4" ht="12" customHeight="1">
      <c r="C6407" s="215"/>
      <c r="D6407" s="215"/>
    </row>
    <row r="6408" spans="3:4" ht="12" customHeight="1">
      <c r="C6408" s="215"/>
      <c r="D6408" s="215"/>
    </row>
    <row r="6409" spans="3:4" ht="12" customHeight="1">
      <c r="C6409" s="215"/>
      <c r="D6409" s="215"/>
    </row>
    <row r="6410" spans="3:4" ht="12" customHeight="1">
      <c r="C6410" s="215"/>
      <c r="D6410" s="215"/>
    </row>
    <row r="6411" spans="3:4" ht="12" customHeight="1">
      <c r="C6411" s="215"/>
      <c r="D6411" s="215"/>
    </row>
    <row r="6412" spans="3:4" ht="12" customHeight="1">
      <c r="C6412" s="215"/>
      <c r="D6412" s="215"/>
    </row>
    <row r="6413" spans="3:4" ht="12" customHeight="1">
      <c r="C6413" s="215"/>
      <c r="D6413" s="215"/>
    </row>
    <row r="6414" spans="3:4" ht="12" customHeight="1">
      <c r="C6414" s="215"/>
      <c r="D6414" s="215"/>
    </row>
    <row r="6415" spans="3:4" ht="12" customHeight="1">
      <c r="C6415" s="215"/>
      <c r="D6415" s="215"/>
    </row>
    <row r="6416" spans="3:4" ht="12" customHeight="1">
      <c r="C6416" s="215"/>
      <c r="D6416" s="215"/>
    </row>
    <row r="6417" spans="3:4" ht="12" customHeight="1">
      <c r="C6417" s="215"/>
      <c r="D6417" s="215"/>
    </row>
    <row r="6418" spans="3:4" ht="12" customHeight="1">
      <c r="C6418" s="215"/>
      <c r="D6418" s="215"/>
    </row>
    <row r="6419" spans="3:4" ht="12" customHeight="1">
      <c r="C6419" s="215"/>
      <c r="D6419" s="215"/>
    </row>
    <row r="6420" spans="3:4" ht="12" customHeight="1">
      <c r="C6420" s="215"/>
      <c r="D6420" s="215"/>
    </row>
    <row r="6421" spans="3:4" ht="12" customHeight="1">
      <c r="C6421" s="215"/>
      <c r="D6421" s="215"/>
    </row>
    <row r="6422" spans="3:4" ht="12" customHeight="1">
      <c r="C6422" s="215"/>
      <c r="D6422" s="215"/>
    </row>
    <row r="6423" spans="3:4" ht="12" customHeight="1">
      <c r="C6423" s="215"/>
      <c r="D6423" s="215"/>
    </row>
    <row r="6424" spans="3:4" ht="12" customHeight="1">
      <c r="C6424" s="215"/>
      <c r="D6424" s="215"/>
    </row>
    <row r="6425" spans="3:4" ht="12" customHeight="1">
      <c r="C6425" s="215"/>
      <c r="D6425" s="215"/>
    </row>
    <row r="6426" spans="3:4" ht="12" customHeight="1">
      <c r="C6426" s="215"/>
      <c r="D6426" s="215"/>
    </row>
    <row r="6427" spans="3:4" ht="12" customHeight="1">
      <c r="C6427" s="215"/>
      <c r="D6427" s="215"/>
    </row>
    <row r="6428" spans="3:4" ht="12" customHeight="1">
      <c r="C6428" s="215"/>
      <c r="D6428" s="215"/>
    </row>
    <row r="6429" spans="3:4" ht="12" customHeight="1">
      <c r="C6429" s="215"/>
      <c r="D6429" s="215"/>
    </row>
    <row r="6430" spans="3:4" ht="12" customHeight="1">
      <c r="C6430" s="215"/>
      <c r="D6430" s="215"/>
    </row>
    <row r="6431" spans="3:4" ht="12" customHeight="1">
      <c r="C6431" s="215"/>
      <c r="D6431" s="215"/>
    </row>
    <row r="6432" spans="3:4" ht="12" customHeight="1">
      <c r="C6432" s="215"/>
      <c r="D6432" s="215"/>
    </row>
    <row r="6433" spans="3:4" ht="12" customHeight="1">
      <c r="C6433" s="215"/>
      <c r="D6433" s="215"/>
    </row>
    <row r="6434" spans="3:4" ht="12" customHeight="1">
      <c r="C6434" s="215"/>
      <c r="D6434" s="215"/>
    </row>
    <row r="6435" spans="3:4" ht="12" customHeight="1">
      <c r="C6435" s="215"/>
      <c r="D6435" s="215"/>
    </row>
    <row r="6436" spans="3:4" ht="12" customHeight="1">
      <c r="C6436" s="215"/>
      <c r="D6436" s="215"/>
    </row>
    <row r="6437" spans="3:4" ht="12" customHeight="1">
      <c r="C6437" s="215"/>
      <c r="D6437" s="215"/>
    </row>
    <row r="6438" spans="3:4" ht="12" customHeight="1">
      <c r="C6438" s="215"/>
      <c r="D6438" s="215"/>
    </row>
    <row r="6439" spans="3:4" ht="12" customHeight="1">
      <c r="C6439" s="215"/>
      <c r="D6439" s="215"/>
    </row>
    <row r="6440" spans="3:4" ht="12" customHeight="1">
      <c r="C6440" s="215"/>
      <c r="D6440" s="215"/>
    </row>
    <row r="6441" spans="3:4" ht="12" customHeight="1">
      <c r="C6441" s="215"/>
      <c r="D6441" s="215"/>
    </row>
    <row r="6442" spans="3:4" ht="12" customHeight="1">
      <c r="C6442" s="215"/>
      <c r="D6442" s="215"/>
    </row>
    <row r="6443" spans="3:4" ht="12" customHeight="1">
      <c r="C6443" s="215"/>
      <c r="D6443" s="215"/>
    </row>
    <row r="6444" spans="3:4" ht="12" customHeight="1">
      <c r="C6444" s="215"/>
      <c r="D6444" s="215"/>
    </row>
    <row r="6445" spans="3:4" ht="12" customHeight="1">
      <c r="C6445" s="215"/>
      <c r="D6445" s="215"/>
    </row>
    <row r="6446" spans="3:4" ht="12" customHeight="1">
      <c r="C6446" s="215"/>
      <c r="D6446" s="215"/>
    </row>
    <row r="6447" spans="3:4" ht="12" customHeight="1">
      <c r="C6447" s="215"/>
      <c r="D6447" s="215"/>
    </row>
    <row r="6448" spans="3:4" ht="12" customHeight="1">
      <c r="C6448" s="215"/>
      <c r="D6448" s="215"/>
    </row>
    <row r="6449" spans="3:4" ht="12" customHeight="1">
      <c r="C6449" s="215"/>
      <c r="D6449" s="215"/>
    </row>
    <row r="6450" spans="3:4" ht="12" customHeight="1">
      <c r="C6450" s="215"/>
      <c r="D6450" s="215"/>
    </row>
    <row r="6451" spans="3:4" ht="12" customHeight="1">
      <c r="C6451" s="215"/>
      <c r="D6451" s="215"/>
    </row>
    <row r="6452" spans="3:4" ht="12" customHeight="1">
      <c r="C6452" s="215"/>
      <c r="D6452" s="215"/>
    </row>
    <row r="6453" spans="3:4" ht="12" customHeight="1">
      <c r="C6453" s="215"/>
      <c r="D6453" s="215"/>
    </row>
    <row r="6454" spans="3:4" ht="12" customHeight="1">
      <c r="C6454" s="215"/>
      <c r="D6454" s="215"/>
    </row>
    <row r="6455" spans="3:4" ht="12" customHeight="1">
      <c r="C6455" s="215"/>
      <c r="D6455" s="215"/>
    </row>
    <row r="6456" spans="3:4" ht="12" customHeight="1">
      <c r="C6456" s="215"/>
      <c r="D6456" s="215"/>
    </row>
    <row r="6457" spans="3:4" ht="12" customHeight="1">
      <c r="C6457" s="215"/>
      <c r="D6457" s="215"/>
    </row>
    <row r="6458" spans="3:4" ht="12" customHeight="1">
      <c r="C6458" s="215"/>
      <c r="D6458" s="215"/>
    </row>
    <row r="6459" spans="3:4" ht="12" customHeight="1">
      <c r="C6459" s="215"/>
      <c r="D6459" s="215"/>
    </row>
    <row r="6460" spans="3:4" ht="12" customHeight="1">
      <c r="C6460" s="215"/>
      <c r="D6460" s="215"/>
    </row>
    <row r="6461" spans="3:4" ht="12" customHeight="1">
      <c r="C6461" s="215"/>
      <c r="D6461" s="215"/>
    </row>
    <row r="6462" spans="3:4" ht="12" customHeight="1">
      <c r="C6462" s="215"/>
      <c r="D6462" s="215"/>
    </row>
    <row r="6463" spans="3:4" ht="12" customHeight="1">
      <c r="C6463" s="215"/>
      <c r="D6463" s="215"/>
    </row>
    <row r="6464" spans="3:4" ht="12" customHeight="1">
      <c r="C6464" s="215"/>
      <c r="D6464" s="215"/>
    </row>
    <row r="6465" spans="3:4" ht="12" customHeight="1">
      <c r="C6465" s="215"/>
      <c r="D6465" s="215"/>
    </row>
    <row r="6466" spans="3:4" ht="12" customHeight="1">
      <c r="C6466" s="215"/>
      <c r="D6466" s="215"/>
    </row>
    <row r="6467" spans="3:4" ht="12" customHeight="1">
      <c r="C6467" s="215"/>
      <c r="D6467" s="215"/>
    </row>
    <row r="6468" spans="3:4" ht="12" customHeight="1">
      <c r="C6468" s="215"/>
      <c r="D6468" s="215"/>
    </row>
    <row r="6469" spans="3:4" ht="12" customHeight="1">
      <c r="C6469" s="215"/>
      <c r="D6469" s="215"/>
    </row>
    <row r="6470" spans="3:4" ht="12" customHeight="1">
      <c r="C6470" s="215"/>
      <c r="D6470" s="215"/>
    </row>
    <row r="6471" spans="3:4" ht="12" customHeight="1">
      <c r="C6471" s="215"/>
      <c r="D6471" s="215"/>
    </row>
    <row r="6472" spans="3:4" ht="12" customHeight="1">
      <c r="C6472" s="215"/>
      <c r="D6472" s="215"/>
    </row>
    <row r="6473" spans="3:4" ht="12" customHeight="1">
      <c r="C6473" s="215"/>
      <c r="D6473" s="215"/>
    </row>
    <row r="6474" spans="3:4" ht="12" customHeight="1">
      <c r="C6474" s="215"/>
      <c r="D6474" s="215"/>
    </row>
    <row r="6475" spans="3:4" ht="12" customHeight="1">
      <c r="C6475" s="215"/>
      <c r="D6475" s="215"/>
    </row>
    <row r="6476" spans="3:4" ht="12" customHeight="1">
      <c r="C6476" s="215"/>
      <c r="D6476" s="215"/>
    </row>
    <row r="6477" spans="3:4" ht="12" customHeight="1">
      <c r="C6477" s="215"/>
      <c r="D6477" s="215"/>
    </row>
    <row r="6478" spans="3:4" ht="12" customHeight="1">
      <c r="C6478" s="215"/>
      <c r="D6478" s="215"/>
    </row>
    <row r="6479" spans="3:4" ht="12" customHeight="1">
      <c r="C6479" s="215"/>
      <c r="D6479" s="215"/>
    </row>
    <row r="6480" spans="3:4" ht="12" customHeight="1">
      <c r="C6480" s="215"/>
      <c r="D6480" s="215"/>
    </row>
    <row r="6481" spans="3:4" ht="12" customHeight="1">
      <c r="C6481" s="215"/>
      <c r="D6481" s="215"/>
    </row>
    <row r="6482" spans="3:4" ht="12" customHeight="1">
      <c r="C6482" s="215"/>
      <c r="D6482" s="215"/>
    </row>
    <row r="6483" spans="3:4" ht="12" customHeight="1">
      <c r="C6483" s="215"/>
      <c r="D6483" s="215"/>
    </row>
    <row r="6484" spans="3:4" ht="12" customHeight="1">
      <c r="C6484" s="215"/>
      <c r="D6484" s="215"/>
    </row>
    <row r="6485" spans="3:4" ht="12" customHeight="1">
      <c r="C6485" s="215"/>
      <c r="D6485" s="215"/>
    </row>
    <row r="6486" spans="3:4" ht="12" customHeight="1">
      <c r="C6486" s="215"/>
      <c r="D6486" s="215"/>
    </row>
    <row r="6487" spans="3:4" ht="12" customHeight="1">
      <c r="C6487" s="215"/>
      <c r="D6487" s="215"/>
    </row>
    <row r="6488" spans="3:4" ht="12" customHeight="1">
      <c r="C6488" s="215"/>
      <c r="D6488" s="215"/>
    </row>
    <row r="6489" spans="3:4" ht="12" customHeight="1">
      <c r="C6489" s="215"/>
      <c r="D6489" s="215"/>
    </row>
    <row r="6490" spans="3:4" ht="12" customHeight="1">
      <c r="C6490" s="215"/>
      <c r="D6490" s="215"/>
    </row>
    <row r="6491" spans="3:4" ht="12" customHeight="1">
      <c r="C6491" s="215"/>
      <c r="D6491" s="215"/>
    </row>
    <row r="6492" spans="3:4" ht="12" customHeight="1">
      <c r="C6492" s="215"/>
      <c r="D6492" s="215"/>
    </row>
    <row r="6493" spans="3:4" ht="12" customHeight="1">
      <c r="C6493" s="215"/>
      <c r="D6493" s="215"/>
    </row>
    <row r="6494" spans="3:4" ht="12" customHeight="1">
      <c r="C6494" s="215"/>
      <c r="D6494" s="215"/>
    </row>
    <row r="6495" spans="3:4" ht="12" customHeight="1">
      <c r="C6495" s="215"/>
      <c r="D6495" s="215"/>
    </row>
    <row r="6496" spans="3:4" ht="12" customHeight="1">
      <c r="C6496" s="215"/>
      <c r="D6496" s="215"/>
    </row>
    <row r="6497" spans="3:4" ht="12" customHeight="1">
      <c r="C6497" s="215"/>
      <c r="D6497" s="215"/>
    </row>
    <row r="6498" spans="3:4" ht="12" customHeight="1">
      <c r="C6498" s="215"/>
      <c r="D6498" s="215"/>
    </row>
    <row r="6499" spans="3:4" ht="12" customHeight="1">
      <c r="C6499" s="215"/>
      <c r="D6499" s="215"/>
    </row>
    <row r="6500" spans="3:4" ht="12" customHeight="1">
      <c r="C6500" s="215"/>
      <c r="D6500" s="215"/>
    </row>
    <row r="6501" spans="3:4" ht="12" customHeight="1">
      <c r="C6501" s="215"/>
      <c r="D6501" s="215"/>
    </row>
    <row r="6502" spans="3:4" ht="12" customHeight="1">
      <c r="C6502" s="215"/>
      <c r="D6502" s="215"/>
    </row>
    <row r="6503" spans="3:4" ht="12" customHeight="1">
      <c r="C6503" s="215"/>
      <c r="D6503" s="215"/>
    </row>
    <row r="6504" spans="3:4" ht="12" customHeight="1">
      <c r="C6504" s="215"/>
      <c r="D6504" s="215"/>
    </row>
    <row r="6505" spans="3:4" ht="12" customHeight="1">
      <c r="C6505" s="215"/>
      <c r="D6505" s="215"/>
    </row>
    <row r="6506" spans="3:4" ht="12" customHeight="1">
      <c r="C6506" s="215"/>
      <c r="D6506" s="215"/>
    </row>
    <row r="6507" spans="3:4" ht="12" customHeight="1">
      <c r="C6507" s="215"/>
      <c r="D6507" s="215"/>
    </row>
    <row r="6508" spans="3:4" ht="12" customHeight="1">
      <c r="C6508" s="215"/>
      <c r="D6508" s="215"/>
    </row>
    <row r="6509" spans="3:4" ht="12" customHeight="1">
      <c r="C6509" s="215"/>
      <c r="D6509" s="215"/>
    </row>
    <row r="6510" spans="3:4" ht="12" customHeight="1">
      <c r="C6510" s="215"/>
      <c r="D6510" s="215"/>
    </row>
    <row r="6511" spans="3:4" ht="12" customHeight="1">
      <c r="C6511" s="215"/>
      <c r="D6511" s="215"/>
    </row>
    <row r="6512" spans="3:4" ht="12" customHeight="1">
      <c r="C6512" s="215"/>
      <c r="D6512" s="215"/>
    </row>
    <row r="6513" spans="3:4" ht="12" customHeight="1">
      <c r="C6513" s="215"/>
      <c r="D6513" s="215"/>
    </row>
    <row r="6514" spans="3:4" ht="12" customHeight="1">
      <c r="C6514" s="215"/>
      <c r="D6514" s="215"/>
    </row>
    <row r="6515" spans="3:4" ht="12" customHeight="1">
      <c r="C6515" s="215"/>
      <c r="D6515" s="215"/>
    </row>
    <row r="6516" spans="3:4" ht="12" customHeight="1">
      <c r="C6516" s="215"/>
      <c r="D6516" s="215"/>
    </row>
    <row r="6517" spans="3:4" ht="12" customHeight="1">
      <c r="C6517" s="215"/>
      <c r="D6517" s="215"/>
    </row>
    <row r="6518" spans="3:4" ht="12" customHeight="1">
      <c r="C6518" s="215"/>
      <c r="D6518" s="215"/>
    </row>
    <row r="6519" spans="3:4" ht="12" customHeight="1">
      <c r="C6519" s="215"/>
      <c r="D6519" s="215"/>
    </row>
    <row r="6520" spans="3:4" ht="12" customHeight="1">
      <c r="C6520" s="215"/>
      <c r="D6520" s="215"/>
    </row>
    <row r="6521" spans="3:4" ht="12" customHeight="1">
      <c r="C6521" s="215"/>
      <c r="D6521" s="215"/>
    </row>
    <row r="6522" spans="3:4" ht="12" customHeight="1">
      <c r="C6522" s="215"/>
      <c r="D6522" s="215"/>
    </row>
    <row r="6523" spans="3:4" ht="12" customHeight="1">
      <c r="C6523" s="215"/>
      <c r="D6523" s="215"/>
    </row>
    <row r="6524" spans="3:4" ht="12" customHeight="1">
      <c r="C6524" s="215"/>
      <c r="D6524" s="215"/>
    </row>
    <row r="6525" spans="3:4" ht="12" customHeight="1">
      <c r="C6525" s="215"/>
      <c r="D6525" s="215"/>
    </row>
    <row r="6526" spans="3:4" ht="12" customHeight="1">
      <c r="C6526" s="215"/>
      <c r="D6526" s="215"/>
    </row>
    <row r="6527" spans="3:4" ht="12" customHeight="1">
      <c r="C6527" s="215"/>
      <c r="D6527" s="215"/>
    </row>
    <row r="6528" spans="3:4" ht="12" customHeight="1">
      <c r="C6528" s="215"/>
      <c r="D6528" s="215"/>
    </row>
    <row r="6529" spans="3:4" ht="12" customHeight="1">
      <c r="C6529" s="215"/>
      <c r="D6529" s="215"/>
    </row>
    <row r="6530" spans="3:4" ht="12" customHeight="1">
      <c r="C6530" s="215"/>
      <c r="D6530" s="215"/>
    </row>
    <row r="6531" spans="3:4" ht="12" customHeight="1">
      <c r="C6531" s="215"/>
      <c r="D6531" s="215"/>
    </row>
    <row r="6532" spans="3:4" ht="12" customHeight="1">
      <c r="C6532" s="215"/>
      <c r="D6532" s="215"/>
    </row>
    <row r="6533" spans="3:4" ht="12" customHeight="1">
      <c r="C6533" s="215"/>
      <c r="D6533" s="215"/>
    </row>
    <row r="6534" spans="3:4" ht="12" customHeight="1">
      <c r="C6534" s="215"/>
      <c r="D6534" s="215"/>
    </row>
    <row r="6535" spans="3:4" ht="12" customHeight="1">
      <c r="C6535" s="215"/>
      <c r="D6535" s="215"/>
    </row>
    <row r="6536" spans="3:4" ht="12" customHeight="1">
      <c r="C6536" s="215"/>
      <c r="D6536" s="215"/>
    </row>
    <row r="6537" spans="3:4" ht="12" customHeight="1">
      <c r="C6537" s="215"/>
      <c r="D6537" s="215"/>
    </row>
    <row r="6538" spans="3:4" ht="12" customHeight="1">
      <c r="C6538" s="215"/>
      <c r="D6538" s="215"/>
    </row>
    <row r="6539" spans="3:4" ht="12" customHeight="1">
      <c r="C6539" s="215"/>
      <c r="D6539" s="215"/>
    </row>
    <row r="6540" spans="3:4" ht="12" customHeight="1">
      <c r="C6540" s="215"/>
      <c r="D6540" s="215"/>
    </row>
    <row r="6541" spans="3:4" ht="12" customHeight="1">
      <c r="C6541" s="215"/>
      <c r="D6541" s="215"/>
    </row>
    <row r="6542" spans="3:4" ht="12" customHeight="1">
      <c r="C6542" s="215"/>
      <c r="D6542" s="215"/>
    </row>
    <row r="6543" spans="3:4" ht="12" customHeight="1">
      <c r="C6543" s="215"/>
      <c r="D6543" s="215"/>
    </row>
    <row r="6544" spans="3:4" ht="12" customHeight="1">
      <c r="C6544" s="215"/>
      <c r="D6544" s="215"/>
    </row>
    <row r="6545" spans="3:4" ht="12" customHeight="1">
      <c r="C6545" s="215"/>
      <c r="D6545" s="215"/>
    </row>
    <row r="6546" spans="3:4" ht="12" customHeight="1">
      <c r="C6546" s="215"/>
      <c r="D6546" s="215"/>
    </row>
    <row r="6547" spans="3:4" ht="12" customHeight="1">
      <c r="C6547" s="215"/>
      <c r="D6547" s="215"/>
    </row>
    <row r="6548" spans="3:4" ht="12" customHeight="1">
      <c r="C6548" s="215"/>
      <c r="D6548" s="215"/>
    </row>
    <row r="6549" spans="3:4" ht="12" customHeight="1">
      <c r="C6549" s="215"/>
      <c r="D6549" s="215"/>
    </row>
    <row r="6550" spans="3:4" ht="12" customHeight="1">
      <c r="C6550" s="215"/>
      <c r="D6550" s="215"/>
    </row>
    <row r="6551" spans="3:4" ht="12" customHeight="1">
      <c r="C6551" s="215"/>
      <c r="D6551" s="215"/>
    </row>
    <row r="6552" spans="3:4" ht="12" customHeight="1">
      <c r="C6552" s="215"/>
      <c r="D6552" s="215"/>
    </row>
    <row r="6553" spans="3:4" ht="12" customHeight="1">
      <c r="C6553" s="215"/>
      <c r="D6553" s="215"/>
    </row>
    <row r="6554" spans="3:4" ht="12" customHeight="1">
      <c r="C6554" s="215"/>
      <c r="D6554" s="215"/>
    </row>
    <row r="6555" spans="3:4" ht="12" customHeight="1">
      <c r="C6555" s="215"/>
      <c r="D6555" s="215"/>
    </row>
    <row r="6556" spans="3:4" ht="12" customHeight="1">
      <c r="C6556" s="215"/>
      <c r="D6556" s="215"/>
    </row>
    <row r="6557" spans="3:4" ht="12" customHeight="1">
      <c r="C6557" s="215"/>
      <c r="D6557" s="215"/>
    </row>
    <row r="6558" spans="3:4" ht="12" customHeight="1">
      <c r="C6558" s="215"/>
      <c r="D6558" s="215"/>
    </row>
    <row r="6559" spans="3:4" ht="12" customHeight="1">
      <c r="C6559" s="215"/>
      <c r="D6559" s="215"/>
    </row>
    <row r="6560" spans="3:4" ht="12" customHeight="1">
      <c r="C6560" s="215"/>
      <c r="D6560" s="215"/>
    </row>
    <row r="6561" spans="3:4" ht="12" customHeight="1">
      <c r="C6561" s="215"/>
      <c r="D6561" s="215"/>
    </row>
    <row r="6562" spans="3:4" ht="12" customHeight="1">
      <c r="C6562" s="215"/>
      <c r="D6562" s="215"/>
    </row>
    <row r="6563" spans="3:4" ht="12" customHeight="1">
      <c r="C6563" s="215"/>
      <c r="D6563" s="215"/>
    </row>
    <row r="6564" spans="3:4" ht="12" customHeight="1">
      <c r="C6564" s="215"/>
      <c r="D6564" s="215"/>
    </row>
    <row r="6565" spans="3:4" ht="12" customHeight="1">
      <c r="C6565" s="215"/>
      <c r="D6565" s="215"/>
    </row>
    <row r="6566" spans="3:4" ht="12" customHeight="1">
      <c r="C6566" s="215"/>
      <c r="D6566" s="215"/>
    </row>
    <row r="6567" spans="3:4" ht="12" customHeight="1">
      <c r="C6567" s="215"/>
      <c r="D6567" s="215"/>
    </row>
    <row r="6568" spans="3:4" ht="12" customHeight="1">
      <c r="C6568" s="215"/>
      <c r="D6568" s="215"/>
    </row>
    <row r="6569" spans="3:4" ht="12" customHeight="1">
      <c r="C6569" s="215"/>
      <c r="D6569" s="215"/>
    </row>
    <row r="6570" spans="3:4" ht="12" customHeight="1">
      <c r="C6570" s="215"/>
      <c r="D6570" s="215"/>
    </row>
    <row r="6571" spans="3:4" ht="12" customHeight="1">
      <c r="C6571" s="215"/>
      <c r="D6571" s="215"/>
    </row>
    <row r="6572" spans="3:4" ht="12" customHeight="1">
      <c r="C6572" s="215"/>
      <c r="D6572" s="215"/>
    </row>
    <row r="6573" spans="3:4" ht="12" customHeight="1">
      <c r="C6573" s="215"/>
      <c r="D6573" s="215"/>
    </row>
    <row r="6574" spans="3:4" ht="12" customHeight="1">
      <c r="C6574" s="215"/>
      <c r="D6574" s="215"/>
    </row>
    <row r="6575" spans="3:4" ht="12" customHeight="1">
      <c r="C6575" s="215"/>
      <c r="D6575" s="215"/>
    </row>
    <row r="6576" spans="3:4" ht="12" customHeight="1">
      <c r="C6576" s="215"/>
      <c r="D6576" s="215"/>
    </row>
    <row r="6577" spans="3:4" ht="12" customHeight="1">
      <c r="C6577" s="215"/>
      <c r="D6577" s="215"/>
    </row>
    <row r="6578" spans="3:4" ht="12" customHeight="1">
      <c r="C6578" s="215"/>
      <c r="D6578" s="215"/>
    </row>
    <row r="6579" spans="3:4" ht="12" customHeight="1">
      <c r="C6579" s="215"/>
      <c r="D6579" s="215"/>
    </row>
    <row r="6580" spans="3:4" ht="12" customHeight="1">
      <c r="C6580" s="215"/>
      <c r="D6580" s="215"/>
    </row>
    <row r="6581" spans="3:4" ht="12" customHeight="1">
      <c r="C6581" s="215"/>
      <c r="D6581" s="215"/>
    </row>
    <row r="6582" spans="3:4" ht="12" customHeight="1">
      <c r="C6582" s="215"/>
      <c r="D6582" s="215"/>
    </row>
    <row r="6583" spans="3:4" ht="12" customHeight="1">
      <c r="C6583" s="215"/>
      <c r="D6583" s="215"/>
    </row>
    <row r="6584" spans="3:4" ht="12" customHeight="1">
      <c r="C6584" s="215"/>
      <c r="D6584" s="215"/>
    </row>
    <row r="6585" spans="3:4" ht="12" customHeight="1">
      <c r="C6585" s="215"/>
      <c r="D6585" s="215"/>
    </row>
    <row r="6586" spans="3:4" ht="12" customHeight="1">
      <c r="C6586" s="215"/>
      <c r="D6586" s="215"/>
    </row>
    <row r="6587" spans="3:4" ht="12" customHeight="1">
      <c r="C6587" s="215"/>
      <c r="D6587" s="215"/>
    </row>
    <row r="6588" spans="3:4" ht="12" customHeight="1">
      <c r="C6588" s="215"/>
      <c r="D6588" s="215"/>
    </row>
    <row r="6589" spans="3:4" ht="12" customHeight="1">
      <c r="C6589" s="215"/>
      <c r="D6589" s="215"/>
    </row>
    <row r="6590" spans="3:4" ht="12" customHeight="1">
      <c r="C6590" s="215"/>
      <c r="D6590" s="215"/>
    </row>
    <row r="6591" spans="3:4" ht="12" customHeight="1">
      <c r="C6591" s="215"/>
      <c r="D6591" s="215"/>
    </row>
    <row r="6592" spans="3:4" ht="12" customHeight="1">
      <c r="C6592" s="215"/>
      <c r="D6592" s="215"/>
    </row>
    <row r="6593" spans="3:4" ht="12" customHeight="1">
      <c r="C6593" s="215"/>
      <c r="D6593" s="215"/>
    </row>
    <row r="6594" spans="3:4" ht="12" customHeight="1">
      <c r="C6594" s="215"/>
      <c r="D6594" s="215"/>
    </row>
    <row r="6595" spans="3:4" ht="12" customHeight="1">
      <c r="C6595" s="215"/>
      <c r="D6595" s="215"/>
    </row>
    <row r="6596" spans="3:4" ht="12" customHeight="1">
      <c r="C6596" s="215"/>
      <c r="D6596" s="215"/>
    </row>
    <row r="6597" spans="3:4" ht="12" customHeight="1">
      <c r="C6597" s="215"/>
      <c r="D6597" s="215"/>
    </row>
    <row r="6598" spans="3:4" ht="12" customHeight="1">
      <c r="C6598" s="215"/>
      <c r="D6598" s="215"/>
    </row>
    <row r="6599" spans="3:4" ht="12" customHeight="1">
      <c r="C6599" s="215"/>
      <c r="D6599" s="215"/>
    </row>
    <row r="6600" spans="3:4" ht="12" customHeight="1">
      <c r="C6600" s="215"/>
      <c r="D6600" s="215"/>
    </row>
    <row r="6601" spans="3:4" ht="12" customHeight="1">
      <c r="C6601" s="215"/>
      <c r="D6601" s="215"/>
    </row>
    <row r="6602" spans="3:4" ht="12" customHeight="1">
      <c r="C6602" s="215"/>
      <c r="D6602" s="215"/>
    </row>
    <row r="6603" spans="3:4" ht="12" customHeight="1">
      <c r="C6603" s="215"/>
      <c r="D6603" s="215"/>
    </row>
    <row r="6604" spans="3:4" ht="12" customHeight="1">
      <c r="C6604" s="215"/>
      <c r="D6604" s="215"/>
    </row>
    <row r="6605" spans="3:4" ht="12" customHeight="1">
      <c r="C6605" s="215"/>
      <c r="D6605" s="215"/>
    </row>
    <row r="6606" spans="3:4" ht="12" customHeight="1">
      <c r="C6606" s="215"/>
      <c r="D6606" s="215"/>
    </row>
    <row r="6607" spans="3:4" ht="12" customHeight="1">
      <c r="C6607" s="215"/>
      <c r="D6607" s="215"/>
    </row>
    <row r="6608" spans="3:4" ht="12" customHeight="1">
      <c r="C6608" s="215"/>
      <c r="D6608" s="215"/>
    </row>
    <row r="6609" spans="3:4" ht="12" customHeight="1">
      <c r="C6609" s="215"/>
      <c r="D6609" s="215"/>
    </row>
    <row r="6610" spans="3:4" ht="12" customHeight="1">
      <c r="C6610" s="215"/>
      <c r="D6610" s="215"/>
    </row>
    <row r="6611" spans="3:4" ht="12" customHeight="1">
      <c r="C6611" s="215"/>
      <c r="D6611" s="215"/>
    </row>
    <row r="6612" spans="3:4" ht="12" customHeight="1">
      <c r="C6612" s="215"/>
      <c r="D6612" s="215"/>
    </row>
    <row r="6613" spans="3:4" ht="12" customHeight="1">
      <c r="C6613" s="215"/>
      <c r="D6613" s="215"/>
    </row>
    <row r="6614" spans="3:4" ht="12" customHeight="1">
      <c r="C6614" s="215"/>
      <c r="D6614" s="215"/>
    </row>
    <row r="6615" spans="3:4" ht="12" customHeight="1">
      <c r="C6615" s="215"/>
      <c r="D6615" s="215"/>
    </row>
    <row r="6616" spans="3:4" ht="12" customHeight="1">
      <c r="C6616" s="215"/>
      <c r="D6616" s="215"/>
    </row>
    <row r="6617" spans="3:4" ht="12" customHeight="1">
      <c r="C6617" s="215"/>
      <c r="D6617" s="215"/>
    </row>
    <row r="6618" spans="3:4" ht="12" customHeight="1">
      <c r="C6618" s="215"/>
      <c r="D6618" s="215"/>
    </row>
    <row r="6619" spans="3:4" ht="12" customHeight="1">
      <c r="C6619" s="215"/>
      <c r="D6619" s="215"/>
    </row>
    <row r="6620" spans="3:4" ht="12" customHeight="1">
      <c r="C6620" s="215"/>
      <c r="D6620" s="215"/>
    </row>
    <row r="6621" spans="3:4" ht="12" customHeight="1">
      <c r="C6621" s="215"/>
      <c r="D6621" s="215"/>
    </row>
    <row r="6622" spans="3:4" ht="12" customHeight="1">
      <c r="C6622" s="215"/>
      <c r="D6622" s="215"/>
    </row>
    <row r="6623" spans="3:4" ht="12" customHeight="1">
      <c r="C6623" s="215"/>
      <c r="D6623" s="215"/>
    </row>
    <row r="6624" spans="3:4" ht="12" customHeight="1">
      <c r="C6624" s="215"/>
      <c r="D6624" s="215"/>
    </row>
    <row r="6625" spans="3:4" ht="12" customHeight="1">
      <c r="C6625" s="215"/>
      <c r="D6625" s="215"/>
    </row>
    <row r="6626" spans="3:4" ht="12" customHeight="1">
      <c r="C6626" s="215"/>
      <c r="D6626" s="215"/>
    </row>
    <row r="6627" spans="3:4" ht="12" customHeight="1">
      <c r="C6627" s="215"/>
      <c r="D6627" s="215"/>
    </row>
    <row r="6628" spans="3:4" ht="12" customHeight="1">
      <c r="C6628" s="215"/>
      <c r="D6628" s="215"/>
    </row>
    <row r="6629" spans="3:4" ht="12" customHeight="1">
      <c r="C6629" s="215"/>
      <c r="D6629" s="215"/>
    </row>
    <row r="6630" spans="3:4" ht="12" customHeight="1">
      <c r="C6630" s="215"/>
      <c r="D6630" s="215"/>
    </row>
    <row r="6631" spans="3:4" ht="12" customHeight="1">
      <c r="C6631" s="215"/>
      <c r="D6631" s="215"/>
    </row>
    <row r="6632" spans="3:4" ht="12" customHeight="1">
      <c r="C6632" s="215"/>
      <c r="D6632" s="215"/>
    </row>
    <row r="6633" spans="3:4" ht="12" customHeight="1">
      <c r="C6633" s="215"/>
      <c r="D6633" s="215"/>
    </row>
    <row r="6634" spans="3:4" ht="12" customHeight="1">
      <c r="C6634" s="215"/>
      <c r="D6634" s="215"/>
    </row>
    <row r="6635" spans="3:4" ht="12" customHeight="1">
      <c r="C6635" s="215"/>
      <c r="D6635" s="215"/>
    </row>
    <row r="6636" spans="3:4" ht="12" customHeight="1">
      <c r="C6636" s="215"/>
      <c r="D6636" s="215"/>
    </row>
    <row r="6637" spans="3:4" ht="12" customHeight="1">
      <c r="C6637" s="215"/>
      <c r="D6637" s="215"/>
    </row>
    <row r="6638" spans="3:4" ht="12" customHeight="1">
      <c r="C6638" s="215"/>
      <c r="D6638" s="215"/>
    </row>
    <row r="6639" spans="3:4" ht="12" customHeight="1">
      <c r="C6639" s="215"/>
      <c r="D6639" s="215"/>
    </row>
    <row r="6640" spans="3:4" ht="12" customHeight="1">
      <c r="C6640" s="215"/>
      <c r="D6640" s="215"/>
    </row>
    <row r="6641" spans="3:4" ht="12" customHeight="1">
      <c r="C6641" s="215"/>
      <c r="D6641" s="215"/>
    </row>
    <row r="6642" spans="3:4" ht="12" customHeight="1">
      <c r="C6642" s="215"/>
      <c r="D6642" s="215"/>
    </row>
    <row r="6643" spans="3:4" ht="12" customHeight="1">
      <c r="C6643" s="215"/>
      <c r="D6643" s="215"/>
    </row>
    <row r="6644" spans="3:4" ht="12" customHeight="1">
      <c r="C6644" s="215"/>
      <c r="D6644" s="215"/>
    </row>
    <row r="6645" spans="3:4" ht="12" customHeight="1">
      <c r="C6645" s="215"/>
      <c r="D6645" s="215"/>
    </row>
    <row r="6646" spans="3:4" ht="12" customHeight="1">
      <c r="C6646" s="215"/>
      <c r="D6646" s="215"/>
    </row>
    <row r="6647" spans="3:4" ht="12" customHeight="1">
      <c r="C6647" s="215"/>
      <c r="D6647" s="215"/>
    </row>
    <row r="6648" spans="3:4" ht="12" customHeight="1">
      <c r="C6648" s="215"/>
      <c r="D6648" s="215"/>
    </row>
    <row r="6649" spans="3:4" ht="12" customHeight="1">
      <c r="C6649" s="215"/>
      <c r="D6649" s="215"/>
    </row>
    <row r="6650" spans="3:4" ht="12" customHeight="1">
      <c r="C6650" s="215"/>
      <c r="D6650" s="215"/>
    </row>
    <row r="6651" spans="3:4" ht="12" customHeight="1">
      <c r="C6651" s="215"/>
      <c r="D6651" s="215"/>
    </row>
    <row r="6652" spans="3:4" ht="12" customHeight="1">
      <c r="C6652" s="215"/>
      <c r="D6652" s="215"/>
    </row>
    <row r="6653" spans="3:4" ht="12" customHeight="1">
      <c r="C6653" s="215"/>
      <c r="D6653" s="215"/>
    </row>
    <row r="6654" spans="3:4" ht="12" customHeight="1">
      <c r="C6654" s="215"/>
      <c r="D6654" s="215"/>
    </row>
    <row r="6655" spans="3:4" ht="12" customHeight="1">
      <c r="C6655" s="215"/>
      <c r="D6655" s="215"/>
    </row>
    <row r="6656" spans="3:4" ht="12" customHeight="1">
      <c r="C6656" s="215"/>
      <c r="D6656" s="215"/>
    </row>
    <row r="6657" spans="3:4" ht="12" customHeight="1">
      <c r="C6657" s="215"/>
      <c r="D6657" s="215"/>
    </row>
    <row r="6658" spans="3:4" ht="12" customHeight="1">
      <c r="C6658" s="215"/>
      <c r="D6658" s="215"/>
    </row>
    <row r="6659" spans="3:4" ht="12" customHeight="1">
      <c r="C6659" s="215"/>
      <c r="D6659" s="215"/>
    </row>
    <row r="6660" spans="3:4" ht="12" customHeight="1">
      <c r="C6660" s="215"/>
      <c r="D6660" s="215"/>
    </row>
    <row r="6661" spans="3:4" ht="12" customHeight="1">
      <c r="C6661" s="215"/>
      <c r="D6661" s="215"/>
    </row>
    <row r="6662" spans="3:4" ht="12" customHeight="1">
      <c r="C6662" s="215"/>
      <c r="D6662" s="215"/>
    </row>
    <row r="6663" spans="3:4" ht="12" customHeight="1">
      <c r="C6663" s="215"/>
      <c r="D6663" s="215"/>
    </row>
    <row r="6664" spans="3:4" ht="12" customHeight="1">
      <c r="C6664" s="215"/>
      <c r="D6664" s="215"/>
    </row>
    <row r="6665" spans="3:4" ht="12" customHeight="1">
      <c r="C6665" s="215"/>
      <c r="D6665" s="215"/>
    </row>
    <row r="6666" spans="3:4" ht="12" customHeight="1">
      <c r="C6666" s="215"/>
      <c r="D6666" s="215"/>
    </row>
    <row r="6667" spans="3:4" ht="12" customHeight="1">
      <c r="C6667" s="215"/>
      <c r="D6667" s="215"/>
    </row>
    <row r="6668" spans="3:4" ht="12" customHeight="1">
      <c r="C6668" s="215"/>
      <c r="D6668" s="215"/>
    </row>
    <row r="6669" spans="3:4" ht="12" customHeight="1">
      <c r="C6669" s="215"/>
      <c r="D6669" s="215"/>
    </row>
    <row r="6670" spans="3:4" ht="12" customHeight="1">
      <c r="C6670" s="215"/>
      <c r="D6670" s="215"/>
    </row>
    <row r="6671" spans="3:4" ht="12" customHeight="1">
      <c r="C6671" s="215"/>
      <c r="D6671" s="215"/>
    </row>
    <row r="6672" spans="3:4" ht="12" customHeight="1">
      <c r="C6672" s="215"/>
      <c r="D6672" s="215"/>
    </row>
    <row r="6673" spans="3:4" ht="12" customHeight="1">
      <c r="C6673" s="215"/>
      <c r="D6673" s="215"/>
    </row>
    <row r="6674" spans="3:4" ht="12" customHeight="1">
      <c r="C6674" s="215"/>
      <c r="D6674" s="215"/>
    </row>
    <row r="6675" spans="3:4" ht="12" customHeight="1">
      <c r="C6675" s="215"/>
      <c r="D6675" s="215"/>
    </row>
    <row r="6676" spans="3:4" ht="12" customHeight="1">
      <c r="C6676" s="215"/>
      <c r="D6676" s="215"/>
    </row>
    <row r="6677" spans="3:4" ht="12" customHeight="1">
      <c r="C6677" s="215"/>
      <c r="D6677" s="215"/>
    </row>
    <row r="6678" spans="3:4" ht="12" customHeight="1">
      <c r="C6678" s="215"/>
      <c r="D6678" s="215"/>
    </row>
    <row r="6679" spans="3:4" ht="12" customHeight="1">
      <c r="C6679" s="215"/>
      <c r="D6679" s="215"/>
    </row>
    <row r="6680" spans="3:4" ht="12" customHeight="1">
      <c r="C6680" s="215"/>
      <c r="D6680" s="215"/>
    </row>
    <row r="6681" spans="3:4" ht="12" customHeight="1">
      <c r="C6681" s="215"/>
      <c r="D6681" s="215"/>
    </row>
    <row r="6682" spans="3:4" ht="12" customHeight="1">
      <c r="C6682" s="215"/>
      <c r="D6682" s="215"/>
    </row>
    <row r="6683" spans="3:4" ht="12" customHeight="1">
      <c r="C6683" s="215"/>
      <c r="D6683" s="215"/>
    </row>
    <row r="6684" spans="3:4" ht="12" customHeight="1">
      <c r="C6684" s="215"/>
      <c r="D6684" s="215"/>
    </row>
    <row r="6685" spans="3:4" ht="12" customHeight="1">
      <c r="C6685" s="215"/>
      <c r="D6685" s="215"/>
    </row>
    <row r="6686" spans="3:4" ht="12" customHeight="1">
      <c r="C6686" s="215"/>
      <c r="D6686" s="215"/>
    </row>
    <row r="6687" spans="3:4" ht="12" customHeight="1">
      <c r="C6687" s="215"/>
      <c r="D6687" s="215"/>
    </row>
    <row r="6688" spans="3:4" ht="12" customHeight="1">
      <c r="C6688" s="215"/>
      <c r="D6688" s="215"/>
    </row>
    <row r="6689" spans="3:4" ht="12" customHeight="1">
      <c r="C6689" s="215"/>
      <c r="D6689" s="215"/>
    </row>
    <row r="6690" spans="3:4" ht="12" customHeight="1">
      <c r="C6690" s="215"/>
      <c r="D6690" s="215"/>
    </row>
    <row r="6691" spans="3:4" ht="12" customHeight="1">
      <c r="C6691" s="215"/>
      <c r="D6691" s="215"/>
    </row>
    <row r="6692" spans="3:4" ht="12" customHeight="1">
      <c r="C6692" s="215"/>
      <c r="D6692" s="215"/>
    </row>
    <row r="6693" spans="3:4" ht="12" customHeight="1">
      <c r="C6693" s="215"/>
      <c r="D6693" s="215"/>
    </row>
    <row r="6694" spans="3:4" ht="12" customHeight="1">
      <c r="C6694" s="215"/>
      <c r="D6694" s="215"/>
    </row>
    <row r="6695" spans="3:4" ht="12" customHeight="1">
      <c r="C6695" s="215"/>
      <c r="D6695" s="215"/>
    </row>
    <row r="6696" spans="3:4" ht="12" customHeight="1">
      <c r="C6696" s="215"/>
      <c r="D6696" s="215"/>
    </row>
    <row r="6697" spans="3:4" ht="12" customHeight="1">
      <c r="C6697" s="215"/>
      <c r="D6697" s="215"/>
    </row>
    <row r="6698" spans="3:4" ht="12" customHeight="1">
      <c r="C6698" s="215"/>
      <c r="D6698" s="215"/>
    </row>
    <row r="6699" spans="3:4" ht="12" customHeight="1">
      <c r="C6699" s="215"/>
      <c r="D6699" s="215"/>
    </row>
    <row r="6700" spans="3:4" ht="12" customHeight="1">
      <c r="C6700" s="215"/>
      <c r="D6700" s="215"/>
    </row>
    <row r="6701" spans="3:4" ht="12" customHeight="1">
      <c r="C6701" s="215"/>
      <c r="D6701" s="215"/>
    </row>
    <row r="6702" spans="3:4" ht="12" customHeight="1">
      <c r="C6702" s="215"/>
      <c r="D6702" s="215"/>
    </row>
    <row r="6703" spans="3:4" ht="12" customHeight="1">
      <c r="C6703" s="215"/>
      <c r="D6703" s="215"/>
    </row>
    <row r="6704" spans="3:4" ht="12" customHeight="1">
      <c r="C6704" s="215"/>
      <c r="D6704" s="215"/>
    </row>
    <row r="6705" spans="3:4" ht="12" customHeight="1">
      <c r="C6705" s="215"/>
      <c r="D6705" s="215"/>
    </row>
    <row r="6706" spans="3:4" ht="12" customHeight="1">
      <c r="C6706" s="215"/>
      <c r="D6706" s="215"/>
    </row>
    <row r="6707" spans="3:4" ht="12" customHeight="1">
      <c r="C6707" s="215"/>
      <c r="D6707" s="215"/>
    </row>
    <row r="6708" spans="3:4" ht="12" customHeight="1">
      <c r="C6708" s="215"/>
      <c r="D6708" s="215"/>
    </row>
    <row r="6709" spans="3:4" ht="12" customHeight="1">
      <c r="C6709" s="215"/>
      <c r="D6709" s="215"/>
    </row>
    <row r="6710" spans="3:4" ht="12" customHeight="1">
      <c r="C6710" s="215"/>
      <c r="D6710" s="215"/>
    </row>
    <row r="6711" spans="3:4" ht="12" customHeight="1">
      <c r="C6711" s="215"/>
      <c r="D6711" s="215"/>
    </row>
    <row r="6712" spans="3:4" ht="12" customHeight="1">
      <c r="C6712" s="215"/>
      <c r="D6712" s="215"/>
    </row>
    <row r="6713" spans="3:4" ht="12" customHeight="1">
      <c r="C6713" s="215"/>
      <c r="D6713" s="215"/>
    </row>
    <row r="6714" spans="3:4" ht="12" customHeight="1">
      <c r="C6714" s="215"/>
      <c r="D6714" s="215"/>
    </row>
    <row r="6715" spans="3:4" ht="12" customHeight="1">
      <c r="C6715" s="215"/>
      <c r="D6715" s="215"/>
    </row>
    <row r="6716" spans="3:4" ht="12" customHeight="1">
      <c r="C6716" s="215"/>
      <c r="D6716" s="215"/>
    </row>
    <row r="6717" spans="3:4" ht="12" customHeight="1">
      <c r="C6717" s="215"/>
      <c r="D6717" s="215"/>
    </row>
    <row r="6718" spans="3:4" ht="12" customHeight="1">
      <c r="C6718" s="215"/>
      <c r="D6718" s="215"/>
    </row>
    <row r="6719" spans="3:4" ht="12" customHeight="1">
      <c r="C6719" s="215"/>
      <c r="D6719" s="215"/>
    </row>
    <row r="6720" spans="3:4" ht="12" customHeight="1">
      <c r="C6720" s="215"/>
      <c r="D6720" s="215"/>
    </row>
    <row r="6721" spans="3:4" ht="12" customHeight="1">
      <c r="C6721" s="215"/>
      <c r="D6721" s="215"/>
    </row>
    <row r="6722" spans="3:4" ht="12" customHeight="1">
      <c r="C6722" s="215"/>
      <c r="D6722" s="215"/>
    </row>
    <row r="6723" spans="3:4" ht="12" customHeight="1">
      <c r="C6723" s="215"/>
      <c r="D6723" s="215"/>
    </row>
    <row r="6724" spans="3:4" ht="12" customHeight="1">
      <c r="C6724" s="215"/>
      <c r="D6724" s="215"/>
    </row>
    <row r="6725" spans="3:4" ht="12" customHeight="1">
      <c r="C6725" s="215"/>
      <c r="D6725" s="215"/>
    </row>
    <row r="6726" spans="3:4" ht="12" customHeight="1">
      <c r="C6726" s="215"/>
      <c r="D6726" s="215"/>
    </row>
    <row r="6727" spans="3:4" ht="12" customHeight="1">
      <c r="C6727" s="215"/>
      <c r="D6727" s="215"/>
    </row>
    <row r="6728" spans="3:4" ht="12" customHeight="1">
      <c r="C6728" s="215"/>
      <c r="D6728" s="215"/>
    </row>
    <row r="6729" spans="3:4" ht="12" customHeight="1">
      <c r="C6729" s="215"/>
      <c r="D6729" s="215"/>
    </row>
    <row r="6730" spans="3:4" ht="12" customHeight="1">
      <c r="C6730" s="215"/>
      <c r="D6730" s="215"/>
    </row>
    <row r="6731" spans="3:4" ht="12" customHeight="1">
      <c r="C6731" s="215"/>
      <c r="D6731" s="215"/>
    </row>
    <row r="6732" spans="3:4" ht="12" customHeight="1">
      <c r="C6732" s="215"/>
      <c r="D6732" s="215"/>
    </row>
    <row r="6733" spans="3:4" ht="12" customHeight="1">
      <c r="C6733" s="215"/>
      <c r="D6733" s="215"/>
    </row>
    <row r="6734" spans="3:4" ht="12" customHeight="1">
      <c r="C6734" s="215"/>
      <c r="D6734" s="215"/>
    </row>
    <row r="6735" spans="3:4" ht="12" customHeight="1">
      <c r="C6735" s="215"/>
      <c r="D6735" s="215"/>
    </row>
    <row r="6736" spans="3:4" ht="12" customHeight="1">
      <c r="C6736" s="215"/>
      <c r="D6736" s="215"/>
    </row>
    <row r="6737" spans="3:4" ht="12" customHeight="1">
      <c r="C6737" s="215"/>
      <c r="D6737" s="215"/>
    </row>
    <row r="6738" spans="3:4" ht="12" customHeight="1">
      <c r="C6738" s="215"/>
      <c r="D6738" s="215"/>
    </row>
    <row r="6739" spans="3:4" ht="12" customHeight="1">
      <c r="C6739" s="215"/>
      <c r="D6739" s="215"/>
    </row>
    <row r="6740" spans="3:4" ht="12" customHeight="1">
      <c r="C6740" s="215"/>
      <c r="D6740" s="215"/>
    </row>
    <row r="6741" spans="3:4" ht="12" customHeight="1">
      <c r="C6741" s="215"/>
      <c r="D6741" s="215"/>
    </row>
    <row r="6742" spans="3:4" ht="12" customHeight="1">
      <c r="C6742" s="215"/>
      <c r="D6742" s="215"/>
    </row>
    <row r="6743" spans="3:4" ht="12" customHeight="1">
      <c r="C6743" s="215"/>
      <c r="D6743" s="215"/>
    </row>
    <row r="6744" spans="3:4" ht="12" customHeight="1">
      <c r="C6744" s="215"/>
      <c r="D6744" s="215"/>
    </row>
    <row r="6745" spans="3:4" ht="12" customHeight="1">
      <c r="C6745" s="215"/>
      <c r="D6745" s="215"/>
    </row>
    <row r="6746" spans="3:4" ht="12" customHeight="1">
      <c r="C6746" s="215"/>
      <c r="D6746" s="215"/>
    </row>
    <row r="6747" spans="3:4" ht="12" customHeight="1">
      <c r="C6747" s="215"/>
      <c r="D6747" s="215"/>
    </row>
    <row r="6748" spans="3:4" ht="12" customHeight="1">
      <c r="C6748" s="215"/>
      <c r="D6748" s="215"/>
    </row>
    <row r="6749" spans="3:4" ht="12" customHeight="1">
      <c r="C6749" s="215"/>
      <c r="D6749" s="215"/>
    </row>
    <row r="6750" spans="3:4" ht="12" customHeight="1">
      <c r="C6750" s="215"/>
      <c r="D6750" s="215"/>
    </row>
    <row r="6751" spans="3:4" ht="12" customHeight="1">
      <c r="C6751" s="215"/>
      <c r="D6751" s="215"/>
    </row>
    <row r="6752" spans="3:4" ht="12" customHeight="1">
      <c r="C6752" s="215"/>
      <c r="D6752" s="215"/>
    </row>
    <row r="6753" spans="3:4" ht="12" customHeight="1">
      <c r="C6753" s="215"/>
      <c r="D6753" s="215"/>
    </row>
    <row r="6754" spans="3:4" ht="12" customHeight="1">
      <c r="C6754" s="215"/>
      <c r="D6754" s="215"/>
    </row>
    <row r="6755" spans="3:4" ht="12" customHeight="1">
      <c r="C6755" s="215"/>
      <c r="D6755" s="215"/>
    </row>
    <row r="6756" spans="3:4" ht="12" customHeight="1">
      <c r="C6756" s="215"/>
      <c r="D6756" s="215"/>
    </row>
    <row r="6757" spans="3:4" ht="12" customHeight="1">
      <c r="C6757" s="215"/>
      <c r="D6757" s="215"/>
    </row>
    <row r="6758" spans="3:4" ht="12" customHeight="1">
      <c r="C6758" s="215"/>
      <c r="D6758" s="215"/>
    </row>
    <row r="6759" spans="3:4" ht="12" customHeight="1">
      <c r="C6759" s="215"/>
      <c r="D6759" s="215"/>
    </row>
    <row r="6760" spans="3:4" ht="12" customHeight="1">
      <c r="C6760" s="215"/>
      <c r="D6760" s="215"/>
    </row>
    <row r="6761" spans="3:4" ht="12" customHeight="1">
      <c r="C6761" s="215"/>
      <c r="D6761" s="215"/>
    </row>
    <row r="6762" spans="3:4" ht="12" customHeight="1">
      <c r="C6762" s="215"/>
      <c r="D6762" s="215"/>
    </row>
    <row r="6763" spans="3:4" ht="12" customHeight="1">
      <c r="C6763" s="215"/>
      <c r="D6763" s="215"/>
    </row>
    <row r="6764" spans="3:4" ht="12" customHeight="1">
      <c r="C6764" s="215"/>
      <c r="D6764" s="215"/>
    </row>
    <row r="6765" spans="3:4" ht="12" customHeight="1">
      <c r="C6765" s="215"/>
      <c r="D6765" s="215"/>
    </row>
    <row r="6766" spans="3:4" ht="12" customHeight="1">
      <c r="C6766" s="215"/>
      <c r="D6766" s="215"/>
    </row>
    <row r="6767" spans="3:4" ht="12" customHeight="1">
      <c r="C6767" s="215"/>
      <c r="D6767" s="215"/>
    </row>
    <row r="6768" spans="3:4" ht="12" customHeight="1">
      <c r="C6768" s="215"/>
      <c r="D6768" s="215"/>
    </row>
    <row r="6769" spans="3:4" ht="12" customHeight="1">
      <c r="C6769" s="215"/>
      <c r="D6769" s="215"/>
    </row>
    <row r="6770" spans="3:4" ht="12" customHeight="1">
      <c r="C6770" s="215"/>
      <c r="D6770" s="215"/>
    </row>
    <row r="6771" spans="3:4" ht="12" customHeight="1">
      <c r="C6771" s="215"/>
      <c r="D6771" s="215"/>
    </row>
    <row r="6772" spans="3:4" ht="12" customHeight="1">
      <c r="C6772" s="215"/>
      <c r="D6772" s="215"/>
    </row>
    <row r="6773" spans="3:4" ht="12" customHeight="1">
      <c r="C6773" s="215"/>
      <c r="D6773" s="215"/>
    </row>
    <row r="6774" spans="3:4" ht="12" customHeight="1">
      <c r="C6774" s="215"/>
      <c r="D6774" s="215"/>
    </row>
    <row r="6775" spans="3:4" ht="12" customHeight="1">
      <c r="C6775" s="215"/>
      <c r="D6775" s="215"/>
    </row>
    <row r="6776" spans="3:4" ht="12" customHeight="1">
      <c r="C6776" s="215"/>
      <c r="D6776" s="215"/>
    </row>
    <row r="6777" spans="3:4" ht="12" customHeight="1">
      <c r="C6777" s="215"/>
      <c r="D6777" s="215"/>
    </row>
    <row r="6778" spans="3:4" ht="12" customHeight="1">
      <c r="C6778" s="215"/>
      <c r="D6778" s="215"/>
    </row>
    <row r="6779" spans="3:4" ht="12" customHeight="1">
      <c r="C6779" s="215"/>
      <c r="D6779" s="215"/>
    </row>
    <row r="6780" spans="3:4" ht="12" customHeight="1">
      <c r="C6780" s="215"/>
      <c r="D6780" s="215"/>
    </row>
    <row r="6781" spans="3:4" ht="12" customHeight="1">
      <c r="C6781" s="215"/>
      <c r="D6781" s="215"/>
    </row>
    <row r="6782" spans="3:4" ht="12" customHeight="1">
      <c r="C6782" s="215"/>
      <c r="D6782" s="215"/>
    </row>
    <row r="6783" spans="3:4" ht="12" customHeight="1">
      <c r="C6783" s="215"/>
      <c r="D6783" s="215"/>
    </row>
    <row r="6784" spans="3:4" ht="12" customHeight="1">
      <c r="C6784" s="215"/>
      <c r="D6784" s="215"/>
    </row>
    <row r="6785" spans="3:4" ht="12" customHeight="1">
      <c r="C6785" s="215"/>
      <c r="D6785" s="215"/>
    </row>
    <row r="6786" spans="3:4" ht="12" customHeight="1">
      <c r="C6786" s="215"/>
      <c r="D6786" s="215"/>
    </row>
    <row r="6787" spans="3:4" ht="12" customHeight="1">
      <c r="C6787" s="215"/>
      <c r="D6787" s="215"/>
    </row>
    <row r="6788" spans="3:4" ht="12" customHeight="1">
      <c r="C6788" s="215"/>
      <c r="D6788" s="215"/>
    </row>
    <row r="6789" spans="3:4" ht="12" customHeight="1">
      <c r="C6789" s="215"/>
      <c r="D6789" s="215"/>
    </row>
    <row r="6790" spans="3:4" ht="12" customHeight="1">
      <c r="C6790" s="215"/>
      <c r="D6790" s="215"/>
    </row>
    <row r="6791" spans="3:4" ht="12" customHeight="1">
      <c r="C6791" s="215"/>
      <c r="D6791" s="215"/>
    </row>
    <row r="6792" spans="3:4" ht="12" customHeight="1">
      <c r="C6792" s="215"/>
      <c r="D6792" s="215"/>
    </row>
    <row r="6793" spans="3:4" ht="12" customHeight="1">
      <c r="C6793" s="215"/>
      <c r="D6793" s="215"/>
    </row>
    <row r="6794" spans="3:4" ht="12" customHeight="1">
      <c r="C6794" s="215"/>
      <c r="D6794" s="215"/>
    </row>
    <row r="6795" spans="3:4" ht="12" customHeight="1">
      <c r="C6795" s="215"/>
      <c r="D6795" s="215"/>
    </row>
    <row r="6796" spans="3:4" ht="12" customHeight="1">
      <c r="C6796" s="215"/>
      <c r="D6796" s="215"/>
    </row>
    <row r="6797" spans="3:4" ht="12" customHeight="1">
      <c r="C6797" s="215"/>
      <c r="D6797" s="215"/>
    </row>
    <row r="6798" spans="3:4" ht="12" customHeight="1">
      <c r="C6798" s="215"/>
      <c r="D6798" s="215"/>
    </row>
    <row r="6799" spans="3:4" ht="12" customHeight="1">
      <c r="C6799" s="215"/>
      <c r="D6799" s="215"/>
    </row>
    <row r="6800" spans="3:4" ht="12" customHeight="1">
      <c r="C6800" s="215"/>
      <c r="D6800" s="215"/>
    </row>
    <row r="6801" spans="3:4" ht="12" customHeight="1">
      <c r="C6801" s="215"/>
      <c r="D6801" s="215"/>
    </row>
    <row r="6802" spans="3:4" ht="12" customHeight="1">
      <c r="C6802" s="215"/>
      <c r="D6802" s="215"/>
    </row>
    <row r="6803" spans="3:4" ht="12" customHeight="1">
      <c r="C6803" s="215"/>
      <c r="D6803" s="215"/>
    </row>
    <row r="6804" spans="3:4" ht="12" customHeight="1">
      <c r="C6804" s="215"/>
      <c r="D6804" s="215"/>
    </row>
    <row r="6805" spans="3:4" ht="12" customHeight="1">
      <c r="C6805" s="215"/>
      <c r="D6805" s="215"/>
    </row>
    <row r="6806" spans="3:4" ht="12" customHeight="1">
      <c r="C6806" s="215"/>
      <c r="D6806" s="215"/>
    </row>
    <row r="6807" spans="3:4" ht="12" customHeight="1">
      <c r="C6807" s="215"/>
      <c r="D6807" s="215"/>
    </row>
    <row r="6808" spans="3:4" ht="12" customHeight="1">
      <c r="C6808" s="215"/>
      <c r="D6808" s="215"/>
    </row>
    <row r="6809" spans="3:4" ht="12" customHeight="1">
      <c r="C6809" s="215"/>
      <c r="D6809" s="215"/>
    </row>
    <row r="6810" spans="3:4" ht="12" customHeight="1">
      <c r="C6810" s="215"/>
      <c r="D6810" s="215"/>
    </row>
    <row r="6811" spans="3:4" ht="12" customHeight="1">
      <c r="C6811" s="215"/>
      <c r="D6811" s="215"/>
    </row>
    <row r="6812" spans="3:4" ht="12" customHeight="1">
      <c r="C6812" s="215"/>
      <c r="D6812" s="215"/>
    </row>
    <row r="6813" spans="3:4" ht="12" customHeight="1">
      <c r="C6813" s="215"/>
      <c r="D6813" s="215"/>
    </row>
    <row r="6814" spans="3:4" ht="12" customHeight="1">
      <c r="C6814" s="215"/>
      <c r="D6814" s="215"/>
    </row>
    <row r="6815" spans="3:4" ht="12" customHeight="1">
      <c r="C6815" s="215"/>
      <c r="D6815" s="215"/>
    </row>
    <row r="6816" spans="3:4" ht="12" customHeight="1">
      <c r="C6816" s="215"/>
      <c r="D6816" s="215"/>
    </row>
    <row r="6817" spans="3:4" ht="12" customHeight="1">
      <c r="C6817" s="215"/>
      <c r="D6817" s="215"/>
    </row>
    <row r="6818" spans="3:4" ht="12" customHeight="1">
      <c r="C6818" s="215"/>
      <c r="D6818" s="215"/>
    </row>
    <row r="6819" spans="3:4" ht="12" customHeight="1">
      <c r="C6819" s="215"/>
      <c r="D6819" s="215"/>
    </row>
    <row r="6820" spans="3:4" ht="12" customHeight="1">
      <c r="C6820" s="215"/>
      <c r="D6820" s="215"/>
    </row>
    <row r="6821" spans="3:4" ht="12" customHeight="1">
      <c r="C6821" s="215"/>
      <c r="D6821" s="215"/>
    </row>
    <row r="6822" spans="3:4" ht="12" customHeight="1">
      <c r="C6822" s="215"/>
      <c r="D6822" s="215"/>
    </row>
    <row r="6823" spans="3:4" ht="12" customHeight="1">
      <c r="C6823" s="215"/>
      <c r="D6823" s="215"/>
    </row>
    <row r="6824" spans="3:4" ht="12" customHeight="1">
      <c r="C6824" s="215"/>
      <c r="D6824" s="215"/>
    </row>
    <row r="6825" spans="3:4" ht="12" customHeight="1">
      <c r="C6825" s="215"/>
      <c r="D6825" s="215"/>
    </row>
    <row r="6826" spans="3:4" ht="12" customHeight="1">
      <c r="C6826" s="215"/>
      <c r="D6826" s="215"/>
    </row>
    <row r="6827" spans="3:4" ht="12" customHeight="1">
      <c r="C6827" s="215"/>
      <c r="D6827" s="215"/>
    </row>
    <row r="6828" spans="3:4" ht="12" customHeight="1">
      <c r="C6828" s="215"/>
      <c r="D6828" s="215"/>
    </row>
    <row r="6829" spans="3:4" ht="12" customHeight="1">
      <c r="C6829" s="215"/>
      <c r="D6829" s="215"/>
    </row>
    <row r="6830" spans="3:4" ht="12" customHeight="1">
      <c r="C6830" s="215"/>
      <c r="D6830" s="215"/>
    </row>
    <row r="6831" spans="3:4" ht="12" customHeight="1">
      <c r="C6831" s="215"/>
      <c r="D6831" s="215"/>
    </row>
    <row r="6832" spans="3:4" ht="12" customHeight="1">
      <c r="C6832" s="215"/>
      <c r="D6832" s="215"/>
    </row>
    <row r="6833" spans="3:4" ht="12" customHeight="1">
      <c r="C6833" s="215"/>
      <c r="D6833" s="215"/>
    </row>
    <row r="6834" spans="3:4" ht="12" customHeight="1">
      <c r="C6834" s="215"/>
      <c r="D6834" s="215"/>
    </row>
    <row r="6835" spans="3:4" ht="12" customHeight="1">
      <c r="C6835" s="215"/>
      <c r="D6835" s="215"/>
    </row>
    <row r="6836" spans="3:4" ht="12" customHeight="1">
      <c r="C6836" s="215"/>
      <c r="D6836" s="215"/>
    </row>
    <row r="6837" spans="3:4" ht="12" customHeight="1">
      <c r="C6837" s="215"/>
      <c r="D6837" s="215"/>
    </row>
    <row r="6838" spans="3:4" ht="12" customHeight="1">
      <c r="C6838" s="215"/>
      <c r="D6838" s="215"/>
    </row>
    <row r="6839" spans="3:4" ht="12" customHeight="1">
      <c r="C6839" s="215"/>
      <c r="D6839" s="215"/>
    </row>
    <row r="6840" spans="3:4" ht="12" customHeight="1">
      <c r="C6840" s="215"/>
      <c r="D6840" s="215"/>
    </row>
    <row r="6841" spans="3:4" ht="12" customHeight="1">
      <c r="C6841" s="215"/>
      <c r="D6841" s="215"/>
    </row>
    <row r="6842" spans="3:4" ht="12" customHeight="1">
      <c r="C6842" s="215"/>
      <c r="D6842" s="215"/>
    </row>
    <row r="6843" spans="3:4" ht="12" customHeight="1">
      <c r="C6843" s="215"/>
      <c r="D6843" s="215"/>
    </row>
    <row r="6844" spans="3:4" ht="12" customHeight="1">
      <c r="C6844" s="215"/>
      <c r="D6844" s="215"/>
    </row>
    <row r="6845" spans="3:4" ht="12" customHeight="1">
      <c r="C6845" s="215"/>
      <c r="D6845" s="215"/>
    </row>
    <row r="6846" spans="3:4" ht="12" customHeight="1">
      <c r="C6846" s="215"/>
      <c r="D6846" s="215"/>
    </row>
    <row r="6847" spans="3:4" ht="12" customHeight="1">
      <c r="C6847" s="215"/>
      <c r="D6847" s="215"/>
    </row>
    <row r="6848" spans="3:4" ht="12" customHeight="1">
      <c r="C6848" s="215"/>
      <c r="D6848" s="215"/>
    </row>
    <row r="6849" spans="3:4" ht="12" customHeight="1">
      <c r="C6849" s="215"/>
      <c r="D6849" s="215"/>
    </row>
    <row r="6850" spans="3:4" ht="12" customHeight="1">
      <c r="C6850" s="215"/>
      <c r="D6850" s="215"/>
    </row>
    <row r="6851" spans="3:4" ht="12" customHeight="1">
      <c r="C6851" s="215"/>
      <c r="D6851" s="215"/>
    </row>
    <row r="6852" spans="3:4" ht="12" customHeight="1">
      <c r="C6852" s="215"/>
      <c r="D6852" s="215"/>
    </row>
    <row r="6853" spans="3:4" ht="12" customHeight="1">
      <c r="C6853" s="215"/>
      <c r="D6853" s="215"/>
    </row>
    <row r="6854" spans="3:4" ht="12" customHeight="1">
      <c r="C6854" s="215"/>
      <c r="D6854" s="215"/>
    </row>
    <row r="6855" spans="3:4" ht="12" customHeight="1">
      <c r="C6855" s="215"/>
      <c r="D6855" s="215"/>
    </row>
    <row r="6856" spans="3:4" ht="12" customHeight="1">
      <c r="C6856" s="215"/>
      <c r="D6856" s="215"/>
    </row>
    <row r="6857" spans="3:4" ht="12" customHeight="1">
      <c r="C6857" s="215"/>
      <c r="D6857" s="215"/>
    </row>
    <row r="6858" spans="3:4" ht="12" customHeight="1">
      <c r="C6858" s="215"/>
      <c r="D6858" s="215"/>
    </row>
    <row r="6859" spans="3:4" ht="12" customHeight="1">
      <c r="C6859" s="215"/>
      <c r="D6859" s="215"/>
    </row>
    <row r="6860" spans="3:4" ht="12" customHeight="1">
      <c r="C6860" s="215"/>
      <c r="D6860" s="215"/>
    </row>
    <row r="6861" spans="3:4" ht="12" customHeight="1">
      <c r="C6861" s="215"/>
      <c r="D6861" s="215"/>
    </row>
    <row r="6862" spans="3:4" ht="12" customHeight="1">
      <c r="C6862" s="215"/>
      <c r="D6862" s="215"/>
    </row>
    <row r="6863" spans="3:4" ht="12" customHeight="1">
      <c r="C6863" s="215"/>
      <c r="D6863" s="215"/>
    </row>
    <row r="6864" spans="3:4" ht="12" customHeight="1">
      <c r="C6864" s="215"/>
      <c r="D6864" s="215"/>
    </row>
    <row r="6865" spans="3:4" ht="12" customHeight="1">
      <c r="C6865" s="215"/>
      <c r="D6865" s="215"/>
    </row>
    <row r="6866" spans="3:4" ht="12" customHeight="1">
      <c r="C6866" s="215"/>
      <c r="D6866" s="215"/>
    </row>
    <row r="6867" spans="3:4" ht="12" customHeight="1">
      <c r="C6867" s="215"/>
      <c r="D6867" s="215"/>
    </row>
    <row r="6868" spans="3:4" ht="12" customHeight="1">
      <c r="C6868" s="215"/>
      <c r="D6868" s="215"/>
    </row>
    <row r="6869" spans="3:4" ht="12" customHeight="1">
      <c r="C6869" s="215"/>
      <c r="D6869" s="215"/>
    </row>
    <row r="6870" spans="3:4" ht="12" customHeight="1">
      <c r="C6870" s="215"/>
      <c r="D6870" s="215"/>
    </row>
    <row r="6871" spans="3:4" ht="12" customHeight="1">
      <c r="C6871" s="215"/>
      <c r="D6871" s="215"/>
    </row>
    <row r="6872" spans="3:4" ht="12" customHeight="1">
      <c r="C6872" s="215"/>
      <c r="D6872" s="215"/>
    </row>
    <row r="6873" spans="3:4" ht="12" customHeight="1">
      <c r="C6873" s="215"/>
      <c r="D6873" s="215"/>
    </row>
    <row r="6874" spans="3:4" ht="12" customHeight="1">
      <c r="C6874" s="215"/>
      <c r="D6874" s="215"/>
    </row>
    <row r="6875" spans="3:4" ht="12" customHeight="1">
      <c r="C6875" s="215"/>
      <c r="D6875" s="215"/>
    </row>
    <row r="6876" spans="3:4" ht="12" customHeight="1">
      <c r="C6876" s="215"/>
      <c r="D6876" s="215"/>
    </row>
    <row r="6877" spans="3:4" ht="12" customHeight="1">
      <c r="C6877" s="215"/>
      <c r="D6877" s="215"/>
    </row>
    <row r="6878" spans="3:4" ht="12" customHeight="1">
      <c r="C6878" s="215"/>
      <c r="D6878" s="215"/>
    </row>
    <row r="6879" spans="3:4" ht="12" customHeight="1">
      <c r="C6879" s="215"/>
      <c r="D6879" s="215"/>
    </row>
    <row r="6880" spans="3:4" ht="12" customHeight="1">
      <c r="C6880" s="215"/>
      <c r="D6880" s="215"/>
    </row>
    <row r="6881" spans="3:4" ht="12" customHeight="1">
      <c r="C6881" s="215"/>
      <c r="D6881" s="215"/>
    </row>
    <row r="6882" spans="3:4" ht="12" customHeight="1">
      <c r="C6882" s="215"/>
      <c r="D6882" s="215"/>
    </row>
    <row r="6883" spans="3:4" ht="12" customHeight="1">
      <c r="C6883" s="215"/>
      <c r="D6883" s="215"/>
    </row>
    <row r="6884" spans="3:4" ht="12" customHeight="1">
      <c r="C6884" s="215"/>
      <c r="D6884" s="215"/>
    </row>
    <row r="6885" spans="3:4" ht="12" customHeight="1">
      <c r="C6885" s="215"/>
      <c r="D6885" s="215"/>
    </row>
    <row r="6886" spans="3:4" ht="12" customHeight="1">
      <c r="C6886" s="215"/>
      <c r="D6886" s="215"/>
    </row>
    <row r="6887" spans="3:4" ht="12" customHeight="1">
      <c r="C6887" s="215"/>
      <c r="D6887" s="215"/>
    </row>
    <row r="6888" spans="3:4" ht="12" customHeight="1">
      <c r="C6888" s="215"/>
      <c r="D6888" s="215"/>
    </row>
    <row r="6889" spans="3:4" ht="12" customHeight="1">
      <c r="C6889" s="215"/>
      <c r="D6889" s="215"/>
    </row>
    <row r="6890" spans="3:4" ht="12" customHeight="1">
      <c r="C6890" s="215"/>
      <c r="D6890" s="215"/>
    </row>
    <row r="6891" spans="3:4" ht="12" customHeight="1">
      <c r="C6891" s="215"/>
      <c r="D6891" s="215"/>
    </row>
    <row r="6892" spans="3:4" ht="12" customHeight="1">
      <c r="C6892" s="215"/>
      <c r="D6892" s="215"/>
    </row>
    <row r="6893" spans="3:4" ht="12" customHeight="1">
      <c r="C6893" s="215"/>
      <c r="D6893" s="215"/>
    </row>
    <row r="6894" spans="3:4" ht="12" customHeight="1">
      <c r="C6894" s="215"/>
      <c r="D6894" s="215"/>
    </row>
    <row r="6895" spans="3:4" ht="12" customHeight="1">
      <c r="C6895" s="215"/>
      <c r="D6895" s="215"/>
    </row>
    <row r="6896" spans="3:4" ht="12" customHeight="1">
      <c r="C6896" s="215"/>
      <c r="D6896" s="215"/>
    </row>
    <row r="6897" spans="3:4" ht="12" customHeight="1">
      <c r="C6897" s="215"/>
      <c r="D6897" s="215"/>
    </row>
    <row r="6898" spans="3:4" ht="12" customHeight="1">
      <c r="C6898" s="215"/>
      <c r="D6898" s="215"/>
    </row>
    <row r="6899" spans="3:4" ht="12" customHeight="1">
      <c r="C6899" s="215"/>
      <c r="D6899" s="215"/>
    </row>
    <row r="6900" spans="3:4" ht="12" customHeight="1">
      <c r="C6900" s="215"/>
      <c r="D6900" s="215"/>
    </row>
    <row r="6901" spans="3:4" ht="12" customHeight="1">
      <c r="C6901" s="215"/>
      <c r="D6901" s="215"/>
    </row>
    <row r="6902" spans="3:4" ht="12" customHeight="1">
      <c r="C6902" s="215"/>
      <c r="D6902" s="215"/>
    </row>
    <row r="6903" spans="3:4" ht="12" customHeight="1">
      <c r="C6903" s="215"/>
      <c r="D6903" s="215"/>
    </row>
    <row r="6904" spans="3:4" ht="12" customHeight="1">
      <c r="C6904" s="215"/>
      <c r="D6904" s="215"/>
    </row>
    <row r="6905" spans="3:4" ht="12" customHeight="1">
      <c r="C6905" s="215"/>
      <c r="D6905" s="215"/>
    </row>
    <row r="6906" spans="3:4" ht="12" customHeight="1">
      <c r="C6906" s="215"/>
      <c r="D6906" s="215"/>
    </row>
    <row r="6907" spans="3:4" ht="12" customHeight="1">
      <c r="C6907" s="215"/>
      <c r="D6907" s="215"/>
    </row>
    <row r="6908" spans="3:4" ht="12" customHeight="1">
      <c r="C6908" s="215"/>
      <c r="D6908" s="215"/>
    </row>
    <row r="6909" spans="3:4" ht="12" customHeight="1">
      <c r="C6909" s="215"/>
      <c r="D6909" s="215"/>
    </row>
    <row r="6910" spans="3:4" ht="12" customHeight="1">
      <c r="C6910" s="215"/>
      <c r="D6910" s="215"/>
    </row>
    <row r="6911" spans="3:4" ht="12" customHeight="1">
      <c r="C6911" s="215"/>
      <c r="D6911" s="215"/>
    </row>
    <row r="6912" spans="3:4" ht="12" customHeight="1">
      <c r="C6912" s="215"/>
      <c r="D6912" s="215"/>
    </row>
    <row r="6913" spans="3:4" ht="12" customHeight="1">
      <c r="C6913" s="215"/>
      <c r="D6913" s="215"/>
    </row>
    <row r="6914" spans="3:4" ht="12" customHeight="1">
      <c r="C6914" s="215"/>
      <c r="D6914" s="215"/>
    </row>
    <row r="6915" spans="3:4" ht="12" customHeight="1">
      <c r="C6915" s="215"/>
      <c r="D6915" s="215"/>
    </row>
    <row r="6916" spans="3:4" ht="12" customHeight="1">
      <c r="C6916" s="215"/>
      <c r="D6916" s="215"/>
    </row>
    <row r="6917" spans="3:4" ht="12" customHeight="1">
      <c r="C6917" s="215"/>
      <c r="D6917" s="215"/>
    </row>
    <row r="6918" spans="3:4" ht="12" customHeight="1">
      <c r="C6918" s="215"/>
      <c r="D6918" s="215"/>
    </row>
    <row r="6919" spans="3:4" ht="12" customHeight="1">
      <c r="C6919" s="215"/>
      <c r="D6919" s="215"/>
    </row>
    <row r="6920" spans="3:4" ht="12" customHeight="1">
      <c r="C6920" s="215"/>
      <c r="D6920" s="215"/>
    </row>
  </sheetData>
  <protectedRanges>
    <protectedRange sqref="A190:D218" name="Range1"/>
  </protectedRanges>
  <sortState xmlns:xlrd2="http://schemas.microsoft.com/office/spreadsheetml/2017/richdata2" ref="A21:AV239">
    <sortCondition ref="C21:C239"/>
  </sortState>
  <phoneticPr fontId="8" type="noConversion"/>
  <hyperlinks>
    <hyperlink ref="H3307" r:id="rId1" display="http://vsolj.cetus-net.org/bulletin.html" xr:uid="{00000000-0004-0000-0000-000000000000}"/>
    <hyperlink ref="H64785" r:id="rId2" display="http://vsolj.cetus-net.org/bulletin.html" xr:uid="{00000000-0004-0000-0000-000001000000}"/>
    <hyperlink ref="H64778" r:id="rId3" display="http://vsolj.cetus-net.org/bulletin.html" xr:uid="{00000000-0004-0000-0000-000002000000}"/>
    <hyperlink ref="I64785" r:id="rId4" display="http://vsolj.cetus-net.org/bulletin.html" xr:uid="{00000000-0004-0000-0000-000003000000}"/>
    <hyperlink ref="H64782" r:id="rId5" display="https://www.aavso.org/ejaavso" xr:uid="{00000000-0004-0000-0000-000004000000}"/>
    <hyperlink ref="H65026" r:id="rId6" display="http://vsolj.cetus-net.org/bulletin.html" xr:uid="{00000000-0004-0000-0000-000005000000}"/>
    <hyperlink ref="H65019" r:id="rId7" display="https://www.aavso.org/ejaavso" xr:uid="{00000000-0004-0000-0000-000006000000}"/>
    <hyperlink ref="I65026" r:id="rId8" display="http://vsolj.cetus-net.org/bulletin.html" xr:uid="{00000000-0004-0000-0000-000007000000}"/>
    <hyperlink ref="H65023" r:id="rId9" display="https://www.aavso.org/ejaavso" xr:uid="{00000000-0004-0000-0000-000008000000}"/>
    <hyperlink ref="I3147" r:id="rId10" display="http://vsolj.cetus-net.org/bulletin.html" xr:uid="{00000000-0004-0000-0000-000009000000}"/>
    <hyperlink ref="H3147" r:id="rId11" display="http://vsolj.cetus-net.org/bulletin.html" xr:uid="{00000000-0004-0000-0000-00000A000000}"/>
    <hyperlink ref="AP2974" r:id="rId12" display="http://cdsbib.u-strasbg.fr/cgi-bin/cdsbib?1990RMxAA..21..381G" xr:uid="{00000000-0004-0000-0000-00000B000000}"/>
    <hyperlink ref="AP2977" r:id="rId13" display="http://cdsbib.u-strasbg.fr/cgi-bin/cdsbib?1990RMxAA..21..381G" xr:uid="{00000000-0004-0000-0000-00000C000000}"/>
    <hyperlink ref="AP2975" r:id="rId14" display="http://cdsbib.u-strasbg.fr/cgi-bin/cdsbib?1990RMxAA..21..381G" xr:uid="{00000000-0004-0000-0000-00000D000000}"/>
    <hyperlink ref="AP2953" r:id="rId15" display="http://cdsbib.u-strasbg.fr/cgi-bin/cdsbib?1990RMxAA..21..381G" xr:uid="{00000000-0004-0000-0000-00000E000000}"/>
    <hyperlink ref="AQ3087" r:id="rId16" display="http://cdsbib.u-strasbg.fr/cgi-bin/cdsbib?1990RMxAA..21..381G" xr:uid="{00000000-0004-0000-0000-00000F000000}"/>
    <hyperlink ref="AQ1356" r:id="rId17" display="http://cdsbib.u-strasbg.fr/cgi-bin/cdsbib?1990RMxAA..21..381G" xr:uid="{00000000-0004-0000-0000-000010000000}"/>
    <hyperlink ref="AQ3088" r:id="rId18" display="http://cdsbib.u-strasbg.fr/cgi-bin/cdsbib?1990RMxAA..21..381G" xr:uid="{00000000-0004-0000-0000-000011000000}"/>
    <hyperlink ref="AT2261" r:id="rId19" display="http://cdsbib.u-strasbg.fr/cgi-bin/cdsbib?1990RMxAA..21..381G" xr:uid="{00000000-0004-0000-0000-000012000000}"/>
    <hyperlink ref="AT2258" r:id="rId20" display="http://cdsbib.u-strasbg.fr/cgi-bin/cdsbib?1990RMxAA..21..381G" xr:uid="{00000000-0004-0000-0000-000013000000}"/>
    <hyperlink ref="AT2260" r:id="rId21" display="http://cdsbib.u-strasbg.fr/cgi-bin/cdsbib?1990RMxAA..21..381G" xr:uid="{00000000-0004-0000-0000-000014000000}"/>
    <hyperlink ref="AT2236" r:id="rId22" display="http://cdsbib.u-strasbg.fr/cgi-bin/cdsbib?1990RMxAA..21..381G" xr:uid="{00000000-0004-0000-0000-000015000000}"/>
    <hyperlink ref="AU2397" r:id="rId23" display="http://cdsbib.u-strasbg.fr/cgi-bin/cdsbib?1990RMxAA..21..381G" xr:uid="{00000000-0004-0000-0000-000016000000}"/>
    <hyperlink ref="AU4041" r:id="rId24" display="http://cdsbib.u-strasbg.fr/cgi-bin/cdsbib?1990RMxAA..21..381G" xr:uid="{00000000-0004-0000-0000-000017000000}"/>
    <hyperlink ref="AU2398" r:id="rId25" display="http://cdsbib.u-strasbg.fr/cgi-bin/cdsbib?1990RMxAA..21..381G" xr:uid="{00000000-0004-0000-0000-000018000000}"/>
    <hyperlink ref="AT6486" r:id="rId26" display="http://cdsbib.u-strasbg.fr/cgi-bin/cdsbib?1990RMxAA..21..381G" xr:uid="{00000000-0004-0000-0000-000019000000}"/>
    <hyperlink ref="AT6489" r:id="rId27" display="http://cdsbib.u-strasbg.fr/cgi-bin/cdsbib?1990RMxAA..21..381G" xr:uid="{00000000-0004-0000-0000-00001A000000}"/>
    <hyperlink ref="AT6487" r:id="rId28" display="http://cdsbib.u-strasbg.fr/cgi-bin/cdsbib?1990RMxAA..21..381G" xr:uid="{00000000-0004-0000-0000-00001B000000}"/>
    <hyperlink ref="AT6465" r:id="rId29" display="http://cdsbib.u-strasbg.fr/cgi-bin/cdsbib?1990RMxAA..21..381G" xr:uid="{00000000-0004-0000-0000-00001C000000}"/>
    <hyperlink ref="AU6599" r:id="rId30" display="http://cdsbib.u-strasbg.fr/cgi-bin/cdsbib?1990RMxAA..21..381G" xr:uid="{00000000-0004-0000-0000-00001D000000}"/>
    <hyperlink ref="AU1151" r:id="rId31" display="http://cdsbib.u-strasbg.fr/cgi-bin/cdsbib?1990RMxAA..21..381G" xr:uid="{00000000-0004-0000-0000-00001E000000}"/>
    <hyperlink ref="AU6600" r:id="rId32" display="http://cdsbib.u-strasbg.fr/cgi-bin/cdsbib?1990RMxAA..21..381G" xr:uid="{00000000-0004-0000-0000-00001F000000}"/>
  </hyperlinks>
  <pageMargins left="0.75" right="0.75" top="1" bottom="1" header="0.5" footer="0.5"/>
  <pageSetup orientation="portrait" horizontalDpi="300" verticalDpi="30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85927-711C-42E6-83F4-E13297F603E0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W6937"/>
  <sheetViews>
    <sheetView workbookViewId="0">
      <selection activeCell="Q20" sqref="Q2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23" ht="21" thickBot="1">
      <c r="A1" s="1" t="s">
        <v>154</v>
      </c>
      <c r="V1" s="3" t="s">
        <v>73</v>
      </c>
      <c r="W1" s="3" t="s">
        <v>95</v>
      </c>
    </row>
    <row r="2" spans="1:23">
      <c r="A2" s="9" t="s">
        <v>84</v>
      </c>
      <c r="B2" s="56" t="s">
        <v>147</v>
      </c>
      <c r="C2" s="57" t="s">
        <v>148</v>
      </c>
      <c r="D2" s="56"/>
      <c r="V2">
        <v>3500</v>
      </c>
      <c r="W2">
        <f t="shared" ref="W2:W16" si="0">F$8*SIN(F$9*(V2-F$10))+F$11*V2+F$12</f>
        <v>1.2525358034761488E-3</v>
      </c>
    </row>
    <row r="3" spans="1:23" ht="13.5" thickBot="1">
      <c r="A3" s="56" t="s">
        <v>149</v>
      </c>
      <c r="B3" s="56"/>
      <c r="C3" s="58"/>
      <c r="D3" s="58"/>
      <c r="V3">
        <v>3600</v>
      </c>
      <c r="W3">
        <f t="shared" si="0"/>
        <v>-1.5030467767311356E-4</v>
      </c>
    </row>
    <row r="4" spans="1:23" ht="13.5" thickBot="1">
      <c r="A4" s="16" t="s">
        <v>63</v>
      </c>
      <c r="B4" s="59"/>
      <c r="C4" s="87">
        <v>46353.235999999997</v>
      </c>
      <c r="D4" s="90">
        <v>1.4228190999999999</v>
      </c>
      <c r="V4">
        <v>3700</v>
      </c>
      <c r="W4">
        <f t="shared" si="0"/>
        <v>-9.2331946795952955E-4</v>
      </c>
    </row>
    <row r="5" spans="1:23">
      <c r="A5" s="8" t="s">
        <v>89</v>
      </c>
      <c r="B5" s="9"/>
      <c r="C5" s="10">
        <v>8</v>
      </c>
      <c r="D5" s="9" t="s">
        <v>90</v>
      </c>
      <c r="V5">
        <v>3800</v>
      </c>
      <c r="W5">
        <f t="shared" si="0"/>
        <v>-8.3453302581000771E-4</v>
      </c>
    </row>
    <row r="6" spans="1:23">
      <c r="A6" s="4" t="s">
        <v>64</v>
      </c>
      <c r="V6">
        <v>3900</v>
      </c>
      <c r="W6">
        <f t="shared" si="0"/>
        <v>9.3841076151580157E-5</v>
      </c>
    </row>
    <row r="7" spans="1:23" ht="13.5" thickBot="1">
      <c r="A7" t="s">
        <v>65</v>
      </c>
      <c r="C7" s="88">
        <v>46353.235999999997</v>
      </c>
      <c r="E7" s="26" t="s">
        <v>95</v>
      </c>
      <c r="V7">
        <v>4000</v>
      </c>
      <c r="W7">
        <f t="shared" si="0"/>
        <v>1.5919520660192255E-3</v>
      </c>
    </row>
    <row r="8" spans="1:23">
      <c r="A8" t="s">
        <v>66</v>
      </c>
      <c r="C8" s="89">
        <v>1.4228190999999999</v>
      </c>
      <c r="E8" t="s">
        <v>96</v>
      </c>
      <c r="F8" s="27">
        <v>2.9999999887197508E-3</v>
      </c>
      <c r="V8">
        <v>4100</v>
      </c>
      <c r="W8">
        <f t="shared" si="0"/>
        <v>3.2219047210187883E-3</v>
      </c>
    </row>
    <row r="9" spans="1:23">
      <c r="A9" s="24" t="s">
        <v>94</v>
      </c>
      <c r="B9" s="25">
        <v>170</v>
      </c>
      <c r="C9" s="22" t="str">
        <f>"F"&amp;B9</f>
        <v>F170</v>
      </c>
      <c r="D9" s="23" t="str">
        <f>"G"&amp;B9</f>
        <v>G170</v>
      </c>
      <c r="E9" t="s">
        <v>97</v>
      </c>
      <c r="F9" s="28">
        <v>5.5000001877064594E-3</v>
      </c>
      <c r="V9">
        <v>4200</v>
      </c>
      <c r="W9">
        <f t="shared" si="0"/>
        <v>4.5069169906334786E-3</v>
      </c>
    </row>
    <row r="10" spans="1:23" ht="13.5" thickBot="1">
      <c r="A10" s="9"/>
      <c r="B10" s="9"/>
      <c r="C10" s="3" t="s">
        <v>82</v>
      </c>
      <c r="E10" t="s">
        <v>98</v>
      </c>
      <c r="F10" s="28">
        <v>600</v>
      </c>
      <c r="V10">
        <v>4300</v>
      </c>
      <c r="W10">
        <f t="shared" si="0"/>
        <v>5.0719473275062958E-3</v>
      </c>
    </row>
    <row r="11" spans="1:23">
      <c r="A11" s="9" t="s">
        <v>79</v>
      </c>
      <c r="B11" s="9"/>
      <c r="C11" s="21">
        <f ca="1">INTERCEPT(INDIRECT($D$9):G989,INDIRECT($C$9):F989)</f>
        <v>-8.8373841420549522E-4</v>
      </c>
      <c r="E11" t="s">
        <v>100</v>
      </c>
      <c r="F11" s="30">
        <v>1.3473680135552097E-7</v>
      </c>
      <c r="V11">
        <v>4400</v>
      </c>
      <c r="W11">
        <f t="shared" si="0"/>
        <v>4.7543135576872128E-3</v>
      </c>
    </row>
    <row r="12" spans="1:23" ht="13.5" thickBot="1">
      <c r="A12" s="9" t="s">
        <v>80</v>
      </c>
      <c r="B12" s="9"/>
      <c r="C12" s="21">
        <f ca="1">SLOPE(INDIRECT($D$9):G989,INDIRECT($C$9):F989)</f>
        <v>5.7036052449379133E-7</v>
      </c>
      <c r="E12" s="31" t="s">
        <v>99</v>
      </c>
      <c r="F12" s="29">
        <v>1.5000000431251049E-3</v>
      </c>
      <c r="V12">
        <v>4500</v>
      </c>
      <c r="W12">
        <f t="shared" si="0"/>
        <v>3.651676146536771E-3</v>
      </c>
    </row>
    <row r="13" spans="1:23" ht="14.25">
      <c r="A13" s="9" t="s">
        <v>101</v>
      </c>
      <c r="B13" s="9"/>
      <c r="C13" s="11"/>
      <c r="F13" s="34">
        <f>SUM(U21:U9694)</f>
        <v>2.7090228370452889E-4</v>
      </c>
      <c r="V13">
        <v>4600</v>
      </c>
      <c r="W13">
        <f t="shared" si="0"/>
        <v>2.0932331491998772E-3</v>
      </c>
    </row>
    <row r="14" spans="1:23">
      <c r="A14" s="9"/>
      <c r="B14" s="9"/>
      <c r="C14" s="9"/>
      <c r="V14">
        <v>4700</v>
      </c>
      <c r="W14">
        <f t="shared" si="0"/>
        <v>5.426229231070013E-4</v>
      </c>
    </row>
    <row r="15" spans="1:23">
      <c r="A15" s="12" t="s">
        <v>81</v>
      </c>
      <c r="B15" s="9"/>
      <c r="C15" s="13">
        <f ca="1">(C7+C11)+(C8+C12)*INT(MAX(F21:F3530))</f>
        <v>58815.712608949412</v>
      </c>
      <c r="E15" s="14" t="s">
        <v>150</v>
      </c>
      <c r="F15" s="10">
        <v>1</v>
      </c>
      <c r="V15">
        <v>4800</v>
      </c>
      <c r="W15">
        <f t="shared" si="0"/>
        <v>-5.3882645783070115E-4</v>
      </c>
    </row>
    <row r="16" spans="1:23">
      <c r="A16" s="16" t="s">
        <v>67</v>
      </c>
      <c r="B16" s="9"/>
      <c r="C16" s="17">
        <f ca="1">+C8+C12</f>
        <v>1.4228196703605245</v>
      </c>
      <c r="E16" s="14" t="s">
        <v>91</v>
      </c>
      <c r="F16" s="15">
        <f ca="1">NOW()+15018.5+$C$5/24</f>
        <v>60573.444731481482</v>
      </c>
      <c r="V16">
        <v>4900</v>
      </c>
      <c r="W16">
        <f t="shared" si="0"/>
        <v>-8.2816636864856932E-4</v>
      </c>
    </row>
    <row r="17" spans="1:23" ht="13.5" thickBot="1">
      <c r="A17" s="14" t="s">
        <v>88</v>
      </c>
      <c r="B17" s="9"/>
      <c r="C17" s="9">
        <f>COUNT(C21:C2188)</f>
        <v>169</v>
      </c>
      <c r="E17" s="14" t="s">
        <v>151</v>
      </c>
      <c r="F17" s="15">
        <f ca="1">ROUND(2*(F16-$C$7)/$C$8,0)/2+F15</f>
        <v>9995.5</v>
      </c>
      <c r="V17">
        <v>5000</v>
      </c>
      <c r="W17">
        <f>F$8*SIN(F$9*(V17-F$10))+F$11*V17+F$12</f>
        <v>-2.3608164529922006E-4</v>
      </c>
    </row>
    <row r="18" spans="1:23" ht="14.25" thickTop="1" thickBot="1">
      <c r="A18" s="16" t="s">
        <v>68</v>
      </c>
      <c r="B18" s="9"/>
      <c r="C18" s="19">
        <f ca="1">+C15</f>
        <v>58815.712608949412</v>
      </c>
      <c r="D18" s="20">
        <f ca="1">+C16</f>
        <v>1.4228196703605245</v>
      </c>
      <c r="E18" s="14" t="s">
        <v>92</v>
      </c>
      <c r="F18" s="23">
        <f ca="1">ROUND(2*(F16-$C$15)/$C$16,0)/2+F15</f>
        <v>1236.5</v>
      </c>
      <c r="V18">
        <v>5100</v>
      </c>
      <c r="W18">
        <f>F$8*SIN(F$9*(V18-F$10))+F$11*V18+F$12</f>
        <v>1.0667658205844293E-3</v>
      </c>
    </row>
    <row r="19" spans="1:23" ht="13.5" thickTop="1">
      <c r="E19" s="14" t="s">
        <v>93</v>
      </c>
      <c r="F19" s="18">
        <f ca="1">+$C$15+$C$16*F18-15018.5-$C$5/24</f>
        <v>45556.195798016866</v>
      </c>
      <c r="V19">
        <v>5200</v>
      </c>
      <c r="W19">
        <f t="shared" ref="W19:W39" si="1">F$8*SIN(F$9*(V19-F$10))+F$11*V19+F$12</f>
        <v>2.7000739731075397E-3</v>
      </c>
    </row>
    <row r="20" spans="1:23" ht="15" thickBot="1">
      <c r="A20" s="3" t="s">
        <v>69</v>
      </c>
      <c r="B20" s="3" t="s">
        <v>70</v>
      </c>
      <c r="C20" s="3" t="s">
        <v>71</v>
      </c>
      <c r="D20" s="3" t="s">
        <v>76</v>
      </c>
      <c r="E20" s="3" t="s">
        <v>72</v>
      </c>
      <c r="F20" s="3" t="s">
        <v>73</v>
      </c>
      <c r="G20" s="3" t="s">
        <v>74</v>
      </c>
      <c r="H20" s="6" t="s">
        <v>62</v>
      </c>
      <c r="I20" s="6" t="s">
        <v>174</v>
      </c>
      <c r="J20" s="6" t="s">
        <v>60</v>
      </c>
      <c r="K20" s="6" t="s">
        <v>61</v>
      </c>
      <c r="L20" s="6" t="s">
        <v>85</v>
      </c>
      <c r="M20" s="6" t="s">
        <v>86</v>
      </c>
      <c r="N20" s="6" t="s">
        <v>87</v>
      </c>
      <c r="O20" s="6" t="s">
        <v>83</v>
      </c>
      <c r="P20" s="5" t="s">
        <v>95</v>
      </c>
      <c r="Q20" s="3" t="s">
        <v>78</v>
      </c>
      <c r="R20" s="3"/>
      <c r="S20" s="32" t="s">
        <v>152</v>
      </c>
      <c r="T20" s="33" t="s">
        <v>110</v>
      </c>
      <c r="U20" s="32" t="s">
        <v>153</v>
      </c>
      <c r="V20">
        <v>5300</v>
      </c>
      <c r="W20">
        <f t="shared" si="1"/>
        <v>4.1860710544854582E-3</v>
      </c>
    </row>
    <row r="21" spans="1:23">
      <c r="A21" s="38" t="s">
        <v>75</v>
      </c>
      <c r="B21" s="38"/>
      <c r="C21" s="39">
        <v>42756.347500000003</v>
      </c>
      <c r="D21" s="39"/>
      <c r="E21">
        <f t="shared" ref="E21:E50" si="2">+(C21-C$7)/C$8</f>
        <v>-2528.0012757770778</v>
      </c>
      <c r="F21">
        <f t="shared" ref="F21:F50" si="3">ROUND(2*E21,0)/2</f>
        <v>-2528</v>
      </c>
      <c r="G21">
        <f t="shared" ref="G21:G36" si="4">+C21-(C$7+F21*C$8)</f>
        <v>-1.8151999975088984E-3</v>
      </c>
      <c r="J21">
        <f>G21</f>
        <v>-1.8151999975088984E-3</v>
      </c>
      <c r="O21">
        <f t="shared" ref="O21:O50" ca="1" si="5">+C$11+C$12*$F21</f>
        <v>-2.3256098201257999E-3</v>
      </c>
      <c r="Q21" s="2">
        <f t="shared" ref="Q21:Q50" si="6">+C21-15018.5</f>
        <v>27737.847500000003</v>
      </c>
      <c r="R21" s="2"/>
      <c r="S21">
        <f t="shared" ref="S21:S36" si="7">+(P21-G21)^2</f>
        <v>3.2949510309563047E-6</v>
      </c>
      <c r="V21">
        <v>5400</v>
      </c>
      <c r="W21">
        <f t="shared" si="1"/>
        <v>5.0904348510702477E-3</v>
      </c>
    </row>
    <row r="22" spans="1:23" s="93" customFormat="1">
      <c r="A22" s="91" t="s">
        <v>112</v>
      </c>
      <c r="B22" s="95" t="s">
        <v>108</v>
      </c>
      <c r="C22" s="91">
        <v>46353.235500000003</v>
      </c>
      <c r="D22" s="91">
        <v>4.0000000000000002E-4</v>
      </c>
      <c r="E22" s="93">
        <f t="shared" si="2"/>
        <v>-3.514150144912275E-4</v>
      </c>
      <c r="F22" s="93">
        <f t="shared" si="3"/>
        <v>0</v>
      </c>
      <c r="G22" s="93">
        <f t="shared" si="4"/>
        <v>-4.999999946448952E-4</v>
      </c>
      <c r="K22" s="93">
        <f>G22</f>
        <v>-4.999999946448952E-4</v>
      </c>
      <c r="O22" s="93">
        <f t="shared" ca="1" si="5"/>
        <v>-8.8373841420549522E-4</v>
      </c>
      <c r="P22" s="93">
        <f>F$8*SIN(F$9*(F22-F$10))+F$11*F22+F$12</f>
        <v>1.9732374574168319E-3</v>
      </c>
      <c r="Q22" s="94">
        <f t="shared" si="6"/>
        <v>31334.735500000003</v>
      </c>
      <c r="R22" s="94" t="s">
        <v>61</v>
      </c>
      <c r="S22" s="93">
        <f t="shared" si="7"/>
        <v>6.1169034942807838E-6</v>
      </c>
      <c r="U22" s="93">
        <f>+(P22-G22)^2</f>
        <v>6.1169034942807838E-6</v>
      </c>
      <c r="V22">
        <v>5500</v>
      </c>
      <c r="W22">
        <f t="shared" si="1"/>
        <v>5.1503964539489199E-3</v>
      </c>
    </row>
    <row r="23" spans="1:23" s="93" customFormat="1">
      <c r="A23" s="88" t="s">
        <v>112</v>
      </c>
      <c r="B23" s="88"/>
      <c r="C23" s="92">
        <v>46355.369400000003</v>
      </c>
      <c r="D23" s="92"/>
      <c r="E23" s="93">
        <f t="shared" si="2"/>
        <v>1.4994175998945172</v>
      </c>
      <c r="F23" s="93">
        <f t="shared" si="3"/>
        <v>1.5</v>
      </c>
      <c r="G23" s="93">
        <f t="shared" si="4"/>
        <v>-8.2864999421872199E-4</v>
      </c>
      <c r="K23" s="93">
        <f>G23</f>
        <v>-8.2864999421872199E-4</v>
      </c>
      <c r="O23" s="93">
        <f t="shared" ca="1" si="5"/>
        <v>-8.8288287341875451E-4</v>
      </c>
      <c r="Q23" s="94">
        <f t="shared" si="6"/>
        <v>31336.869400000003</v>
      </c>
      <c r="R23" s="94" t="s">
        <v>61</v>
      </c>
      <c r="S23" s="93">
        <f t="shared" si="7"/>
        <v>6.8666081291868798E-7</v>
      </c>
      <c r="V23">
        <v>5600</v>
      </c>
      <c r="W23">
        <f t="shared" si="1"/>
        <v>4.3522442049592743E-3</v>
      </c>
    </row>
    <row r="24" spans="1:23">
      <c r="A24" s="38" t="s">
        <v>102</v>
      </c>
      <c r="B24" s="38"/>
      <c r="C24" s="39">
        <v>47205.500999999997</v>
      </c>
      <c r="D24" s="39"/>
      <c r="E24">
        <f t="shared" si="2"/>
        <v>598.99744106611968</v>
      </c>
      <c r="F24">
        <f t="shared" si="3"/>
        <v>599</v>
      </c>
      <c r="G24">
        <f t="shared" si="4"/>
        <v>-3.640900002210401E-3</v>
      </c>
      <c r="I24">
        <f t="shared" ref="I24:I36" si="8">G24</f>
        <v>-3.640900002210401E-3</v>
      </c>
      <c r="O24">
        <f t="shared" ca="1" si="5"/>
        <v>-5.4209246003371423E-4</v>
      </c>
      <c r="Q24" s="2">
        <f t="shared" si="6"/>
        <v>32187.000999999997</v>
      </c>
      <c r="R24" s="2"/>
      <c r="S24">
        <f t="shared" si="7"/>
        <v>1.3256152826095698E-5</v>
      </c>
      <c r="V24">
        <v>5700</v>
      </c>
      <c r="W24">
        <f t="shared" si="1"/>
        <v>2.9353679636405844E-3</v>
      </c>
    </row>
    <row r="25" spans="1:23">
      <c r="A25" s="38" t="s">
        <v>102</v>
      </c>
      <c r="B25" s="38"/>
      <c r="C25" s="39">
        <v>47208.345999999998</v>
      </c>
      <c r="D25" s="39"/>
      <c r="E25">
        <f t="shared" si="2"/>
        <v>600.99699251999118</v>
      </c>
      <c r="F25">
        <f t="shared" si="3"/>
        <v>601</v>
      </c>
      <c r="G25">
        <f t="shared" si="4"/>
        <v>-4.2791000014403835E-3</v>
      </c>
      <c r="I25">
        <f t="shared" si="8"/>
        <v>-4.2791000014403835E-3</v>
      </c>
      <c r="O25">
        <f t="shared" ca="1" si="5"/>
        <v>-5.4095173898472662E-4</v>
      </c>
      <c r="Q25" s="2">
        <f t="shared" si="6"/>
        <v>32189.845999999998</v>
      </c>
      <c r="R25" s="2"/>
      <c r="S25">
        <f t="shared" si="7"/>
        <v>1.831069682232709E-5</v>
      </c>
      <c r="V25">
        <v>5800</v>
      </c>
      <c r="W25">
        <f t="shared" si="1"/>
        <v>1.3216508346369127E-3</v>
      </c>
    </row>
    <row r="26" spans="1:23">
      <c r="A26" s="38" t="s">
        <v>113</v>
      </c>
      <c r="B26" s="38"/>
      <c r="C26" s="39">
        <v>47235.377</v>
      </c>
      <c r="D26" s="39"/>
      <c r="E26">
        <f t="shared" si="2"/>
        <v>619.99519123689254</v>
      </c>
      <c r="F26">
        <f t="shared" si="3"/>
        <v>620</v>
      </c>
      <c r="G26">
        <f t="shared" si="4"/>
        <v>-6.8419999952311628E-3</v>
      </c>
      <c r="I26">
        <f t="shared" si="8"/>
        <v>-6.8419999952311628E-3</v>
      </c>
      <c r="O26">
        <f t="shared" ca="1" si="5"/>
        <v>-5.3011488901934462E-4</v>
      </c>
      <c r="Q26" s="2">
        <f t="shared" si="6"/>
        <v>32216.877</v>
      </c>
      <c r="R26" s="2"/>
      <c r="S26">
        <f t="shared" si="7"/>
        <v>4.6812963934743229E-5</v>
      </c>
      <c r="V26">
        <v>5900</v>
      </c>
      <c r="W26">
        <f t="shared" si="1"/>
        <v>-8.9656655660539774E-6</v>
      </c>
    </row>
    <row r="27" spans="1:23">
      <c r="A27" s="38" t="s">
        <v>114</v>
      </c>
      <c r="B27" s="38"/>
      <c r="C27" s="39">
        <v>47528.49</v>
      </c>
      <c r="D27" s="39"/>
      <c r="E27">
        <f t="shared" si="2"/>
        <v>826.0038117284206</v>
      </c>
      <c r="F27">
        <f t="shared" si="3"/>
        <v>826</v>
      </c>
      <c r="G27">
        <f t="shared" si="4"/>
        <v>5.4233999981079251E-3</v>
      </c>
      <c r="I27">
        <f t="shared" si="8"/>
        <v>5.4233999981079251E-3</v>
      </c>
      <c r="O27">
        <f t="shared" ca="1" si="5"/>
        <v>-4.1262062097362359E-4</v>
      </c>
      <c r="Q27" s="2">
        <f t="shared" si="6"/>
        <v>32509.989999999998</v>
      </c>
      <c r="R27" s="2"/>
      <c r="S27">
        <f t="shared" si="7"/>
        <v>2.9413267539477041E-5</v>
      </c>
      <c r="V27">
        <v>6000</v>
      </c>
      <c r="W27">
        <f t="shared" si="1"/>
        <v>-6.600408271130048E-4</v>
      </c>
    </row>
    <row r="28" spans="1:23">
      <c r="A28" s="38" t="s">
        <v>114</v>
      </c>
      <c r="B28" s="38"/>
      <c r="C28" s="39">
        <v>47595.356</v>
      </c>
      <c r="D28" s="39"/>
      <c r="E28">
        <f t="shared" si="2"/>
        <v>872.99924494969366</v>
      </c>
      <c r="F28">
        <f t="shared" si="3"/>
        <v>873</v>
      </c>
      <c r="G28">
        <f t="shared" si="4"/>
        <v>-1.0742999947979115E-3</v>
      </c>
      <c r="I28">
        <f t="shared" si="8"/>
        <v>-1.0742999947979115E-3</v>
      </c>
      <c r="O28">
        <f t="shared" ca="1" si="5"/>
        <v>-3.8581367632241543E-4</v>
      </c>
      <c r="Q28" s="2">
        <f t="shared" si="6"/>
        <v>32576.856</v>
      </c>
      <c r="R28" s="2"/>
      <c r="S28">
        <f t="shared" si="7"/>
        <v>1.1541204788227926E-6</v>
      </c>
      <c r="V28">
        <v>6100</v>
      </c>
      <c r="W28">
        <f t="shared" si="1"/>
        <v>-4.3556532088006921E-4</v>
      </c>
    </row>
    <row r="29" spans="1:23">
      <c r="A29" s="38" t="s">
        <v>103</v>
      </c>
      <c r="B29" s="38"/>
      <c r="C29" s="39">
        <v>47824.442000000003</v>
      </c>
      <c r="D29" s="39"/>
      <c r="E29">
        <f t="shared" si="2"/>
        <v>1034.0077666936054</v>
      </c>
      <c r="F29">
        <f t="shared" si="3"/>
        <v>1034</v>
      </c>
      <c r="G29">
        <f t="shared" si="4"/>
        <v>1.1050600005546585E-2</v>
      </c>
      <c r="I29">
        <f t="shared" si="8"/>
        <v>1.1050600005546585E-2</v>
      </c>
      <c r="O29">
        <f t="shared" ca="1" si="5"/>
        <v>-2.9398563187891494E-4</v>
      </c>
      <c r="Q29" s="2">
        <f t="shared" si="6"/>
        <v>32805.942000000003</v>
      </c>
      <c r="R29" s="2"/>
      <c r="S29">
        <f t="shared" si="7"/>
        <v>1.2211576048258617E-4</v>
      </c>
      <c r="V29">
        <v>6200</v>
      </c>
      <c r="W29">
        <f t="shared" si="1"/>
        <v>6.0222565869234282E-4</v>
      </c>
    </row>
    <row r="30" spans="1:23">
      <c r="A30" s="38" t="s">
        <v>104</v>
      </c>
      <c r="B30" s="38"/>
      <c r="C30" s="39">
        <v>47928.307000000001</v>
      </c>
      <c r="D30" s="39"/>
      <c r="E30">
        <f t="shared" si="2"/>
        <v>1107.0072084357059</v>
      </c>
      <c r="F30">
        <f t="shared" si="3"/>
        <v>1107</v>
      </c>
      <c r="G30">
        <f t="shared" si="4"/>
        <v>1.0256300003675278E-2</v>
      </c>
      <c r="I30">
        <f t="shared" si="8"/>
        <v>1.0256300003675278E-2</v>
      </c>
      <c r="O30">
        <f t="shared" ca="1" si="5"/>
        <v>-2.5234931359086824E-4</v>
      </c>
      <c r="Q30" s="2">
        <f t="shared" si="6"/>
        <v>32909.807000000001</v>
      </c>
      <c r="R30" s="2"/>
      <c r="S30">
        <f t="shared" si="7"/>
        <v>1.0519168976538952E-4</v>
      </c>
      <c r="V30">
        <v>6300</v>
      </c>
      <c r="W30">
        <f t="shared" si="1"/>
        <v>2.1512087249103795E-3</v>
      </c>
    </row>
    <row r="31" spans="1:23">
      <c r="A31" s="38" t="s">
        <v>104</v>
      </c>
      <c r="B31" s="38"/>
      <c r="C31" s="39">
        <v>47945.375999999997</v>
      </c>
      <c r="D31" s="39"/>
      <c r="E31">
        <f t="shared" si="2"/>
        <v>1119.0038143288907</v>
      </c>
      <c r="F31">
        <f t="shared" si="3"/>
        <v>1119</v>
      </c>
      <c r="G31">
        <f t="shared" si="4"/>
        <v>5.4270999971777201E-3</v>
      </c>
      <c r="I31">
        <f t="shared" si="8"/>
        <v>5.4270999971777201E-3</v>
      </c>
      <c r="O31">
        <f t="shared" ca="1" si="5"/>
        <v>-2.4550498729694267E-4</v>
      </c>
      <c r="Q31" s="2">
        <f t="shared" si="6"/>
        <v>32926.875999999997</v>
      </c>
      <c r="R31" s="2"/>
      <c r="S31">
        <f t="shared" si="7"/>
        <v>2.9453414379366409E-5</v>
      </c>
      <c r="V31">
        <v>6400</v>
      </c>
      <c r="W31">
        <f t="shared" si="1"/>
        <v>3.7584838864544732E-3</v>
      </c>
    </row>
    <row r="32" spans="1:23">
      <c r="A32" s="38" t="s">
        <v>104</v>
      </c>
      <c r="B32" s="38"/>
      <c r="C32" s="39">
        <v>47955.319000000003</v>
      </c>
      <c r="D32" s="39"/>
      <c r="E32">
        <f t="shared" si="2"/>
        <v>1125.9920533819136</v>
      </c>
      <c r="F32">
        <f t="shared" si="3"/>
        <v>1126</v>
      </c>
      <c r="G32">
        <f t="shared" si="4"/>
        <v>-1.1306599990348332E-2</v>
      </c>
      <c r="I32">
        <f t="shared" si="8"/>
        <v>-1.1306599990348332E-2</v>
      </c>
      <c r="O32">
        <f t="shared" ca="1" si="5"/>
        <v>-2.4151246362548613E-4</v>
      </c>
      <c r="Q32" s="2">
        <f t="shared" si="6"/>
        <v>32936.819000000003</v>
      </c>
      <c r="R32" s="2"/>
      <c r="S32">
        <f t="shared" si="7"/>
        <v>1.278392033417449E-4</v>
      </c>
      <c r="V32">
        <v>6500</v>
      </c>
      <c r="W32">
        <f t="shared" si="1"/>
        <v>4.9539578416245011E-3</v>
      </c>
    </row>
    <row r="33" spans="1:23">
      <c r="A33" s="38" t="s">
        <v>104</v>
      </c>
      <c r="B33" s="38"/>
      <c r="C33" s="39">
        <v>47955.349000000002</v>
      </c>
      <c r="D33" s="39"/>
      <c r="E33">
        <f t="shared" si="2"/>
        <v>1126.0131382830079</v>
      </c>
      <c r="F33">
        <f t="shared" si="3"/>
        <v>1126</v>
      </c>
      <c r="G33">
        <f t="shared" si="4"/>
        <v>1.8693400008487515E-2</v>
      </c>
      <c r="I33">
        <f t="shared" si="8"/>
        <v>1.8693400008487515E-2</v>
      </c>
      <c r="O33">
        <f t="shared" ca="1" si="5"/>
        <v>-2.4151246362548613E-4</v>
      </c>
      <c r="Q33" s="2">
        <f t="shared" si="6"/>
        <v>32936.849000000002</v>
      </c>
      <c r="R33" s="2"/>
      <c r="S33">
        <f t="shared" si="7"/>
        <v>3.4944320387732101E-4</v>
      </c>
      <c r="V33">
        <v>6600</v>
      </c>
      <c r="W33">
        <f t="shared" si="1"/>
        <v>5.3889984562538254E-3</v>
      </c>
    </row>
    <row r="34" spans="1:23">
      <c r="A34" s="38" t="s">
        <v>115</v>
      </c>
      <c r="B34" s="38"/>
      <c r="C34" s="39">
        <v>48628.334000000003</v>
      </c>
      <c r="D34" s="39">
        <v>5.0000000000000001E-3</v>
      </c>
      <c r="E34">
        <f t="shared" si="2"/>
        <v>1599.0072104036315</v>
      </c>
      <c r="F34">
        <f t="shared" si="3"/>
        <v>1599</v>
      </c>
      <c r="G34">
        <f t="shared" si="4"/>
        <v>1.0259100003167987E-2</v>
      </c>
      <c r="I34">
        <f t="shared" si="8"/>
        <v>1.0259100003167987E-2</v>
      </c>
      <c r="O34">
        <f t="shared" ca="1" si="5"/>
        <v>2.8268064460077163E-5</v>
      </c>
      <c r="Q34" s="2">
        <f t="shared" si="6"/>
        <v>33609.834000000003</v>
      </c>
      <c r="R34" s="2"/>
      <c r="S34">
        <f t="shared" si="7"/>
        <v>1.0524913287500139E-4</v>
      </c>
      <c r="V34">
        <v>6700</v>
      </c>
      <c r="W34">
        <f t="shared" si="1"/>
        <v>4.9392641517735543E-3</v>
      </c>
    </row>
    <row r="35" spans="1:23">
      <c r="A35" s="38" t="s">
        <v>115</v>
      </c>
      <c r="B35" s="38"/>
      <c r="C35" s="39">
        <v>48665.332000000002</v>
      </c>
      <c r="D35" s="39">
        <v>5.0000000000000001E-3</v>
      </c>
      <c r="E35">
        <f t="shared" si="2"/>
        <v>1625.0105160944249</v>
      </c>
      <c r="F35">
        <f t="shared" si="3"/>
        <v>1625</v>
      </c>
      <c r="G35">
        <f t="shared" si="4"/>
        <v>1.4962500004912727E-2</v>
      </c>
      <c r="I35">
        <f t="shared" si="8"/>
        <v>1.4962500004912727E-2</v>
      </c>
      <c r="O35">
        <f t="shared" ca="1" si="5"/>
        <v>4.3097438096915703E-5</v>
      </c>
      <c r="Q35" s="2">
        <f t="shared" si="6"/>
        <v>33646.832000000002</v>
      </c>
      <c r="R35" s="2"/>
      <c r="S35">
        <f t="shared" si="7"/>
        <v>2.2387640639701334E-4</v>
      </c>
      <c r="V35">
        <v>6800</v>
      </c>
      <c r="W35">
        <f t="shared" si="1"/>
        <v>3.741378575107061E-3</v>
      </c>
    </row>
    <row r="36" spans="1:23">
      <c r="A36" s="38" t="s">
        <v>116</v>
      </c>
      <c r="B36" s="38"/>
      <c r="C36" s="39">
        <v>49005.381999999998</v>
      </c>
      <c r="D36" s="39">
        <v>5.0000000000000001E-3</v>
      </c>
      <c r="E36">
        <f t="shared" si="2"/>
        <v>1864.0078700096174</v>
      </c>
      <c r="F36">
        <f t="shared" si="3"/>
        <v>1864</v>
      </c>
      <c r="G36">
        <f t="shared" si="4"/>
        <v>1.1197600004379638E-2</v>
      </c>
      <c r="I36">
        <f t="shared" si="8"/>
        <v>1.1197600004379638E-2</v>
      </c>
      <c r="O36">
        <f t="shared" ca="1" si="5"/>
        <v>1.7941360345093181E-4</v>
      </c>
      <c r="Q36" s="2">
        <f t="shared" si="6"/>
        <v>33986.881999999998</v>
      </c>
      <c r="R36" s="2"/>
      <c r="S36">
        <f t="shared" si="7"/>
        <v>1.2538624585808287E-4</v>
      </c>
      <c r="V36">
        <v>6900</v>
      </c>
      <c r="W36">
        <f t="shared" si="1"/>
        <v>2.1526333207331151E-3</v>
      </c>
    </row>
    <row r="37" spans="1:23">
      <c r="A37" s="38" t="s">
        <v>105</v>
      </c>
      <c r="B37" s="38"/>
      <c r="C37" s="39">
        <v>49439.33</v>
      </c>
      <c r="D37" s="39"/>
      <c r="E37">
        <f t="shared" si="2"/>
        <v>2168.9995586930236</v>
      </c>
      <c r="F37">
        <f t="shared" si="3"/>
        <v>2169</v>
      </c>
      <c r="O37">
        <f t="shared" ca="1" si="5"/>
        <v>3.5337356342153808E-4</v>
      </c>
      <c r="Q37" s="2">
        <f t="shared" si="6"/>
        <v>34420.83</v>
      </c>
      <c r="R37" s="2"/>
      <c r="T37" s="23">
        <v>-0.10465775000920985</v>
      </c>
      <c r="V37">
        <v>7000</v>
      </c>
      <c r="W37">
        <f t="shared" si="1"/>
        <v>6.456044263552182E-4</v>
      </c>
    </row>
    <row r="38" spans="1:23">
      <c r="A38" s="38" t="s">
        <v>106</v>
      </c>
      <c r="B38" s="38"/>
      <c r="C38" s="39">
        <v>49789.347999999998</v>
      </c>
      <c r="D38" s="39">
        <v>5.0000000000000001E-3</v>
      </c>
      <c r="E38">
        <f t="shared" si="2"/>
        <v>2415.0027224121472</v>
      </c>
      <c r="F38">
        <f t="shared" si="3"/>
        <v>2415</v>
      </c>
      <c r="O38">
        <f t="shared" ca="1" si="5"/>
        <v>4.9368225244701084E-4</v>
      </c>
      <c r="Q38" s="2">
        <f t="shared" si="6"/>
        <v>34770.847999999998</v>
      </c>
      <c r="R38" s="2"/>
      <c r="T38" s="23">
        <v>-0.4125690000000759</v>
      </c>
      <c r="V38">
        <v>7100</v>
      </c>
      <c r="W38">
        <f t="shared" si="1"/>
        <v>-3.3123439041854268E-4</v>
      </c>
    </row>
    <row r="39" spans="1:23" s="93" customFormat="1">
      <c r="A39" s="88" t="s">
        <v>112</v>
      </c>
      <c r="B39" s="88"/>
      <c r="C39" s="92">
        <v>50008.457999999999</v>
      </c>
      <c r="D39" s="92"/>
      <c r="E39" s="93">
        <f t="shared" si="2"/>
        <v>2568.9998117118344</v>
      </c>
      <c r="F39" s="93">
        <f t="shared" si="3"/>
        <v>2569</v>
      </c>
      <c r="O39" s="93">
        <f t="shared" ca="1" si="5"/>
        <v>5.8151777321905468E-4</v>
      </c>
      <c r="Q39" s="94">
        <f t="shared" si="6"/>
        <v>34989.957999999999</v>
      </c>
      <c r="R39" s="94" t="s">
        <v>61</v>
      </c>
      <c r="T39" s="93">
        <v>-0.40656899999885354</v>
      </c>
      <c r="V39">
        <v>7200</v>
      </c>
      <c r="W39">
        <f t="shared" si="1"/>
        <v>-4.8578949257161472E-4</v>
      </c>
    </row>
    <row r="40" spans="1:23" s="93" customFormat="1">
      <c r="A40" s="88" t="s">
        <v>112</v>
      </c>
      <c r="B40" s="88" t="s">
        <v>117</v>
      </c>
      <c r="C40" s="92">
        <v>50010.5913</v>
      </c>
      <c r="D40" s="92"/>
      <c r="E40" s="93">
        <f t="shared" si="2"/>
        <v>2570.4991590287223</v>
      </c>
      <c r="F40" s="93">
        <f t="shared" si="3"/>
        <v>2570.5</v>
      </c>
      <c r="G40" s="93">
        <f t="shared" ref="G40:G49" si="9">+C40-(C$7+F40*C$8)</f>
        <v>-1.1965499943471514E-3</v>
      </c>
      <c r="K40" s="93">
        <f>G40</f>
        <v>-1.1965499943471514E-3</v>
      </c>
      <c r="O40" s="93">
        <f t="shared" ca="1" si="5"/>
        <v>5.823733140057955E-4</v>
      </c>
      <c r="Q40" s="94">
        <f t="shared" si="6"/>
        <v>34992.0913</v>
      </c>
      <c r="R40" s="94" t="s">
        <v>61</v>
      </c>
      <c r="S40" s="93">
        <f t="shared" ref="S40:S49" si="10">+(P40-G40)^2</f>
        <v>1.4317318889721679E-6</v>
      </c>
      <c r="V40">
        <v>7300</v>
      </c>
      <c r="W40">
        <f t="shared" ref="W40:W53" si="11">F$8*SIN(F$9*(V40-F$10))+F$11*V40+F$12</f>
        <v>2.3149937314467036E-4</v>
      </c>
    </row>
    <row r="41" spans="1:23" s="93" customFormat="1">
      <c r="A41" s="88" t="s">
        <v>112</v>
      </c>
      <c r="B41" s="88"/>
      <c r="C41" s="92">
        <v>50013.437899999997</v>
      </c>
      <c r="D41" s="92"/>
      <c r="E41" s="93">
        <f t="shared" si="2"/>
        <v>2572.4998350106493</v>
      </c>
      <c r="F41" s="93">
        <f t="shared" si="3"/>
        <v>2572.5</v>
      </c>
      <c r="G41" s="93">
        <f t="shared" si="9"/>
        <v>-2.3474999761674553E-4</v>
      </c>
      <c r="K41" s="93">
        <f>G41</f>
        <v>-2.3474999761674553E-4</v>
      </c>
      <c r="O41" s="93">
        <f t="shared" ca="1" si="5"/>
        <v>5.835140350547829E-4</v>
      </c>
      <c r="Q41" s="94">
        <f t="shared" si="6"/>
        <v>34994.937899999997</v>
      </c>
      <c r="R41" s="94" t="s">
        <v>61</v>
      </c>
      <c r="S41" s="93">
        <f t="shared" si="10"/>
        <v>5.5107561381062033E-8</v>
      </c>
      <c r="V41">
        <v>7400</v>
      </c>
      <c r="W41">
        <f t="shared" si="11"/>
        <v>1.6130412311692096E-3</v>
      </c>
    </row>
    <row r="42" spans="1:23" s="93" customFormat="1">
      <c r="A42" s="91" t="s">
        <v>112</v>
      </c>
      <c r="B42" s="95" t="s">
        <v>124</v>
      </c>
      <c r="C42" s="91">
        <v>50099.517500000002</v>
      </c>
      <c r="D42" s="91">
        <v>1E-4</v>
      </c>
      <c r="E42" s="93">
        <f t="shared" si="2"/>
        <v>2632.9991634214111</v>
      </c>
      <c r="F42" s="93">
        <f t="shared" si="3"/>
        <v>2633</v>
      </c>
      <c r="G42" s="93">
        <f t="shared" si="9"/>
        <v>-1.1902999976882711E-3</v>
      </c>
      <c r="K42" s="93">
        <f>G42</f>
        <v>-1.1902999976882711E-3</v>
      </c>
      <c r="O42" s="93">
        <f t="shared" ca="1" si="5"/>
        <v>6.1802084678665744E-4</v>
      </c>
      <c r="P42" s="93">
        <f>F$8*SIN(F$9*(F42-F$10))+F$11*F42+F$12</f>
        <v>-1.0935343798938633E-3</v>
      </c>
      <c r="Q42" s="94">
        <f t="shared" si="6"/>
        <v>35081.017500000002</v>
      </c>
      <c r="R42" s="94" t="s">
        <v>61</v>
      </c>
      <c r="S42" s="93">
        <f t="shared" si="10"/>
        <v>9.363584787133416E-9</v>
      </c>
      <c r="U42" s="93">
        <f>+(P42-G42)^2</f>
        <v>9.363584787133416E-9</v>
      </c>
      <c r="V42">
        <v>7500</v>
      </c>
      <c r="W42">
        <f t="shared" si="11"/>
        <v>3.2553230378785649E-3</v>
      </c>
    </row>
    <row r="43" spans="1:23">
      <c r="A43" s="38" t="s">
        <v>118</v>
      </c>
      <c r="B43" s="38"/>
      <c r="C43" s="39">
        <v>50166.383000000002</v>
      </c>
      <c r="D43" s="39">
        <v>5.0000000000000001E-3</v>
      </c>
      <c r="E43">
        <f t="shared" si="2"/>
        <v>2679.9942452276646</v>
      </c>
      <c r="F43">
        <f t="shared" si="3"/>
        <v>2680</v>
      </c>
      <c r="G43">
        <f t="shared" si="9"/>
        <v>-8.1879999925149605E-3</v>
      </c>
      <c r="I43">
        <f>G43</f>
        <v>-8.1879999925149605E-3</v>
      </c>
      <c r="O43">
        <f t="shared" ca="1" si="5"/>
        <v>6.4482779143786549E-4</v>
      </c>
      <c r="Q43" s="2">
        <f t="shared" si="6"/>
        <v>35147.883000000002</v>
      </c>
      <c r="R43" s="2"/>
      <c r="S43">
        <f t="shared" si="10"/>
        <v>6.7043343877424991E-5</v>
      </c>
      <c r="V43">
        <v>7600</v>
      </c>
      <c r="W43">
        <f t="shared" si="11"/>
        <v>4.67792624743202E-3</v>
      </c>
    </row>
    <row r="44" spans="1:23">
      <c r="A44" s="38" t="s">
        <v>107</v>
      </c>
      <c r="B44" s="38"/>
      <c r="C44" s="39">
        <v>50489.377999999997</v>
      </c>
      <c r="D44" s="39">
        <v>4.0000000000000001E-3</v>
      </c>
      <c r="E44">
        <f t="shared" si="2"/>
        <v>2907.0048328701801</v>
      </c>
      <c r="F44">
        <f t="shared" si="3"/>
        <v>2907</v>
      </c>
      <c r="G44">
        <f t="shared" si="9"/>
        <v>6.8763000017497689E-3</v>
      </c>
      <c r="I44">
        <f>G44</f>
        <v>6.8763000017497689E-3</v>
      </c>
      <c r="O44">
        <f t="shared" ca="1" si="5"/>
        <v>7.7429963049795614E-4</v>
      </c>
      <c r="Q44" s="2">
        <f t="shared" si="6"/>
        <v>35470.877999999997</v>
      </c>
      <c r="R44" s="2"/>
      <c r="S44">
        <f t="shared" si="10"/>
        <v>4.728350171406387E-5</v>
      </c>
      <c r="V44">
        <v>7700</v>
      </c>
      <c r="W44">
        <f t="shared" si="11"/>
        <v>5.4652267305171998E-3</v>
      </c>
    </row>
    <row r="45" spans="1:23">
      <c r="A45" s="38" t="s">
        <v>107</v>
      </c>
      <c r="B45" s="38"/>
      <c r="C45" s="39">
        <v>50509.298000000003</v>
      </c>
      <c r="D45" s="39">
        <v>5.0000000000000001E-3</v>
      </c>
      <c r="E45">
        <f t="shared" si="2"/>
        <v>2921.0052071974615</v>
      </c>
      <c r="F45">
        <f t="shared" si="3"/>
        <v>2921</v>
      </c>
      <c r="G45">
        <f t="shared" si="9"/>
        <v>7.4089000045205466E-3</v>
      </c>
      <c r="I45">
        <f>G45</f>
        <v>7.4089000045205466E-3</v>
      </c>
      <c r="O45">
        <f t="shared" ca="1" si="5"/>
        <v>7.8228467784086922E-4</v>
      </c>
      <c r="Q45" s="2">
        <f t="shared" si="6"/>
        <v>35490.798000000003</v>
      </c>
      <c r="R45" s="2"/>
      <c r="S45">
        <f t="shared" si="10"/>
        <v>5.4891799276984557E-5</v>
      </c>
      <c r="V45">
        <v>7800</v>
      </c>
      <c r="W45">
        <f t="shared" si="11"/>
        <v>5.3889835167334841E-3</v>
      </c>
    </row>
    <row r="46" spans="1:23">
      <c r="A46" s="38" t="s">
        <v>119</v>
      </c>
      <c r="B46" s="38"/>
      <c r="C46" s="39">
        <v>50812.362000000001</v>
      </c>
      <c r="D46" s="39">
        <v>6.0000000000000001E-3</v>
      </c>
      <c r="E46">
        <f t="shared" si="2"/>
        <v>3134.0076893823002</v>
      </c>
      <c r="F46">
        <f t="shared" si="3"/>
        <v>3134</v>
      </c>
      <c r="G46">
        <f t="shared" si="9"/>
        <v>1.094060000468744E-2</v>
      </c>
      <c r="I46">
        <f>G46</f>
        <v>1.094060000468744E-2</v>
      </c>
      <c r="O46">
        <f t="shared" ca="1" si="5"/>
        <v>9.0377146955804679E-4</v>
      </c>
      <c r="Q46" s="2">
        <f t="shared" si="6"/>
        <v>35793.862000000001</v>
      </c>
      <c r="R46" s="2"/>
      <c r="S46">
        <f t="shared" si="10"/>
        <v>1.196967284625668E-4</v>
      </c>
      <c r="V46">
        <v>7900</v>
      </c>
      <c r="W46">
        <f t="shared" si="11"/>
        <v>4.4756586914614883E-3</v>
      </c>
    </row>
    <row r="47" spans="1:23" s="93" customFormat="1">
      <c r="A47" s="88" t="s">
        <v>120</v>
      </c>
      <c r="B47" s="88"/>
      <c r="C47" s="92">
        <v>51080.558400000002</v>
      </c>
      <c r="D47" s="92">
        <v>1E-4</v>
      </c>
      <c r="E47" s="93">
        <f t="shared" si="2"/>
        <v>3322.504174986128</v>
      </c>
      <c r="F47" s="93">
        <f t="shared" si="3"/>
        <v>3322.5</v>
      </c>
      <c r="G47" s="93">
        <f t="shared" si="9"/>
        <v>5.9402500046417117E-3</v>
      </c>
      <c r="K47" s="93">
        <f>G47</f>
        <v>5.9402500046417117E-3</v>
      </c>
      <c r="O47" s="93">
        <f t="shared" ca="1" si="5"/>
        <v>1.0112844284251264E-3</v>
      </c>
      <c r="Q47" s="94">
        <f t="shared" si="6"/>
        <v>36062.058400000002</v>
      </c>
      <c r="R47" s="94" t="s">
        <v>61</v>
      </c>
      <c r="S47" s="93">
        <f t="shared" si="10"/>
        <v>3.5286570117645856E-5</v>
      </c>
      <c r="V47">
        <v>8000</v>
      </c>
      <c r="W47">
        <f t="shared" si="11"/>
        <v>2.9986123779662047E-3</v>
      </c>
    </row>
    <row r="48" spans="1:23" s="93" customFormat="1">
      <c r="A48" s="88" t="s">
        <v>120</v>
      </c>
      <c r="B48" s="88"/>
      <c r="C48" s="92">
        <v>51124.662300000004</v>
      </c>
      <c r="D48" s="92">
        <v>2.9999999999999997E-4</v>
      </c>
      <c r="E48" s="93">
        <f t="shared" si="2"/>
        <v>3353.5017206333587</v>
      </c>
      <c r="F48" s="93">
        <f t="shared" si="3"/>
        <v>3353.5</v>
      </c>
      <c r="G48" s="93">
        <f t="shared" si="9"/>
        <v>2.448150007694494E-3</v>
      </c>
      <c r="K48" s="93">
        <f>G48</f>
        <v>2.448150007694494E-3</v>
      </c>
      <c r="O48" s="93">
        <f t="shared" ca="1" si="5"/>
        <v>1.028965604684434E-3</v>
      </c>
      <c r="Q48" s="94">
        <f t="shared" si="6"/>
        <v>36106.162300000004</v>
      </c>
      <c r="R48" s="94" t="s">
        <v>61</v>
      </c>
      <c r="S48" s="93">
        <f t="shared" si="10"/>
        <v>5.9934384601745509E-6</v>
      </c>
      <c r="V48">
        <v>8100</v>
      </c>
      <c r="W48">
        <f t="shared" si="11"/>
        <v>1.3974749023762849E-3</v>
      </c>
    </row>
    <row r="49" spans="1:23" s="93" customFormat="1">
      <c r="A49" s="88" t="s">
        <v>120</v>
      </c>
      <c r="B49" s="88"/>
      <c r="C49" s="92">
        <v>51196.514000000003</v>
      </c>
      <c r="D49" s="92">
        <v>1E-4</v>
      </c>
      <c r="E49" s="93">
        <f t="shared" si="2"/>
        <v>3404.0012535676574</v>
      </c>
      <c r="F49" s="93">
        <f t="shared" si="3"/>
        <v>3404</v>
      </c>
      <c r="G49" s="93">
        <f t="shared" si="9"/>
        <v>1.7836000042734668E-3</v>
      </c>
      <c r="K49" s="93">
        <f>G49</f>
        <v>1.7836000042734668E-3</v>
      </c>
      <c r="O49" s="93">
        <f t="shared" ca="1" si="5"/>
        <v>1.0577688111713705E-3</v>
      </c>
      <c r="Q49" s="94">
        <f t="shared" si="6"/>
        <v>36178.014000000003</v>
      </c>
      <c r="R49" s="94" t="s">
        <v>61</v>
      </c>
      <c r="S49" s="93">
        <f t="shared" si="10"/>
        <v>3.1812289752443105E-6</v>
      </c>
      <c r="V49">
        <v>8200</v>
      </c>
      <c r="W49">
        <f t="shared" si="11"/>
        <v>1.4847740013153635E-4</v>
      </c>
    </row>
    <row r="50" spans="1:23" s="93" customFormat="1">
      <c r="A50" s="96" t="s">
        <v>121</v>
      </c>
      <c r="B50" s="97"/>
      <c r="C50" s="96">
        <v>51425.590300000003</v>
      </c>
      <c r="D50" s="96">
        <v>1E-3</v>
      </c>
      <c r="E50" s="93">
        <f t="shared" si="2"/>
        <v>3565.0029578602134</v>
      </c>
      <c r="F50" s="93">
        <f t="shared" si="3"/>
        <v>3565</v>
      </c>
      <c r="O50" s="93">
        <f t="shared" ca="1" si="5"/>
        <v>1.1495968556148707E-3</v>
      </c>
      <c r="Q50" s="94">
        <f t="shared" si="6"/>
        <v>36407.090300000003</v>
      </c>
      <c r="R50" s="94" t="s">
        <v>60</v>
      </c>
      <c r="S50" s="93">
        <f>+(P50-T50)^2</f>
        <v>2.2581504076138794E-5</v>
      </c>
      <c r="T50" s="93">
        <v>4.7520000080112368E-3</v>
      </c>
      <c r="V50">
        <v>8300</v>
      </c>
      <c r="W50">
        <f t="shared" si="11"/>
        <v>-3.7601302198011187E-4</v>
      </c>
    </row>
    <row r="51" spans="1:23">
      <c r="A51" s="62" t="s">
        <v>122</v>
      </c>
      <c r="B51" s="38"/>
      <c r="C51" s="63">
        <v>51935.667300000001</v>
      </c>
      <c r="D51" s="39">
        <v>1E-4</v>
      </c>
      <c r="E51">
        <f t="shared" ref="E51:E82" si="12">+(C51-C$7)/C$8</f>
        <v>3923.5003943930778</v>
      </c>
      <c r="F51">
        <f t="shared" ref="F51:F82" si="13">ROUND(2*E51,0)/2</f>
        <v>3923.5</v>
      </c>
      <c r="G51">
        <f t="shared" ref="G51:G64" si="14">+C51-(C$7+F51*C$8)</f>
        <v>5.6115000188583508E-4</v>
      </c>
      <c r="K51">
        <f t="shared" ref="K51:K64" si="15">G51</f>
        <v>5.6115000188583508E-4</v>
      </c>
      <c r="O51">
        <f t="shared" ref="O51:O82" ca="1" si="16">+C$11+C$12*$F51</f>
        <v>1.3540711036458949E-3</v>
      </c>
      <c r="P51">
        <f t="shared" ref="P51:P82" si="17">F$8*SIN(F$9*(F51-F$10))+F$11*F51+F$12</f>
        <v>4.0897272730482321E-4</v>
      </c>
      <c r="Q51" s="2">
        <f t="shared" ref="Q51:Q82" si="18">+C51-15018.5</f>
        <v>36917.167300000001</v>
      </c>
      <c r="R51" s="2" t="s">
        <v>61</v>
      </c>
      <c r="S51">
        <f t="shared" ref="S51:S64" si="19">+(P51-G51)^2</f>
        <v>2.3157922898904682E-8</v>
      </c>
      <c r="U51">
        <f t="shared" ref="U51:U64" si="20">+(P51-G51)^2</f>
        <v>2.3157922898904682E-8</v>
      </c>
      <c r="V51">
        <v>8400</v>
      </c>
      <c r="W51">
        <f t="shared" si="11"/>
        <v>-1.732332721506892E-5</v>
      </c>
    </row>
    <row r="52" spans="1:23">
      <c r="A52" s="42" t="s">
        <v>123</v>
      </c>
      <c r="B52" s="43" t="s">
        <v>124</v>
      </c>
      <c r="C52" s="44">
        <v>52252.958100000003</v>
      </c>
      <c r="D52" s="44">
        <v>2.9999999999999997E-4</v>
      </c>
      <c r="E52">
        <f t="shared" si="12"/>
        <v>4146.5018989413393</v>
      </c>
      <c r="F52">
        <f t="shared" si="13"/>
        <v>4146.5</v>
      </c>
      <c r="G52">
        <f t="shared" si="14"/>
        <v>2.7018500040867366E-3</v>
      </c>
      <c r="K52">
        <f t="shared" si="15"/>
        <v>2.7018500040867366E-3</v>
      </c>
      <c r="O52">
        <f t="shared" ca="1" si="16"/>
        <v>1.4812615006080105E-3</v>
      </c>
      <c r="P52">
        <f t="shared" si="17"/>
        <v>3.8890050762398262E-3</v>
      </c>
      <c r="Q52" s="2">
        <f t="shared" si="18"/>
        <v>37234.458100000003</v>
      </c>
      <c r="R52" s="2" t="s">
        <v>61</v>
      </c>
      <c r="S52">
        <f t="shared" si="19"/>
        <v>1.4093371653388073E-6</v>
      </c>
      <c r="U52">
        <f t="shared" si="20"/>
        <v>1.4093371653388073E-6</v>
      </c>
      <c r="V52">
        <v>8500</v>
      </c>
      <c r="W52">
        <f t="shared" si="11"/>
        <v>1.1227246841523212E-3</v>
      </c>
    </row>
    <row r="53" spans="1:23">
      <c r="A53" s="42" t="s">
        <v>123</v>
      </c>
      <c r="B53" s="43" t="s">
        <v>108</v>
      </c>
      <c r="C53" s="44">
        <v>52263.629009999997</v>
      </c>
      <c r="D53" s="44">
        <v>6.9999999999999994E-5</v>
      </c>
      <c r="E53">
        <f t="shared" si="12"/>
        <v>4154.001735006228</v>
      </c>
      <c r="F53">
        <f t="shared" si="13"/>
        <v>4154</v>
      </c>
      <c r="G53">
        <f t="shared" si="14"/>
        <v>2.4686000033398159E-3</v>
      </c>
      <c r="K53">
        <f t="shared" si="15"/>
        <v>2.4686000033398159E-3</v>
      </c>
      <c r="O53">
        <f t="shared" ca="1" si="16"/>
        <v>1.485539204541714E-3</v>
      </c>
      <c r="P53">
        <f t="shared" si="17"/>
        <v>3.9864803681858201E-3</v>
      </c>
      <c r="Q53" s="2">
        <f t="shared" si="18"/>
        <v>37245.129009999997</v>
      </c>
      <c r="R53" s="2" t="s">
        <v>61</v>
      </c>
      <c r="S53">
        <f t="shared" si="19"/>
        <v>2.3039608019850386E-6</v>
      </c>
      <c r="T53" s="23"/>
      <c r="U53">
        <f t="shared" si="20"/>
        <v>2.3039608019850386E-6</v>
      </c>
      <c r="V53">
        <v>8600</v>
      </c>
      <c r="W53">
        <f t="shared" si="11"/>
        <v>2.7118468141482019E-3</v>
      </c>
    </row>
    <row r="54" spans="1:23">
      <c r="A54" s="42" t="s">
        <v>123</v>
      </c>
      <c r="B54" s="43" t="s">
        <v>108</v>
      </c>
      <c r="C54" s="44">
        <v>52267.897870000001</v>
      </c>
      <c r="D54" s="44">
        <v>1.2999999999999999E-4</v>
      </c>
      <c r="E54">
        <f t="shared" si="12"/>
        <v>4157.002018035887</v>
      </c>
      <c r="F54">
        <f t="shared" si="13"/>
        <v>4157</v>
      </c>
      <c r="G54">
        <f t="shared" si="14"/>
        <v>2.8713000065181404E-3</v>
      </c>
      <c r="K54">
        <f t="shared" si="15"/>
        <v>2.8713000065181404E-3</v>
      </c>
      <c r="O54">
        <f t="shared" ca="1" si="16"/>
        <v>1.4872502861151952E-3</v>
      </c>
      <c r="P54">
        <f t="shared" si="17"/>
        <v>4.0245616292159947E-3</v>
      </c>
      <c r="Q54" s="2">
        <f t="shared" si="18"/>
        <v>37249.397870000001</v>
      </c>
      <c r="R54" s="2" t="s">
        <v>61</v>
      </c>
      <c r="S54">
        <f t="shared" si="19"/>
        <v>1.330012370387688E-6</v>
      </c>
      <c r="T54" s="23"/>
      <c r="U54">
        <f t="shared" si="20"/>
        <v>1.330012370387688E-6</v>
      </c>
      <c r="V54">
        <v>8700</v>
      </c>
      <c r="W54">
        <f>F$8*SIN(F$9*(V54-F$10))+F$11*V54+F$12</f>
        <v>4.2853040154359383E-3</v>
      </c>
    </row>
    <row r="55" spans="1:23">
      <c r="A55" s="42" t="s">
        <v>123</v>
      </c>
      <c r="B55" s="43" t="s">
        <v>108</v>
      </c>
      <c r="C55" s="44">
        <v>52270.743300000002</v>
      </c>
      <c r="D55" s="44">
        <v>1.3999999999999999E-4</v>
      </c>
      <c r="E55">
        <f t="shared" si="12"/>
        <v>4159.0018717066741</v>
      </c>
      <c r="F55">
        <f t="shared" si="13"/>
        <v>4159</v>
      </c>
      <c r="G55">
        <f t="shared" si="14"/>
        <v>2.6631000073393807E-3</v>
      </c>
      <c r="K55">
        <f t="shared" si="15"/>
        <v>2.6631000073393807E-3</v>
      </c>
      <c r="O55">
        <f t="shared" ca="1" si="16"/>
        <v>1.4883910071641828E-3</v>
      </c>
      <c r="P55">
        <f t="shared" si="17"/>
        <v>4.0496526458169034E-3</v>
      </c>
      <c r="Q55" s="2">
        <f t="shared" si="18"/>
        <v>37252.243300000002</v>
      </c>
      <c r="R55" s="2" t="s">
        <v>61</v>
      </c>
      <c r="S55">
        <f t="shared" si="19"/>
        <v>1.9225282192689798E-6</v>
      </c>
      <c r="T55" s="23"/>
      <c r="U55">
        <f t="shared" si="20"/>
        <v>1.9225282192689798E-6</v>
      </c>
    </row>
    <row r="56" spans="1:23">
      <c r="A56" s="42" t="s">
        <v>123</v>
      </c>
      <c r="B56" s="43" t="s">
        <v>108</v>
      </c>
      <c r="C56" s="44">
        <v>52287.816800000001</v>
      </c>
      <c r="D56" s="44">
        <v>2.9999999999999997E-4</v>
      </c>
      <c r="E56">
        <f t="shared" si="12"/>
        <v>4171.0016403350246</v>
      </c>
      <c r="F56">
        <f t="shared" si="13"/>
        <v>4171</v>
      </c>
      <c r="G56">
        <f t="shared" si="14"/>
        <v>2.3339000035775825E-3</v>
      </c>
      <c r="K56">
        <f t="shared" si="15"/>
        <v>2.3339000035775825E-3</v>
      </c>
      <c r="O56">
        <f t="shared" ca="1" si="16"/>
        <v>1.4952353334581085E-3</v>
      </c>
      <c r="P56">
        <f t="shared" si="17"/>
        <v>4.1950409704454147E-3</v>
      </c>
      <c r="Q56" s="2">
        <f t="shared" si="18"/>
        <v>37269.316800000001</v>
      </c>
      <c r="R56" s="2" t="s">
        <v>61</v>
      </c>
      <c r="S56">
        <f t="shared" si="19"/>
        <v>3.4638456985537293E-6</v>
      </c>
      <c r="T56" s="23"/>
      <c r="U56">
        <f t="shared" si="20"/>
        <v>3.4638456985537293E-6</v>
      </c>
    </row>
    <row r="57" spans="1:23">
      <c r="A57" s="42" t="s">
        <v>123</v>
      </c>
      <c r="B57" s="43" t="s">
        <v>124</v>
      </c>
      <c r="C57" s="44">
        <v>52302.758699999998</v>
      </c>
      <c r="D57" s="44">
        <v>4.0000000000000002E-4</v>
      </c>
      <c r="E57">
        <f t="shared" si="12"/>
        <v>4181.5032564575513</v>
      </c>
      <c r="F57">
        <f t="shared" si="13"/>
        <v>4181.5</v>
      </c>
      <c r="G57">
        <f t="shared" si="14"/>
        <v>4.633349999494385E-3</v>
      </c>
      <c r="K57">
        <f t="shared" si="15"/>
        <v>4.633349999494385E-3</v>
      </c>
      <c r="O57">
        <f t="shared" ca="1" si="16"/>
        <v>1.5012241189652931E-3</v>
      </c>
      <c r="P57">
        <f t="shared" si="17"/>
        <v>4.314656938221746E-3</v>
      </c>
      <c r="Q57" s="2">
        <f t="shared" si="18"/>
        <v>37284.258699999998</v>
      </c>
      <c r="R57" s="2" t="s">
        <v>61</v>
      </c>
      <c r="S57">
        <f t="shared" si="19"/>
        <v>1.0156526730332602E-7</v>
      </c>
      <c r="T57" s="23"/>
      <c r="U57">
        <f t="shared" si="20"/>
        <v>1.0156526730332602E-7</v>
      </c>
    </row>
    <row r="58" spans="1:23">
      <c r="A58" s="42" t="s">
        <v>123</v>
      </c>
      <c r="B58" s="43" t="s">
        <v>108</v>
      </c>
      <c r="C58" s="44">
        <v>52317.696400000001</v>
      </c>
      <c r="D58" s="44">
        <v>2.0000000000000001E-4</v>
      </c>
      <c r="E58">
        <f t="shared" si="12"/>
        <v>4192.0019206939269</v>
      </c>
      <c r="F58">
        <f t="shared" si="13"/>
        <v>4192</v>
      </c>
      <c r="G58">
        <f t="shared" si="14"/>
        <v>2.7328000069246627E-3</v>
      </c>
      <c r="K58">
        <f t="shared" si="15"/>
        <v>2.7328000069246627E-3</v>
      </c>
      <c r="O58">
        <f t="shared" ca="1" si="16"/>
        <v>1.5072129044724782E-3</v>
      </c>
      <c r="P58">
        <f t="shared" si="17"/>
        <v>4.4267669159166806E-3</v>
      </c>
      <c r="Q58" s="2">
        <f t="shared" si="18"/>
        <v>37299.196400000001</v>
      </c>
      <c r="R58" s="2" t="s">
        <v>61</v>
      </c>
      <c r="S58">
        <f t="shared" si="19"/>
        <v>2.8695238887599711E-6</v>
      </c>
      <c r="T58" s="23"/>
      <c r="U58">
        <f t="shared" si="20"/>
        <v>2.8695238887599711E-6</v>
      </c>
    </row>
    <row r="59" spans="1:23">
      <c r="A59" s="42" t="s">
        <v>123</v>
      </c>
      <c r="B59" s="43" t="s">
        <v>124</v>
      </c>
      <c r="C59" s="44">
        <v>52332.636400000003</v>
      </c>
      <c r="D59" s="44">
        <v>2.0000000000000001E-4</v>
      </c>
      <c r="E59">
        <f t="shared" si="12"/>
        <v>4202.5022014393862</v>
      </c>
      <c r="F59">
        <f t="shared" si="13"/>
        <v>4202.5</v>
      </c>
      <c r="G59">
        <f t="shared" si="14"/>
        <v>3.1322500071837567E-3</v>
      </c>
      <c r="K59">
        <f t="shared" si="15"/>
        <v>3.1322500071837567E-3</v>
      </c>
      <c r="O59">
        <f t="shared" ca="1" si="16"/>
        <v>1.5132016899796629E-3</v>
      </c>
      <c r="P59">
        <f t="shared" si="17"/>
        <v>4.5310018305474795E-3</v>
      </c>
      <c r="Q59" s="2">
        <f t="shared" si="18"/>
        <v>37314.136400000003</v>
      </c>
      <c r="R59" s="2" t="s">
        <v>61</v>
      </c>
      <c r="S59">
        <f t="shared" si="19"/>
        <v>1.9565066633633394E-6</v>
      </c>
      <c r="T59" s="23"/>
      <c r="U59">
        <f t="shared" si="20"/>
        <v>1.9565066633633394E-6</v>
      </c>
    </row>
    <row r="60" spans="1:23">
      <c r="A60" s="42" t="s">
        <v>123</v>
      </c>
      <c r="B60" s="43" t="s">
        <v>108</v>
      </c>
      <c r="C60" s="44">
        <v>52563.844810000002</v>
      </c>
      <c r="D60" s="44">
        <v>1.6000000000000001E-4</v>
      </c>
      <c r="E60">
        <f t="shared" si="12"/>
        <v>4365.0024166810845</v>
      </c>
      <c r="F60">
        <f t="shared" si="13"/>
        <v>4365</v>
      </c>
      <c r="G60">
        <f t="shared" si="14"/>
        <v>3.4385000035399571E-3</v>
      </c>
      <c r="K60">
        <f t="shared" si="15"/>
        <v>3.4385000035399571E-3</v>
      </c>
      <c r="O60">
        <f t="shared" ca="1" si="16"/>
        <v>1.6058852752099039E-3</v>
      </c>
      <c r="P60">
        <f t="shared" si="17"/>
        <v>4.965292319829397E-3</v>
      </c>
      <c r="Q60" s="2">
        <f t="shared" si="18"/>
        <v>37545.344810000002</v>
      </c>
      <c r="R60" s="2" t="s">
        <v>61</v>
      </c>
      <c r="S60">
        <f t="shared" si="19"/>
        <v>2.3310947770804728E-6</v>
      </c>
      <c r="T60" s="23"/>
      <c r="U60">
        <f t="shared" si="20"/>
        <v>2.3310947770804728E-6</v>
      </c>
    </row>
    <row r="61" spans="1:23">
      <c r="A61" s="38" t="s">
        <v>125</v>
      </c>
      <c r="B61" s="40" t="s">
        <v>108</v>
      </c>
      <c r="C61" s="39">
        <v>52606.5288</v>
      </c>
      <c r="D61" s="39">
        <v>2.9999999999999997E-4</v>
      </c>
      <c r="E61">
        <f t="shared" si="12"/>
        <v>4395.0020069311713</v>
      </c>
      <c r="F61">
        <f t="shared" si="13"/>
        <v>4395</v>
      </c>
      <c r="G61">
        <f t="shared" si="14"/>
        <v>2.855500002624467E-3</v>
      </c>
      <c r="K61">
        <f t="shared" si="15"/>
        <v>2.855500002624467E-3</v>
      </c>
      <c r="O61">
        <f t="shared" ca="1" si="16"/>
        <v>1.6229960909447177E-3</v>
      </c>
      <c r="P61">
        <f t="shared" si="17"/>
        <v>4.7906998262057347E-3</v>
      </c>
      <c r="Q61" s="2">
        <f t="shared" si="18"/>
        <v>37588.0288</v>
      </c>
      <c r="R61" s="2" t="s">
        <v>61</v>
      </c>
      <c r="S61">
        <f t="shared" si="19"/>
        <v>3.7449983571889697E-6</v>
      </c>
      <c r="T61" s="23"/>
      <c r="U61">
        <f t="shared" si="20"/>
        <v>3.7449983571889697E-6</v>
      </c>
    </row>
    <row r="62" spans="1:23">
      <c r="A62" s="42" t="s">
        <v>123</v>
      </c>
      <c r="B62" s="43" t="s">
        <v>108</v>
      </c>
      <c r="C62" s="44">
        <v>52607.951999999997</v>
      </c>
      <c r="D62" s="44">
        <v>1.8000000000000001E-4</v>
      </c>
      <c r="E62">
        <f t="shared" si="12"/>
        <v>4396.0022746391305</v>
      </c>
      <c r="F62">
        <f t="shared" si="13"/>
        <v>4396</v>
      </c>
      <c r="G62">
        <f t="shared" si="14"/>
        <v>3.2363999998779036E-3</v>
      </c>
      <c r="K62">
        <f t="shared" si="15"/>
        <v>3.2363999998779036E-3</v>
      </c>
      <c r="O62">
        <f t="shared" ca="1" si="16"/>
        <v>1.6235664514692113E-3</v>
      </c>
      <c r="P62">
        <f t="shared" si="17"/>
        <v>4.7835849486787046E-3</v>
      </c>
      <c r="Q62" s="2">
        <f t="shared" si="18"/>
        <v>37589.451999999997</v>
      </c>
      <c r="R62" s="2" t="s">
        <v>61</v>
      </c>
      <c r="S62">
        <f t="shared" si="19"/>
        <v>2.393781265795737E-6</v>
      </c>
      <c r="T62" s="23"/>
      <c r="U62">
        <f t="shared" si="20"/>
        <v>2.393781265795737E-6</v>
      </c>
    </row>
    <row r="63" spans="1:23">
      <c r="A63" s="42" t="s">
        <v>123</v>
      </c>
      <c r="B63" s="43" t="s">
        <v>124</v>
      </c>
      <c r="C63" s="44">
        <v>52615.777900000001</v>
      </c>
      <c r="D63" s="44">
        <v>5.9999999999999995E-4</v>
      </c>
      <c r="E63">
        <f t="shared" si="12"/>
        <v>4401.5025522218557</v>
      </c>
      <c r="F63">
        <f t="shared" si="13"/>
        <v>4401.5</v>
      </c>
      <c r="G63">
        <f t="shared" si="14"/>
        <v>3.6313500022515655E-3</v>
      </c>
      <c r="K63">
        <f t="shared" si="15"/>
        <v>3.6313500022515655E-3</v>
      </c>
      <c r="O63">
        <f t="shared" ca="1" si="16"/>
        <v>1.6267034343539271E-3</v>
      </c>
      <c r="P63">
        <f t="shared" si="17"/>
        <v>4.7430039028090818E-3</v>
      </c>
      <c r="Q63" s="2">
        <f t="shared" si="18"/>
        <v>37597.277900000001</v>
      </c>
      <c r="R63" s="2" t="s">
        <v>61</v>
      </c>
      <c r="S63">
        <f t="shared" si="19"/>
        <v>1.2357743946247405E-6</v>
      </c>
      <c r="T63" s="23"/>
      <c r="U63">
        <f t="shared" si="20"/>
        <v>1.2357743946247405E-6</v>
      </c>
    </row>
    <row r="64" spans="1:23">
      <c r="A64" s="38" t="s">
        <v>126</v>
      </c>
      <c r="B64" s="41"/>
      <c r="C64" s="44">
        <v>52630.716899999999</v>
      </c>
      <c r="D64" s="44">
        <v>2.9999999999999997E-4</v>
      </c>
      <c r="E64">
        <f t="shared" si="12"/>
        <v>4412.0021301372763</v>
      </c>
      <c r="F64">
        <f t="shared" si="13"/>
        <v>4412</v>
      </c>
      <c r="G64">
        <f t="shared" si="14"/>
        <v>3.0308000059449114E-3</v>
      </c>
      <c r="K64">
        <f t="shared" si="15"/>
        <v>3.0308000059449114E-3</v>
      </c>
      <c r="O64">
        <f t="shared" ca="1" si="16"/>
        <v>1.6326922198611122E-3</v>
      </c>
      <c r="P64">
        <f t="shared" si="17"/>
        <v>4.6588316027037285E-3</v>
      </c>
      <c r="Q64" s="2">
        <f t="shared" si="18"/>
        <v>37612.216899999999</v>
      </c>
      <c r="R64" s="2" t="s">
        <v>61</v>
      </c>
      <c r="S64">
        <f t="shared" si="19"/>
        <v>2.6504868800450636E-6</v>
      </c>
      <c r="T64" s="23"/>
      <c r="U64">
        <f t="shared" si="20"/>
        <v>2.6504868800450636E-6</v>
      </c>
    </row>
    <row r="65" spans="1:21">
      <c r="A65" s="38" t="s">
        <v>127</v>
      </c>
      <c r="B65" s="43" t="s">
        <v>124</v>
      </c>
      <c r="C65" s="44">
        <v>52695.459000000003</v>
      </c>
      <c r="D65" s="44">
        <v>1E-3</v>
      </c>
      <c r="E65">
        <f t="shared" si="12"/>
        <v>4457.5048226440076</v>
      </c>
      <c r="F65">
        <f t="shared" si="13"/>
        <v>4457.5</v>
      </c>
      <c r="O65">
        <f t="shared" ca="1" si="16"/>
        <v>1.6586436237255794E-3</v>
      </c>
      <c r="P65">
        <f t="shared" si="17"/>
        <v>4.1995186102901346E-3</v>
      </c>
      <c r="Q65" s="2">
        <f t="shared" si="18"/>
        <v>37676.959000000003</v>
      </c>
      <c r="R65" s="2" t="s">
        <v>61</v>
      </c>
      <c r="T65" s="23">
        <v>7.3160000029020011E-3</v>
      </c>
    </row>
    <row r="66" spans="1:21">
      <c r="A66" s="38" t="s">
        <v>126</v>
      </c>
      <c r="B66" s="41"/>
      <c r="C66" s="44">
        <v>52729.603289999999</v>
      </c>
      <c r="D66" s="44">
        <v>2.3000000000000001E-4</v>
      </c>
      <c r="E66">
        <f t="shared" si="12"/>
        <v>4481.5024552313098</v>
      </c>
      <c r="F66">
        <f t="shared" si="13"/>
        <v>4481.5</v>
      </c>
      <c r="G66">
        <f>+C66-(C$7+F66*C$8)</f>
        <v>3.4933499991893768E-3</v>
      </c>
      <c r="K66">
        <f>G66</f>
        <v>3.4933499991893768E-3</v>
      </c>
      <c r="O66">
        <f t="shared" ca="1" si="16"/>
        <v>1.6723322763134308E-3</v>
      </c>
      <c r="P66">
        <f t="shared" si="17"/>
        <v>3.9023748547985368E-3</v>
      </c>
      <c r="Q66" s="2">
        <f t="shared" si="18"/>
        <v>37711.103289999999</v>
      </c>
      <c r="R66" s="2" t="s">
        <v>61</v>
      </c>
      <c r="S66">
        <f>+(P66-G66)^2</f>
        <v>1.6730133250609412E-7</v>
      </c>
      <c r="T66" s="23"/>
      <c r="U66">
        <f>+(P66-G66)^2</f>
        <v>1.6730133250609412E-7</v>
      </c>
    </row>
    <row r="67" spans="1:21">
      <c r="A67" s="38" t="s">
        <v>126</v>
      </c>
      <c r="B67" s="41"/>
      <c r="C67" s="44">
        <v>52935.910920000002</v>
      </c>
      <c r="D67" s="44">
        <v>1.4999999999999999E-4</v>
      </c>
      <c r="E67">
        <f t="shared" si="12"/>
        <v>4626.5016543564852</v>
      </c>
      <c r="F67">
        <f t="shared" si="13"/>
        <v>4626.5</v>
      </c>
      <c r="G67">
        <f>+C67-(C$7+F67*C$8)</f>
        <v>2.3538500026916154E-3</v>
      </c>
      <c r="K67">
        <f>G67</f>
        <v>2.3538500026916154E-3</v>
      </c>
      <c r="O67">
        <f t="shared" ca="1" si="16"/>
        <v>1.7550345523650304E-3</v>
      </c>
      <c r="P67">
        <f t="shared" si="17"/>
        <v>1.6613987453283953E-3</v>
      </c>
      <c r="Q67" s="2">
        <f t="shared" si="18"/>
        <v>37917.410920000002</v>
      </c>
      <c r="R67" s="2" t="s">
        <v>61</v>
      </c>
      <c r="S67">
        <f>+(P67-G67)^2</f>
        <v>4.7948874382390446E-7</v>
      </c>
      <c r="T67" s="23"/>
      <c r="U67">
        <f>+(P67-G67)^2</f>
        <v>4.7948874382390446E-7</v>
      </c>
    </row>
    <row r="68" spans="1:21">
      <c r="A68" s="45" t="s">
        <v>128</v>
      </c>
      <c r="B68" s="43" t="s">
        <v>124</v>
      </c>
      <c r="C68" s="44">
        <v>52981.336049999998</v>
      </c>
      <c r="D68" s="44">
        <v>5.0000000000000002E-5</v>
      </c>
      <c r="E68">
        <f t="shared" si="12"/>
        <v>4658.4278001328503</v>
      </c>
      <c r="F68">
        <f t="shared" si="13"/>
        <v>4658.5</v>
      </c>
      <c r="O68">
        <f t="shared" ca="1" si="16"/>
        <v>1.7732860891488318E-3</v>
      </c>
      <c r="P68">
        <f t="shared" si="17"/>
        <v>1.1538334447925838E-3</v>
      </c>
      <c r="Q68" s="2">
        <f t="shared" si="18"/>
        <v>37962.836049999998</v>
      </c>
      <c r="R68" s="2" t="s">
        <v>61</v>
      </c>
      <c r="T68" s="23">
        <v>-0.10229319999780273</v>
      </c>
    </row>
    <row r="69" spans="1:21">
      <c r="A69" s="38" t="s">
        <v>129</v>
      </c>
      <c r="B69" s="43" t="s">
        <v>124</v>
      </c>
      <c r="C69" s="44">
        <v>52985.710099999997</v>
      </c>
      <c r="D69" s="44">
        <v>1E-3</v>
      </c>
      <c r="E69">
        <f t="shared" si="12"/>
        <v>4661.5020138540449</v>
      </c>
      <c r="F69">
        <f t="shared" si="13"/>
        <v>4661.5</v>
      </c>
      <c r="G69">
        <f>+C69-(C$7+F69*C$8)</f>
        <v>2.865349997591693E-3</v>
      </c>
      <c r="K69">
        <f>G69</f>
        <v>2.865349997591693E-3</v>
      </c>
      <c r="O69">
        <f t="shared" ca="1" si="16"/>
        <v>1.774997170722313E-3</v>
      </c>
      <c r="P69">
        <f t="shared" si="17"/>
        <v>1.1075529105133439E-3</v>
      </c>
      <c r="Q69" s="2">
        <f t="shared" si="18"/>
        <v>37967.210099999997</v>
      </c>
      <c r="R69" s="2" t="s">
        <v>61</v>
      </c>
      <c r="S69">
        <f>+(P69-G69)^2</f>
        <v>3.0898505993411289E-6</v>
      </c>
      <c r="T69" s="23"/>
      <c r="U69">
        <f>+(P69-G69)^2</f>
        <v>3.0898505993411289E-6</v>
      </c>
    </row>
    <row r="70" spans="1:21">
      <c r="A70" s="51" t="s">
        <v>129</v>
      </c>
      <c r="B70" s="49" t="s">
        <v>108</v>
      </c>
      <c r="C70" s="48">
        <v>53074.635049999997</v>
      </c>
      <c r="D70" s="48">
        <v>1.1E-4</v>
      </c>
      <c r="E70">
        <f t="shared" si="12"/>
        <v>4724.0011397091876</v>
      </c>
      <c r="F70">
        <f t="shared" si="13"/>
        <v>4724</v>
      </c>
      <c r="G70">
        <f>+C70-(C$7+F70*C$8)</f>
        <v>1.6216000003623776E-3</v>
      </c>
      <c r="K70">
        <f>G70</f>
        <v>1.6216000003623776E-3</v>
      </c>
      <c r="O70">
        <f t="shared" ca="1" si="16"/>
        <v>1.8106447035031751E-3</v>
      </c>
      <c r="P70">
        <f t="shared" si="17"/>
        <v>2.2491408172463736E-4</v>
      </c>
      <c r="Q70" s="2">
        <f t="shared" si="18"/>
        <v>38056.135049999997</v>
      </c>
      <c r="R70" s="2" t="s">
        <v>61</v>
      </c>
      <c r="S70">
        <f>+(P70-G70)^2</f>
        <v>1.9507315553209484E-6</v>
      </c>
      <c r="T70" s="23"/>
      <c r="U70">
        <f>+(P70-G70)^2</f>
        <v>1.9507315553209484E-6</v>
      </c>
    </row>
    <row r="71" spans="1:21">
      <c r="A71" s="51" t="s">
        <v>129</v>
      </c>
      <c r="B71" s="49" t="s">
        <v>124</v>
      </c>
      <c r="C71" s="48">
        <v>53079.614650000003</v>
      </c>
      <c r="D71" s="48">
        <v>1.6000000000000001E-4</v>
      </c>
      <c r="E71">
        <f t="shared" si="12"/>
        <v>4727.5009521589964</v>
      </c>
      <c r="F71">
        <f t="shared" si="13"/>
        <v>4727.5</v>
      </c>
      <c r="G71">
        <f>+C71-(C$7+F71*C$8)</f>
        <v>1.3547500057029538E-3</v>
      </c>
      <c r="K71">
        <f>G71</f>
        <v>1.3547500057029538E-3</v>
      </c>
      <c r="O71">
        <f t="shared" ca="1" si="16"/>
        <v>1.8126409653389033E-3</v>
      </c>
      <c r="P71">
        <f t="shared" si="17"/>
        <v>1.8123446312614849E-4</v>
      </c>
      <c r="Q71" s="2">
        <f t="shared" si="18"/>
        <v>38061.114650000003</v>
      </c>
      <c r="R71" s="2" t="s">
        <v>61</v>
      </c>
      <c r="S71">
        <f>+(P71-G71)^2</f>
        <v>1.3771387286693337E-6</v>
      </c>
      <c r="T71" s="23"/>
      <c r="U71">
        <f>+(P71-G71)^2</f>
        <v>1.3771387286693337E-6</v>
      </c>
    </row>
    <row r="72" spans="1:21">
      <c r="A72" s="46" t="s">
        <v>130</v>
      </c>
      <c r="B72" s="47" t="s">
        <v>124</v>
      </c>
      <c r="C72" s="48">
        <v>53315.801769999998</v>
      </c>
      <c r="D72" s="48">
        <v>1.6000000000000001E-4</v>
      </c>
      <c r="E72">
        <f t="shared" si="12"/>
        <v>4893.5003543317644</v>
      </c>
      <c r="F72">
        <f t="shared" si="13"/>
        <v>4893.5</v>
      </c>
      <c r="O72">
        <f t="shared" ca="1" si="16"/>
        <v>1.9073208124048727E-3</v>
      </c>
      <c r="P72">
        <f t="shared" si="17"/>
        <v>-8.3656248235132002E-4</v>
      </c>
      <c r="Q72" s="2">
        <f t="shared" si="18"/>
        <v>38297.301769999998</v>
      </c>
      <c r="R72" s="2" t="s">
        <v>61</v>
      </c>
      <c r="T72" s="23">
        <v>-2.9936999999335967E-2</v>
      </c>
    </row>
    <row r="73" spans="1:21">
      <c r="A73" s="46" t="s">
        <v>130</v>
      </c>
      <c r="B73" s="47" t="s">
        <v>108</v>
      </c>
      <c r="C73" s="48">
        <v>53317.935030000001</v>
      </c>
      <c r="D73" s="48">
        <v>1.2999999999999999E-4</v>
      </c>
      <c r="E73">
        <f t="shared" si="12"/>
        <v>4894.9996735354507</v>
      </c>
      <c r="F73">
        <f t="shared" si="13"/>
        <v>4895</v>
      </c>
      <c r="O73">
        <f t="shared" ca="1" si="16"/>
        <v>1.9081763531916133E-3</v>
      </c>
      <c r="P73">
        <f t="shared" si="17"/>
        <v>-8.3496445733781811E-4</v>
      </c>
      <c r="Q73" s="2">
        <f t="shared" si="18"/>
        <v>38299.435030000001</v>
      </c>
      <c r="R73" s="2" t="s">
        <v>61</v>
      </c>
      <c r="T73" s="23">
        <v>-2.593699999852106E-2</v>
      </c>
    </row>
    <row r="74" spans="1:21">
      <c r="A74" s="46" t="s">
        <v>130</v>
      </c>
      <c r="B74" s="47" t="s">
        <v>108</v>
      </c>
      <c r="C74" s="48">
        <v>53354.928419999997</v>
      </c>
      <c r="D74" s="48">
        <v>9.0000000000000006E-5</v>
      </c>
      <c r="E74">
        <f t="shared" si="12"/>
        <v>4920.9997391797733</v>
      </c>
      <c r="F74">
        <f t="shared" si="13"/>
        <v>4921</v>
      </c>
      <c r="G74">
        <f>+C74-(C$7+F74*C$8)</f>
        <v>-3.7110000266693532E-4</v>
      </c>
      <c r="K74">
        <f>G74</f>
        <v>-3.7110000266693532E-4</v>
      </c>
      <c r="O74">
        <f t="shared" ca="1" si="16"/>
        <v>1.9230057268284518E-3</v>
      </c>
      <c r="P74">
        <f t="shared" si="17"/>
        <v>-7.7502194542645422E-4</v>
      </c>
      <c r="Q74" s="2">
        <f t="shared" si="18"/>
        <v>38336.428419999997</v>
      </c>
      <c r="R74" s="2" t="s">
        <v>61</v>
      </c>
      <c r="S74">
        <f>+(P74-G74)^2</f>
        <v>1.6315293584262407E-7</v>
      </c>
      <c r="T74" s="23"/>
      <c r="U74">
        <f>+(P74-G74)^2</f>
        <v>1.6315293584262407E-7</v>
      </c>
    </row>
    <row r="75" spans="1:21">
      <c r="A75" s="46" t="s">
        <v>131</v>
      </c>
      <c r="B75" s="49"/>
      <c r="C75" s="50">
        <v>53387.652099999999</v>
      </c>
      <c r="D75" s="50">
        <v>1.6000000000000001E-3</v>
      </c>
      <c r="E75">
        <f t="shared" si="12"/>
        <v>4943.998924388914</v>
      </c>
      <c r="F75">
        <f t="shared" si="13"/>
        <v>4944</v>
      </c>
      <c r="G75">
        <f>+C75-(C$7+F75*C$8)</f>
        <v>-1.5303999971365556E-3</v>
      </c>
      <c r="J75">
        <f>G75</f>
        <v>-1.5303999971365556E-3</v>
      </c>
      <c r="O75">
        <f t="shared" ca="1" si="16"/>
        <v>1.9361240188918091E-3</v>
      </c>
      <c r="P75">
        <f t="shared" si="17"/>
        <v>-6.7193387133680283E-4</v>
      </c>
      <c r="Q75" s="2">
        <f t="shared" si="18"/>
        <v>38369.152099999999</v>
      </c>
      <c r="R75" s="2" t="s">
        <v>60</v>
      </c>
      <c r="S75">
        <f>+(P75-G75)^2</f>
        <v>7.36964089145637E-7</v>
      </c>
      <c r="T75" s="23"/>
      <c r="U75">
        <f>+(P75-G75)^2</f>
        <v>7.36964089145637E-7</v>
      </c>
    </row>
    <row r="76" spans="1:21">
      <c r="A76" s="51" t="s">
        <v>132</v>
      </c>
      <c r="B76" s="47" t="s">
        <v>108</v>
      </c>
      <c r="C76" s="50">
        <v>53388.280299999999</v>
      </c>
      <c r="D76" s="50">
        <v>2.9999999999999997E-4</v>
      </c>
      <c r="E76">
        <f t="shared" si="12"/>
        <v>4944.4404422178486</v>
      </c>
      <c r="F76">
        <f t="shared" si="13"/>
        <v>4944.5</v>
      </c>
      <c r="O76">
        <f t="shared" ca="1" si="16"/>
        <v>1.9364091991540561E-3</v>
      </c>
      <c r="P76">
        <f t="shared" si="17"/>
        <v>-6.6918198339248444E-4</v>
      </c>
      <c r="Q76" s="2">
        <f t="shared" si="18"/>
        <v>38369.780299999999</v>
      </c>
      <c r="R76" s="2" t="s">
        <v>61</v>
      </c>
      <c r="T76" s="23">
        <v>-8.4334400002262555E-2</v>
      </c>
    </row>
    <row r="77" spans="1:21">
      <c r="A77" s="46" t="s">
        <v>131</v>
      </c>
      <c r="B77" s="47" t="s">
        <v>124</v>
      </c>
      <c r="C77" s="50">
        <v>53388.364099999999</v>
      </c>
      <c r="D77" s="50">
        <v>5.9999999999999995E-4</v>
      </c>
      <c r="E77">
        <f t="shared" si="12"/>
        <v>4944.4993393749091</v>
      </c>
      <c r="F77">
        <f t="shared" si="13"/>
        <v>4944.5</v>
      </c>
      <c r="G77">
        <f>+C77-(C$7+F77*C$8)</f>
        <v>-9.3994999770075083E-4</v>
      </c>
      <c r="J77">
        <f>G77</f>
        <v>-9.3994999770075083E-4</v>
      </c>
      <c r="O77">
        <f t="shared" ca="1" si="16"/>
        <v>1.9364091991540561E-3</v>
      </c>
      <c r="P77">
        <f t="shared" si="17"/>
        <v>-6.6918198339248444E-4</v>
      </c>
      <c r="Q77" s="2">
        <f t="shared" si="18"/>
        <v>38369.864099999999</v>
      </c>
      <c r="R77" s="2" t="s">
        <v>60</v>
      </c>
      <c r="S77">
        <f>+(P77-G77)^2</f>
        <v>7.3315317572441545E-8</v>
      </c>
      <c r="T77" s="23"/>
      <c r="U77">
        <f>+(P77-G77)^2</f>
        <v>7.3315317572441545E-8</v>
      </c>
    </row>
    <row r="78" spans="1:21">
      <c r="A78" s="46" t="s">
        <v>131</v>
      </c>
      <c r="B78" s="49"/>
      <c r="C78" s="50">
        <v>53410.417999999998</v>
      </c>
      <c r="D78" s="50">
        <v>2.3E-3</v>
      </c>
      <c r="E78">
        <f t="shared" si="12"/>
        <v>4959.999482717094</v>
      </c>
      <c r="F78">
        <f t="shared" si="13"/>
        <v>4960</v>
      </c>
      <c r="G78">
        <f>+C78-(C$7+F78*C$8)</f>
        <v>-7.3600000177975744E-4</v>
      </c>
      <c r="J78">
        <f>G78</f>
        <v>-7.3600000177975744E-4</v>
      </c>
      <c r="O78">
        <f t="shared" ca="1" si="16"/>
        <v>1.9452497872837096E-3</v>
      </c>
      <c r="P78">
        <f t="shared" si="17"/>
        <v>-5.7334521594225589E-4</v>
      </c>
      <c r="Q78" s="2">
        <f t="shared" si="18"/>
        <v>38391.917999999998</v>
      </c>
      <c r="R78" s="2" t="s">
        <v>60</v>
      </c>
      <c r="S78">
        <f>+(P78-G78)^2</f>
        <v>2.6456579355843496E-8</v>
      </c>
      <c r="T78" s="23"/>
      <c r="U78">
        <f>+(P78-G78)^2</f>
        <v>2.6456579355843496E-8</v>
      </c>
    </row>
    <row r="79" spans="1:21">
      <c r="A79" s="46" t="s">
        <v>130</v>
      </c>
      <c r="B79" s="47" t="s">
        <v>108</v>
      </c>
      <c r="C79" s="48">
        <v>53434.605069999998</v>
      </c>
      <c r="D79" s="48">
        <v>1.1E-4</v>
      </c>
      <c r="E79">
        <f t="shared" si="12"/>
        <v>4976.9988820082617</v>
      </c>
      <c r="F79">
        <f t="shared" si="13"/>
        <v>4977</v>
      </c>
      <c r="G79">
        <f>+C79-(C$7+F79*C$8)</f>
        <v>-1.5906999979051761E-3</v>
      </c>
      <c r="K79">
        <f>G79</f>
        <v>-1.5906999979051761E-3</v>
      </c>
      <c r="O79">
        <f t="shared" ca="1" si="16"/>
        <v>1.9549459162001041E-3</v>
      </c>
      <c r="P79">
        <f t="shared" si="17"/>
        <v>-4.4536654758783943E-4</v>
      </c>
      <c r="Q79" s="2">
        <f t="shared" si="18"/>
        <v>38416.105069999998</v>
      </c>
      <c r="R79" s="2" t="s">
        <v>61</v>
      </c>
      <c r="S79">
        <f>+(P79-G79)^2</f>
        <v>1.3117887124158153E-6</v>
      </c>
      <c r="T79" s="23"/>
      <c r="U79">
        <f>+(P79-G79)^2</f>
        <v>1.3117887124158153E-6</v>
      </c>
    </row>
    <row r="80" spans="1:21">
      <c r="A80" s="46" t="s">
        <v>133</v>
      </c>
      <c r="B80" s="49" t="s">
        <v>108</v>
      </c>
      <c r="C80" s="48">
        <v>53436.028429999998</v>
      </c>
      <c r="D80" s="50">
        <v>6.0000000000000002E-5</v>
      </c>
      <c r="E80">
        <f t="shared" si="12"/>
        <v>4977.999262169029</v>
      </c>
      <c r="F80">
        <f t="shared" si="13"/>
        <v>4978</v>
      </c>
      <c r="G80">
        <f>+C80-(C$7+F80*C$8)</f>
        <v>-1.0497999974177219E-3</v>
      </c>
      <c r="K80">
        <f>G80</f>
        <v>-1.0497999974177219E-3</v>
      </c>
      <c r="O80">
        <f t="shared" ca="1" si="16"/>
        <v>1.9555162767245981E-3</v>
      </c>
      <c r="P80">
        <f t="shared" si="17"/>
        <v>-4.3711496459241804E-4</v>
      </c>
      <c r="Q80" s="2">
        <f t="shared" si="18"/>
        <v>38417.528429999998</v>
      </c>
      <c r="R80" s="2" t="s">
        <v>61</v>
      </c>
      <c r="S80">
        <f>+(P80-G80)^2</f>
        <v>3.7538294944814366E-7</v>
      </c>
      <c r="T80" s="23"/>
      <c r="U80">
        <f>+(P80-G80)^2</f>
        <v>3.7538294944814366E-7</v>
      </c>
    </row>
    <row r="81" spans="1:21">
      <c r="A81" s="51" t="s">
        <v>132</v>
      </c>
      <c r="B81" s="47" t="s">
        <v>124</v>
      </c>
      <c r="C81" s="50">
        <v>53462.352899999998</v>
      </c>
      <c r="D81" s="50">
        <v>1.9E-3</v>
      </c>
      <c r="E81">
        <f t="shared" si="12"/>
        <v>4996.5008903802327</v>
      </c>
      <c r="F81">
        <f t="shared" si="13"/>
        <v>4996.5</v>
      </c>
      <c r="G81">
        <f>+C81-(C$7+F81*C$8)</f>
        <v>1.2668499985011294E-3</v>
      </c>
      <c r="K81">
        <f>G81</f>
        <v>1.2668499985011294E-3</v>
      </c>
      <c r="O81">
        <f t="shared" ca="1" si="16"/>
        <v>1.9660679464277332E-3</v>
      </c>
      <c r="P81">
        <f t="shared" si="17"/>
        <v>-2.7050255013391492E-4</v>
      </c>
      <c r="Q81" s="2">
        <f t="shared" si="18"/>
        <v>38443.852899999998</v>
      </c>
      <c r="R81" s="2" t="s">
        <v>61</v>
      </c>
      <c r="S81">
        <f>+(P81-G81)^2</f>
        <v>2.3634528587946666E-6</v>
      </c>
      <c r="T81" s="23"/>
      <c r="U81">
        <f>+(P81-G81)^2</f>
        <v>2.3634528587946666E-6</v>
      </c>
    </row>
    <row r="82" spans="1:21">
      <c r="A82" s="51" t="s">
        <v>132</v>
      </c>
      <c r="B82" s="47" t="s">
        <v>108</v>
      </c>
      <c r="C82" s="50">
        <v>53462.359499999999</v>
      </c>
      <c r="D82" s="50">
        <v>4.0000000000000002E-4</v>
      </c>
      <c r="E82">
        <f t="shared" si="12"/>
        <v>4996.5055290584742</v>
      </c>
      <c r="F82">
        <f t="shared" si="13"/>
        <v>4996.5</v>
      </c>
      <c r="O82">
        <f t="shared" ca="1" si="16"/>
        <v>1.9660679464277332E-3</v>
      </c>
      <c r="P82">
        <f t="shared" si="17"/>
        <v>-2.7050255013391492E-4</v>
      </c>
      <c r="Q82" s="2">
        <f t="shared" si="18"/>
        <v>38443.859499999999</v>
      </c>
      <c r="R82" s="2" t="s">
        <v>61</v>
      </c>
      <c r="T82" s="23">
        <v>8.267199998954311E-3</v>
      </c>
    </row>
    <row r="83" spans="1:21">
      <c r="A83" s="51" t="s">
        <v>134</v>
      </c>
      <c r="B83" s="49" t="s">
        <v>108</v>
      </c>
      <c r="C83" s="48">
        <v>53609.614399999999</v>
      </c>
      <c r="D83" s="48">
        <v>2.0000000000000001E-4</v>
      </c>
      <c r="E83">
        <f t="shared" ref="E83:E114" si="21">+(C83-C$7)/C$8</f>
        <v>5100.0006958017375</v>
      </c>
      <c r="F83">
        <f t="shared" ref="F83:F114" si="22">ROUND(2*E83,0)/2</f>
        <v>5100</v>
      </c>
      <c r="G83">
        <f t="shared" ref="G83:G97" si="23">+C83-(C$7+F83*C$8)</f>
        <v>9.9000000045634806E-4</v>
      </c>
      <c r="K83">
        <f>G83</f>
        <v>9.9000000045634806E-4</v>
      </c>
      <c r="O83">
        <f t="shared" ref="O83:O114" ca="1" si="24">+C$11+C$12*$F83</f>
        <v>2.0251002607128404E-3</v>
      </c>
      <c r="P83">
        <f t="shared" ref="P83:P114" si="25">F$8*SIN(F$9*(F83-F$10))+F$11*F83+F$12</f>
        <v>1.0667658205844293E-3</v>
      </c>
      <c r="Q83" s="2">
        <f t="shared" ref="Q83:Q114" si="26">+C83-15018.5</f>
        <v>38591.114399999999</v>
      </c>
      <c r="R83" s="2" t="s">
        <v>61</v>
      </c>
      <c r="S83">
        <f t="shared" ref="S83:S97" si="27">+(P83-G83)^2</f>
        <v>5.8929911399369226E-9</v>
      </c>
      <c r="T83" s="23"/>
      <c r="U83">
        <f t="shared" ref="U83:U97" si="28">+(P83-G83)^2</f>
        <v>5.8929911399369226E-9</v>
      </c>
    </row>
    <row r="84" spans="1:21">
      <c r="A84" s="51" t="s">
        <v>135</v>
      </c>
      <c r="B84" s="47" t="s">
        <v>124</v>
      </c>
      <c r="C84" s="50">
        <v>53674.352200000001</v>
      </c>
      <c r="D84" s="50">
        <v>1.2999999999999999E-3</v>
      </c>
      <c r="E84">
        <f t="shared" si="21"/>
        <v>5145.5003661393112</v>
      </c>
      <c r="F84">
        <f t="shared" si="22"/>
        <v>5145.5</v>
      </c>
      <c r="G84">
        <f t="shared" si="23"/>
        <v>5.209500013734214E-4</v>
      </c>
      <c r="J84">
        <f>G84</f>
        <v>5.209500013734214E-4</v>
      </c>
      <c r="O84">
        <f t="shared" ca="1" si="24"/>
        <v>2.051051664577308E-3</v>
      </c>
      <c r="P84">
        <f t="shared" si="25"/>
        <v>1.7969789574319947E-3</v>
      </c>
      <c r="Q84" s="2">
        <f t="shared" si="26"/>
        <v>38655.852200000001</v>
      </c>
      <c r="R84" s="2" t="s">
        <v>60</v>
      </c>
      <c r="S84">
        <f t="shared" si="27"/>
        <v>1.6282498966999322E-6</v>
      </c>
      <c r="T84" s="23"/>
      <c r="U84">
        <f t="shared" si="28"/>
        <v>1.6282498966999322E-6</v>
      </c>
    </row>
    <row r="85" spans="1:21">
      <c r="A85" s="64" t="s">
        <v>136</v>
      </c>
      <c r="B85" s="49"/>
      <c r="C85" s="48">
        <v>53704.944649999998</v>
      </c>
      <c r="D85" s="50">
        <v>8.0000000000000007E-5</v>
      </c>
      <c r="E85">
        <f t="shared" si="21"/>
        <v>5167.0016588897361</v>
      </c>
      <c r="F85">
        <f t="shared" si="22"/>
        <v>5167</v>
      </c>
      <c r="G85">
        <f t="shared" si="23"/>
        <v>2.3603000008733943E-3</v>
      </c>
      <c r="K85">
        <f t="shared" ref="K85:K97" si="29">G85</f>
        <v>2.3603000008733943E-3</v>
      </c>
      <c r="O85">
        <f t="shared" ca="1" si="24"/>
        <v>2.0633144158539248E-3</v>
      </c>
      <c r="P85">
        <f t="shared" si="25"/>
        <v>2.1534654253757401E-3</v>
      </c>
      <c r="Q85" s="2">
        <f t="shared" si="26"/>
        <v>38686.444649999998</v>
      </c>
      <c r="R85" s="2" t="s">
        <v>61</v>
      </c>
      <c r="S85">
        <f t="shared" si="27"/>
        <v>4.2780541621294829E-8</v>
      </c>
      <c r="T85" s="23"/>
      <c r="U85">
        <f t="shared" si="28"/>
        <v>4.2780541621294829E-8</v>
      </c>
    </row>
    <row r="86" spans="1:21">
      <c r="A86" s="46" t="s">
        <v>130</v>
      </c>
      <c r="B86" s="47" t="s">
        <v>108</v>
      </c>
      <c r="C86" s="48">
        <v>53704.944689999997</v>
      </c>
      <c r="D86" s="48">
        <v>6.9999999999999994E-5</v>
      </c>
      <c r="E86">
        <f t="shared" si="21"/>
        <v>5167.0016870029367</v>
      </c>
      <c r="F86">
        <f t="shared" si="22"/>
        <v>5167</v>
      </c>
      <c r="G86">
        <f t="shared" si="23"/>
        <v>2.4002999998629093E-3</v>
      </c>
      <c r="K86">
        <f t="shared" si="29"/>
        <v>2.4002999998629093E-3</v>
      </c>
      <c r="O86">
        <f t="shared" ca="1" si="24"/>
        <v>2.0633144158539248E-3</v>
      </c>
      <c r="P86">
        <f t="shared" si="25"/>
        <v>2.1534654253757401E-3</v>
      </c>
      <c r="Q86" s="2">
        <f t="shared" si="26"/>
        <v>38686.444689999997</v>
      </c>
      <c r="R86" s="2" t="s">
        <v>61</v>
      </c>
      <c r="S86">
        <f t="shared" si="27"/>
        <v>6.0927307162261895E-8</v>
      </c>
      <c r="T86" s="23"/>
      <c r="U86">
        <f t="shared" si="28"/>
        <v>6.0927307162261895E-8</v>
      </c>
    </row>
    <row r="87" spans="1:21">
      <c r="A87" s="46" t="s">
        <v>130</v>
      </c>
      <c r="B87" s="47" t="s">
        <v>108</v>
      </c>
      <c r="C87" s="48">
        <v>53704.944880000003</v>
      </c>
      <c r="D87" s="48">
        <v>1E-4</v>
      </c>
      <c r="E87">
        <f t="shared" si="21"/>
        <v>5167.0018205406477</v>
      </c>
      <c r="F87">
        <f t="shared" si="22"/>
        <v>5167</v>
      </c>
      <c r="G87">
        <f t="shared" si="23"/>
        <v>2.590300005977042E-3</v>
      </c>
      <c r="K87">
        <f t="shared" si="29"/>
        <v>2.590300005977042E-3</v>
      </c>
      <c r="O87">
        <f t="shared" ca="1" si="24"/>
        <v>2.0633144158539248E-3</v>
      </c>
      <c r="P87">
        <f t="shared" si="25"/>
        <v>2.1534654253757401E-3</v>
      </c>
      <c r="Q87" s="2">
        <f t="shared" si="26"/>
        <v>38686.444880000003</v>
      </c>
      <c r="R87" s="2" t="s">
        <v>61</v>
      </c>
      <c r="S87">
        <f t="shared" si="27"/>
        <v>1.9082445080911536E-7</v>
      </c>
      <c r="T87" s="23"/>
      <c r="U87">
        <f t="shared" si="28"/>
        <v>1.9082445080911536E-7</v>
      </c>
    </row>
    <row r="88" spans="1:21">
      <c r="A88" s="46" t="s">
        <v>130</v>
      </c>
      <c r="B88" s="47" t="s">
        <v>124</v>
      </c>
      <c r="C88" s="48">
        <v>53709.9231</v>
      </c>
      <c r="D88" s="48">
        <v>2.0000000000000001E-4</v>
      </c>
      <c r="E88">
        <f t="shared" si="21"/>
        <v>5170.5006630850003</v>
      </c>
      <c r="F88">
        <f t="shared" si="22"/>
        <v>5170.5</v>
      </c>
      <c r="G88">
        <f t="shared" si="23"/>
        <v>9.4345000252360478E-4</v>
      </c>
      <c r="K88">
        <f t="shared" si="29"/>
        <v>9.4345000252360478E-4</v>
      </c>
      <c r="O88">
        <f t="shared" ca="1" si="24"/>
        <v>2.065310677689653E-3</v>
      </c>
      <c r="P88">
        <f t="shared" si="25"/>
        <v>2.2116854991976851E-3</v>
      </c>
      <c r="Q88" s="2">
        <f t="shared" si="26"/>
        <v>38691.4231</v>
      </c>
      <c r="R88" s="2" t="s">
        <v>61</v>
      </c>
      <c r="S88">
        <f t="shared" si="27"/>
        <v>1.6084212750241512E-6</v>
      </c>
      <c r="T88" s="23"/>
      <c r="U88">
        <f t="shared" si="28"/>
        <v>1.6084212750241512E-6</v>
      </c>
    </row>
    <row r="89" spans="1:21">
      <c r="A89" s="46" t="s">
        <v>130</v>
      </c>
      <c r="B89" s="47" t="s">
        <v>124</v>
      </c>
      <c r="C89" s="48">
        <v>53710.635799999996</v>
      </c>
      <c r="D89" s="48">
        <v>1.2E-4</v>
      </c>
      <c r="E89">
        <f t="shared" si="21"/>
        <v>5171.001570052018</v>
      </c>
      <c r="F89">
        <f t="shared" si="22"/>
        <v>5171</v>
      </c>
      <c r="G89">
        <f t="shared" si="23"/>
        <v>2.2338999988278374E-3</v>
      </c>
      <c r="K89">
        <f t="shared" si="29"/>
        <v>2.2338999988278374E-3</v>
      </c>
      <c r="O89">
        <f t="shared" ca="1" si="24"/>
        <v>2.0655958579518996E-3</v>
      </c>
      <c r="P89">
        <f t="shared" si="25"/>
        <v>2.2200026971005171E-3</v>
      </c>
      <c r="Q89" s="2">
        <f t="shared" si="26"/>
        <v>38692.135799999996</v>
      </c>
      <c r="R89" s="2" t="s">
        <v>61</v>
      </c>
      <c r="S89">
        <f t="shared" si="27"/>
        <v>1.931349953001809E-10</v>
      </c>
      <c r="T89" s="23"/>
      <c r="U89">
        <f t="shared" si="28"/>
        <v>1.931349953001809E-10</v>
      </c>
    </row>
    <row r="90" spans="1:21">
      <c r="A90" s="46" t="s">
        <v>130</v>
      </c>
      <c r="B90" s="47" t="s">
        <v>108</v>
      </c>
      <c r="C90" s="48">
        <v>53714.904090000004</v>
      </c>
      <c r="D90" s="48">
        <v>1E-4</v>
      </c>
      <c r="E90">
        <f t="shared" si="21"/>
        <v>5174.0014524685585</v>
      </c>
      <c r="F90">
        <f t="shared" si="22"/>
        <v>5174</v>
      </c>
      <c r="G90">
        <f t="shared" si="23"/>
        <v>2.0666000054916367E-3</v>
      </c>
      <c r="K90">
        <f t="shared" si="29"/>
        <v>2.0666000054916367E-3</v>
      </c>
      <c r="O90">
        <f t="shared" ca="1" si="24"/>
        <v>2.0673069395253812E-3</v>
      </c>
      <c r="P90">
        <f t="shared" si="25"/>
        <v>2.2699000040723944E-3</v>
      </c>
      <c r="Q90" s="2">
        <f t="shared" si="26"/>
        <v>38696.404090000004</v>
      </c>
      <c r="R90" s="2" t="s">
        <v>61</v>
      </c>
      <c r="S90">
        <f t="shared" si="27"/>
        <v>4.1330889422936073E-8</v>
      </c>
      <c r="T90" s="23"/>
      <c r="U90">
        <f t="shared" si="28"/>
        <v>4.1330889422936073E-8</v>
      </c>
    </row>
    <row r="91" spans="1:21">
      <c r="A91" s="46" t="s">
        <v>130</v>
      </c>
      <c r="B91" s="47" t="s">
        <v>108</v>
      </c>
      <c r="C91" s="48">
        <v>53714.904150000002</v>
      </c>
      <c r="D91" s="48">
        <v>1.6000000000000001E-4</v>
      </c>
      <c r="E91">
        <f t="shared" si="21"/>
        <v>5174.0014946383599</v>
      </c>
      <c r="F91">
        <f t="shared" si="22"/>
        <v>5174</v>
      </c>
      <c r="G91">
        <f t="shared" si="23"/>
        <v>2.1266000039759092E-3</v>
      </c>
      <c r="K91">
        <f t="shared" si="29"/>
        <v>2.1266000039759092E-3</v>
      </c>
      <c r="O91">
        <f t="shared" ca="1" si="24"/>
        <v>2.0673069395253812E-3</v>
      </c>
      <c r="P91">
        <f t="shared" si="25"/>
        <v>2.2699000040723944E-3</v>
      </c>
      <c r="Q91" s="2">
        <f t="shared" si="26"/>
        <v>38696.404150000002</v>
      </c>
      <c r="R91" s="2" t="s">
        <v>61</v>
      </c>
      <c r="S91">
        <f t="shared" si="27"/>
        <v>2.0534890027652651E-8</v>
      </c>
      <c r="T91" s="23"/>
      <c r="U91">
        <f t="shared" si="28"/>
        <v>2.0534890027652651E-8</v>
      </c>
    </row>
    <row r="92" spans="1:21">
      <c r="A92" s="52" t="s">
        <v>137</v>
      </c>
      <c r="B92" s="49" t="s">
        <v>124</v>
      </c>
      <c r="C92" s="48">
        <v>53735.535000000003</v>
      </c>
      <c r="D92" s="48">
        <v>2.9999999999999997E-4</v>
      </c>
      <c r="E92">
        <f t="shared" si="21"/>
        <v>5188.5014756970913</v>
      </c>
      <c r="F92">
        <f t="shared" si="22"/>
        <v>5188.5</v>
      </c>
      <c r="G92">
        <f t="shared" si="23"/>
        <v>2.0996500097680837E-3</v>
      </c>
      <c r="K92">
        <f t="shared" si="29"/>
        <v>2.0996500097680837E-3</v>
      </c>
      <c r="O92">
        <f t="shared" ca="1" si="24"/>
        <v>2.0755771671305411E-3</v>
      </c>
      <c r="P92">
        <f t="shared" si="25"/>
        <v>2.5105485494377215E-3</v>
      </c>
      <c r="Q92" s="2">
        <f t="shared" si="26"/>
        <v>38717.035000000003</v>
      </c>
      <c r="R92" s="2" t="s">
        <v>61</v>
      </c>
      <c r="S92">
        <f t="shared" si="27"/>
        <v>1.688376099026409E-7</v>
      </c>
      <c r="T92" s="23"/>
      <c r="U92">
        <f t="shared" si="28"/>
        <v>1.688376099026409E-7</v>
      </c>
    </row>
    <row r="93" spans="1:21">
      <c r="A93" s="52" t="s">
        <v>137</v>
      </c>
      <c r="B93" s="49">
        <v>1</v>
      </c>
      <c r="C93" s="48">
        <v>53764.702299999997</v>
      </c>
      <c r="D93" s="48">
        <v>2.9999999999999997E-4</v>
      </c>
      <c r="E93">
        <f t="shared" si="21"/>
        <v>5209.0011302209823</v>
      </c>
      <c r="F93">
        <f t="shared" si="22"/>
        <v>5209</v>
      </c>
      <c r="G93">
        <f t="shared" si="23"/>
        <v>1.6080999994301237E-3</v>
      </c>
      <c r="K93">
        <f t="shared" si="29"/>
        <v>1.6080999994301237E-3</v>
      </c>
      <c r="O93">
        <f t="shared" ca="1" si="24"/>
        <v>2.0872695578826638E-3</v>
      </c>
      <c r="P93">
        <f t="shared" si="25"/>
        <v>2.8470427000494712E-3</v>
      </c>
      <c r="Q93" s="2">
        <f t="shared" si="26"/>
        <v>38746.202299999997</v>
      </c>
      <c r="R93" s="2" t="s">
        <v>61</v>
      </c>
      <c r="S93">
        <f t="shared" si="27"/>
        <v>1.5349790154179622E-6</v>
      </c>
      <c r="T93" s="23"/>
      <c r="U93">
        <f t="shared" si="28"/>
        <v>1.5349790154179622E-6</v>
      </c>
    </row>
    <row r="94" spans="1:21">
      <c r="A94" s="52" t="s">
        <v>137</v>
      </c>
      <c r="B94" s="49">
        <v>1</v>
      </c>
      <c r="C94" s="48">
        <v>53771.816099999996</v>
      </c>
      <c r="D94" s="48">
        <v>2.0000000000000001E-4</v>
      </c>
      <c r="E94">
        <f t="shared" si="21"/>
        <v>5214.0009225347058</v>
      </c>
      <c r="F94">
        <f t="shared" si="22"/>
        <v>5214</v>
      </c>
      <c r="G94">
        <f t="shared" si="23"/>
        <v>1.3125999976182356E-3</v>
      </c>
      <c r="K94">
        <f t="shared" si="29"/>
        <v>1.3125999976182356E-3</v>
      </c>
      <c r="O94">
        <f t="shared" ca="1" si="24"/>
        <v>2.0901213605051326E-3</v>
      </c>
      <c r="P94">
        <f t="shared" si="25"/>
        <v>2.9280317375008939E-3</v>
      </c>
      <c r="Q94" s="2">
        <f t="shared" si="26"/>
        <v>38753.316099999996</v>
      </c>
      <c r="R94" s="2" t="s">
        <v>61</v>
      </c>
      <c r="S94">
        <f t="shared" si="27"/>
        <v>2.6096197062203125E-6</v>
      </c>
      <c r="T94" s="23"/>
      <c r="U94">
        <f t="shared" si="28"/>
        <v>2.6096197062203125E-6</v>
      </c>
    </row>
    <row r="95" spans="1:21">
      <c r="A95" s="52" t="s">
        <v>137</v>
      </c>
      <c r="B95" s="49" t="s">
        <v>124</v>
      </c>
      <c r="C95" s="48">
        <v>53776.796999999999</v>
      </c>
      <c r="D95" s="48">
        <v>2.9999999999999997E-4</v>
      </c>
      <c r="E95">
        <f t="shared" si="21"/>
        <v>5217.5016486635595</v>
      </c>
      <c r="F95">
        <f t="shared" si="22"/>
        <v>5217.5</v>
      </c>
      <c r="G95">
        <f t="shared" si="23"/>
        <v>2.34574999922188E-3</v>
      </c>
      <c r="K95">
        <f t="shared" si="29"/>
        <v>2.34574999922188E-3</v>
      </c>
      <c r="O95">
        <f t="shared" ca="1" si="24"/>
        <v>2.0921176223408612E-3</v>
      </c>
      <c r="P95">
        <f t="shared" si="25"/>
        <v>2.9844012231621054E-3</v>
      </c>
      <c r="Q95" s="2">
        <f t="shared" si="26"/>
        <v>38758.296999999999</v>
      </c>
      <c r="R95" s="2" t="s">
        <v>61</v>
      </c>
      <c r="S95">
        <f t="shared" si="27"/>
        <v>4.0787538584034791E-7</v>
      </c>
      <c r="T95" s="23"/>
      <c r="U95">
        <f t="shared" si="28"/>
        <v>4.0787538584034791E-7</v>
      </c>
    </row>
    <row r="96" spans="1:21">
      <c r="A96" s="52" t="s">
        <v>137</v>
      </c>
      <c r="B96" s="49" t="s">
        <v>124</v>
      </c>
      <c r="C96" s="48">
        <v>53779.642500000002</v>
      </c>
      <c r="D96" s="48">
        <v>2.0000000000000001E-4</v>
      </c>
      <c r="E96">
        <f t="shared" si="21"/>
        <v>5219.5015515324503</v>
      </c>
      <c r="F96">
        <f t="shared" si="22"/>
        <v>5219.5</v>
      </c>
      <c r="G96">
        <f t="shared" si="23"/>
        <v>2.2075500019127503E-3</v>
      </c>
      <c r="K96">
        <f t="shared" si="29"/>
        <v>2.2075500019127503E-3</v>
      </c>
      <c r="O96">
        <f t="shared" ca="1" si="24"/>
        <v>2.0932583433898484E-3</v>
      </c>
      <c r="P96">
        <f t="shared" si="25"/>
        <v>3.016483678622014E-3</v>
      </c>
      <c r="Q96" s="2">
        <f t="shared" si="26"/>
        <v>38761.142500000002</v>
      </c>
      <c r="R96" s="2" t="s">
        <v>61</v>
      </c>
      <c r="S96">
        <f t="shared" si="27"/>
        <v>6.543736933143675E-7</v>
      </c>
      <c r="T96" s="23"/>
      <c r="U96">
        <f t="shared" si="28"/>
        <v>6.543736933143675E-7</v>
      </c>
    </row>
    <row r="97" spans="1:21">
      <c r="A97" s="52" t="s">
        <v>137</v>
      </c>
      <c r="B97" s="49">
        <v>1</v>
      </c>
      <c r="C97" s="48">
        <v>53781.777000000002</v>
      </c>
      <c r="D97" s="48">
        <v>2.0000000000000001E-4</v>
      </c>
      <c r="E97">
        <f t="shared" si="21"/>
        <v>5221.0017422453811</v>
      </c>
      <c r="F97">
        <f t="shared" si="22"/>
        <v>5221</v>
      </c>
      <c r="G97">
        <f t="shared" si="23"/>
        <v>2.4789000017335638E-3</v>
      </c>
      <c r="K97">
        <f t="shared" si="29"/>
        <v>2.4789000017335638E-3</v>
      </c>
      <c r="O97">
        <f t="shared" ca="1" si="24"/>
        <v>2.0941138841765895E-3</v>
      </c>
      <c r="P97">
        <f t="shared" si="25"/>
        <v>3.0404811557909663E-3</v>
      </c>
      <c r="Q97" s="2">
        <f t="shared" si="26"/>
        <v>38763.277000000002</v>
      </c>
      <c r="R97" s="2" t="s">
        <v>61</v>
      </c>
      <c r="S97">
        <f t="shared" si="27"/>
        <v>3.1537339259244403E-7</v>
      </c>
      <c r="T97" s="23"/>
      <c r="U97">
        <f t="shared" si="28"/>
        <v>3.1537339259244403E-7</v>
      </c>
    </row>
    <row r="98" spans="1:21">
      <c r="A98" s="52" t="s">
        <v>137</v>
      </c>
      <c r="B98" s="49" t="s">
        <v>124</v>
      </c>
      <c r="C98" s="48">
        <v>53786.757299999997</v>
      </c>
      <c r="D98" s="48">
        <v>2.0000000000000001E-4</v>
      </c>
      <c r="E98">
        <f t="shared" si="21"/>
        <v>5224.502046676208</v>
      </c>
      <c r="F98">
        <f t="shared" si="22"/>
        <v>5224.5</v>
      </c>
      <c r="O98">
        <f t="shared" ca="1" si="24"/>
        <v>2.0961101460123177E-3</v>
      </c>
      <c r="P98">
        <f t="shared" si="25"/>
        <v>3.0962509296517554E-3</v>
      </c>
      <c r="Q98" s="2">
        <f t="shared" si="26"/>
        <v>38768.257299999997</v>
      </c>
      <c r="R98" s="2" t="s">
        <v>61</v>
      </c>
      <c r="T98" s="23">
        <v>8.1424999996670522E-2</v>
      </c>
    </row>
    <row r="99" spans="1:21">
      <c r="A99" s="52" t="s">
        <v>137</v>
      </c>
      <c r="B99" s="49">
        <v>1</v>
      </c>
      <c r="C99" s="48">
        <v>53811.656900000002</v>
      </c>
      <c r="D99" s="48">
        <v>2.0000000000000001E-4</v>
      </c>
      <c r="E99">
        <f t="shared" si="21"/>
        <v>5242.0022334532932</v>
      </c>
      <c r="F99">
        <f t="shared" si="22"/>
        <v>5242</v>
      </c>
      <c r="G99">
        <f t="shared" ref="G99:G130" si="30">+C99-(C$7+F99*C$8)</f>
        <v>3.1778000047779642E-3</v>
      </c>
      <c r="K99">
        <f t="shared" ref="K99:K107" si="31">G99</f>
        <v>3.1778000047779642E-3</v>
      </c>
      <c r="O99">
        <f t="shared" ca="1" si="24"/>
        <v>2.1060914551909587E-3</v>
      </c>
      <c r="P99">
        <f t="shared" si="25"/>
        <v>3.369734685670321E-3</v>
      </c>
      <c r="Q99" s="2">
        <f t="shared" si="26"/>
        <v>38793.156900000002</v>
      </c>
      <c r="R99" s="2" t="s">
        <v>61</v>
      </c>
      <c r="S99">
        <f t="shared" ref="S99:S130" si="32">+(P99-G99)^2</f>
        <v>3.683892172925082E-8</v>
      </c>
      <c r="T99" s="23"/>
      <c r="U99">
        <f t="shared" ref="U99:U130" si="33">+(P99-G99)^2</f>
        <v>3.683892172925082E-8</v>
      </c>
    </row>
    <row r="100" spans="1:21">
      <c r="A100" s="52" t="s">
        <v>137</v>
      </c>
      <c r="B100" s="49" t="s">
        <v>124</v>
      </c>
      <c r="C100" s="48">
        <v>53995.913099999998</v>
      </c>
      <c r="D100" s="48">
        <v>2.9999999999999997E-4</v>
      </c>
      <c r="E100">
        <f t="shared" si="21"/>
        <v>5371.5030252264687</v>
      </c>
      <c r="F100">
        <f t="shared" si="22"/>
        <v>5371.5</v>
      </c>
      <c r="G100">
        <f t="shared" si="30"/>
        <v>4.3043500045314431E-3</v>
      </c>
      <c r="K100">
        <f t="shared" si="31"/>
        <v>4.3043500045314431E-3</v>
      </c>
      <c r="O100">
        <f t="shared" ca="1" si="24"/>
        <v>2.1799531431129049E-3</v>
      </c>
      <c r="P100">
        <f t="shared" si="25"/>
        <v>4.9115143573112818E-3</v>
      </c>
      <c r="Q100" s="2">
        <f t="shared" si="26"/>
        <v>38977.413099999998</v>
      </c>
      <c r="R100" s="2" t="s">
        <v>61</v>
      </c>
      <c r="S100">
        <f t="shared" si="32"/>
        <v>3.6864855128656035E-7</v>
      </c>
      <c r="T100" s="23"/>
      <c r="U100">
        <f t="shared" si="33"/>
        <v>3.6864855128656035E-7</v>
      </c>
    </row>
    <row r="101" spans="1:21">
      <c r="A101" s="53" t="s">
        <v>155</v>
      </c>
      <c r="B101" s="54" t="s">
        <v>124</v>
      </c>
      <c r="C101" s="53">
        <v>54018.677100000001</v>
      </c>
      <c r="D101" s="53">
        <v>5.0000000000000001E-4</v>
      </c>
      <c r="E101">
        <f t="shared" si="21"/>
        <v>5387.5022481775823</v>
      </c>
      <c r="F101">
        <f t="shared" si="22"/>
        <v>5387.5</v>
      </c>
      <c r="G101">
        <f t="shared" si="30"/>
        <v>3.1987500042305328E-3</v>
      </c>
      <c r="K101">
        <f t="shared" si="31"/>
        <v>3.1987500042305328E-3</v>
      </c>
      <c r="O101">
        <f t="shared" ca="1" si="24"/>
        <v>2.1890789115048058E-3</v>
      </c>
      <c r="P101">
        <f t="shared" si="25"/>
        <v>5.0203886052403819E-3</v>
      </c>
      <c r="Q101" s="2">
        <f t="shared" si="26"/>
        <v>39000.177100000001</v>
      </c>
      <c r="R101" s="2"/>
      <c r="S101">
        <f t="shared" si="32"/>
        <v>3.31836719268912E-6</v>
      </c>
      <c r="T101" s="23"/>
      <c r="U101">
        <f t="shared" si="33"/>
        <v>3.31836719268912E-6</v>
      </c>
    </row>
    <row r="102" spans="1:21">
      <c r="A102" s="52" t="s">
        <v>137</v>
      </c>
      <c r="B102" s="49" t="s">
        <v>124</v>
      </c>
      <c r="C102" s="48">
        <v>54022.946600000003</v>
      </c>
      <c r="D102" s="48">
        <v>2.9999999999999997E-4</v>
      </c>
      <c r="E102">
        <f t="shared" si="21"/>
        <v>5390.5029810184633</v>
      </c>
      <c r="F102">
        <f t="shared" si="22"/>
        <v>5390.5</v>
      </c>
      <c r="G102">
        <f t="shared" si="30"/>
        <v>4.2414500057930127E-3</v>
      </c>
      <c r="K102">
        <f t="shared" si="31"/>
        <v>4.2414500057930127E-3</v>
      </c>
      <c r="O102">
        <f t="shared" ca="1" si="24"/>
        <v>2.190789993078287E-3</v>
      </c>
      <c r="P102">
        <f t="shared" si="25"/>
        <v>5.0384170539803071E-3</v>
      </c>
      <c r="Q102" s="2">
        <f t="shared" si="26"/>
        <v>39004.446600000003</v>
      </c>
      <c r="R102" s="2" t="s">
        <v>61</v>
      </c>
      <c r="S102">
        <f t="shared" si="32"/>
        <v>6.3515647589636928E-7</v>
      </c>
      <c r="T102" s="23"/>
      <c r="U102">
        <f t="shared" si="33"/>
        <v>6.3515647589636928E-7</v>
      </c>
    </row>
    <row r="103" spans="1:21">
      <c r="A103" s="52" t="s">
        <v>137</v>
      </c>
      <c r="B103" s="49" t="s">
        <v>124</v>
      </c>
      <c r="C103" s="48">
        <v>54032.905899999998</v>
      </c>
      <c r="D103" s="48">
        <v>2.0000000000000001E-4</v>
      </c>
      <c r="E103">
        <f t="shared" si="21"/>
        <v>5397.5026762010721</v>
      </c>
      <c r="F103">
        <f t="shared" si="22"/>
        <v>5397.5</v>
      </c>
      <c r="G103">
        <f t="shared" si="30"/>
        <v>3.8077499993960373E-3</v>
      </c>
      <c r="K103">
        <f t="shared" si="31"/>
        <v>3.8077499993960373E-3</v>
      </c>
      <c r="O103">
        <f t="shared" ca="1" si="24"/>
        <v>2.1947825167497434E-3</v>
      </c>
      <c r="P103">
        <f t="shared" si="25"/>
        <v>5.077498268907344E-3</v>
      </c>
      <c r="Q103" s="2">
        <f t="shared" si="26"/>
        <v>39014.405899999998</v>
      </c>
      <c r="R103" s="2" t="s">
        <v>61</v>
      </c>
      <c r="S103">
        <f t="shared" si="32"/>
        <v>1.6122606679269581E-6</v>
      </c>
      <c r="T103" s="23"/>
      <c r="U103">
        <f t="shared" si="33"/>
        <v>1.6122606679269581E-6</v>
      </c>
    </row>
    <row r="104" spans="1:21">
      <c r="A104" s="52" t="s">
        <v>137</v>
      </c>
      <c r="B104" s="49" t="s">
        <v>124</v>
      </c>
      <c r="C104" s="48">
        <v>54049.979800000001</v>
      </c>
      <c r="D104" s="48">
        <v>1E-4</v>
      </c>
      <c r="E104">
        <f t="shared" si="21"/>
        <v>5409.5027259614408</v>
      </c>
      <c r="F104">
        <f t="shared" si="22"/>
        <v>5409.5</v>
      </c>
      <c r="G104">
        <f t="shared" si="30"/>
        <v>3.8785500073572621E-3</v>
      </c>
      <c r="K104">
        <f t="shared" si="31"/>
        <v>3.8785500073572621E-3</v>
      </c>
      <c r="O104">
        <f t="shared" ca="1" si="24"/>
        <v>2.2016268430436691E-3</v>
      </c>
      <c r="P104">
        <f t="shared" si="25"/>
        <v>5.1346386495662831E-3</v>
      </c>
      <c r="Q104" s="2">
        <f t="shared" si="26"/>
        <v>39031.479800000001</v>
      </c>
      <c r="R104" s="2" t="s">
        <v>61</v>
      </c>
      <c r="S104">
        <f t="shared" si="32"/>
        <v>1.5777586770865021E-6</v>
      </c>
      <c r="T104" s="23"/>
      <c r="U104">
        <f t="shared" si="33"/>
        <v>1.5777586770865021E-6</v>
      </c>
    </row>
    <row r="105" spans="1:21">
      <c r="A105" s="52" t="s">
        <v>137</v>
      </c>
      <c r="B105" s="49" t="s">
        <v>124</v>
      </c>
      <c r="C105" s="48">
        <v>54059.9401</v>
      </c>
      <c r="D105" s="48">
        <v>1E-4</v>
      </c>
      <c r="E105">
        <f t="shared" si="21"/>
        <v>5416.5031239740902</v>
      </c>
      <c r="F105">
        <f t="shared" si="22"/>
        <v>5416.5</v>
      </c>
      <c r="G105">
        <f t="shared" si="30"/>
        <v>4.4448500048019923E-3</v>
      </c>
      <c r="K105">
        <f t="shared" si="31"/>
        <v>4.4448500048019923E-3</v>
      </c>
      <c r="O105">
        <f t="shared" ca="1" si="24"/>
        <v>2.2056193667151255E-3</v>
      </c>
      <c r="P105">
        <f t="shared" si="25"/>
        <v>5.1621405556055338E-3</v>
      </c>
      <c r="Q105" s="2">
        <f t="shared" si="26"/>
        <v>39041.4401</v>
      </c>
      <c r="R105" s="2" t="s">
        <v>61</v>
      </c>
      <c r="S105">
        <f t="shared" si="32"/>
        <v>5.1450573427204787E-7</v>
      </c>
      <c r="T105" s="23"/>
      <c r="U105">
        <f t="shared" si="33"/>
        <v>5.1450573427204787E-7</v>
      </c>
    </row>
    <row r="106" spans="1:21">
      <c r="A106" s="52" t="s">
        <v>137</v>
      </c>
      <c r="B106" s="49" t="s">
        <v>124</v>
      </c>
      <c r="C106" s="48">
        <v>54069.899799999999</v>
      </c>
      <c r="D106" s="48">
        <v>2.9999999999999997E-4</v>
      </c>
      <c r="E106">
        <f t="shared" si="21"/>
        <v>5423.5031002887172</v>
      </c>
      <c r="F106">
        <f t="shared" si="22"/>
        <v>5423.5</v>
      </c>
      <c r="G106">
        <f t="shared" si="30"/>
        <v>4.4111500028520823E-3</v>
      </c>
      <c r="K106">
        <f t="shared" si="31"/>
        <v>4.4111500028520823E-3</v>
      </c>
      <c r="O106">
        <f t="shared" ca="1" si="24"/>
        <v>2.209611890386582E-3</v>
      </c>
      <c r="P106">
        <f t="shared" si="25"/>
        <v>5.1852965392686235E-3</v>
      </c>
      <c r="Q106" s="2">
        <f t="shared" si="26"/>
        <v>39051.399799999999</v>
      </c>
      <c r="R106" s="2" t="s">
        <v>61</v>
      </c>
      <c r="S106">
        <f t="shared" si="32"/>
        <v>5.9930285984572727E-7</v>
      </c>
      <c r="T106" s="23"/>
      <c r="U106">
        <f t="shared" si="33"/>
        <v>5.9930285984572727E-7</v>
      </c>
    </row>
    <row r="107" spans="1:21">
      <c r="A107" s="52" t="s">
        <v>137</v>
      </c>
      <c r="B107" s="49">
        <v>1</v>
      </c>
      <c r="C107" s="48">
        <v>54077.726199999997</v>
      </c>
      <c r="D107" s="48">
        <v>2.9999999999999997E-4</v>
      </c>
      <c r="E107">
        <f t="shared" si="21"/>
        <v>5429.0037292864572</v>
      </c>
      <c r="F107">
        <f t="shared" si="22"/>
        <v>5429</v>
      </c>
      <c r="G107">
        <f t="shared" si="30"/>
        <v>5.3060999998706393E-3</v>
      </c>
      <c r="K107">
        <f t="shared" si="31"/>
        <v>5.3060999998706393E-3</v>
      </c>
      <c r="O107">
        <f t="shared" ca="1" si="24"/>
        <v>2.2127488732712978E-3</v>
      </c>
      <c r="P107">
        <f t="shared" si="25"/>
        <v>5.2004200573603082E-3</v>
      </c>
      <c r="Q107" s="2">
        <f t="shared" si="26"/>
        <v>39059.226199999997</v>
      </c>
      <c r="R107" s="2" t="s">
        <v>61</v>
      </c>
      <c r="S107">
        <f t="shared" si="32"/>
        <v>1.1168250248986883E-8</v>
      </c>
      <c r="T107" s="23"/>
      <c r="U107">
        <f t="shared" si="33"/>
        <v>1.1168250248986883E-8</v>
      </c>
    </row>
    <row r="108" spans="1:21">
      <c r="A108" s="51" t="s">
        <v>138</v>
      </c>
      <c r="B108" s="49" t="s">
        <v>108</v>
      </c>
      <c r="C108" s="50">
        <v>54085.551599999999</v>
      </c>
      <c r="D108" s="50">
        <v>2.3E-3</v>
      </c>
      <c r="E108">
        <f t="shared" si="21"/>
        <v>5434.503655454163</v>
      </c>
      <c r="F108">
        <f t="shared" si="22"/>
        <v>5434.5</v>
      </c>
      <c r="G108">
        <f t="shared" si="30"/>
        <v>5.2010500003234483E-3</v>
      </c>
      <c r="J108">
        <f>G108</f>
        <v>5.2010500003234483E-3</v>
      </c>
      <c r="O108">
        <f t="shared" ca="1" si="24"/>
        <v>2.2158858561560136E-3</v>
      </c>
      <c r="P108">
        <f t="shared" si="25"/>
        <v>5.2128270223324976E-3</v>
      </c>
      <c r="Q108" s="2">
        <f t="shared" si="26"/>
        <v>39067.051599999999</v>
      </c>
      <c r="R108" s="2" t="s">
        <v>60</v>
      </c>
      <c r="S108">
        <f t="shared" si="32"/>
        <v>1.3869824740163015E-10</v>
      </c>
      <c r="T108" s="23"/>
      <c r="U108">
        <f t="shared" si="33"/>
        <v>1.3869824740163015E-10</v>
      </c>
    </row>
    <row r="109" spans="1:21">
      <c r="A109" s="52" t="s">
        <v>137</v>
      </c>
      <c r="B109" s="49">
        <v>1</v>
      </c>
      <c r="C109" s="48">
        <v>54091.953600000001</v>
      </c>
      <c r="D109" s="48">
        <v>2.0000000000000001E-4</v>
      </c>
      <c r="E109">
        <f t="shared" si="21"/>
        <v>5439.0031733479009</v>
      </c>
      <c r="F109">
        <f t="shared" si="22"/>
        <v>5439</v>
      </c>
      <c r="G109">
        <f t="shared" si="30"/>
        <v>4.5151000012992881E-3</v>
      </c>
      <c r="K109">
        <f>G109</f>
        <v>4.5151000012992881E-3</v>
      </c>
      <c r="O109">
        <f t="shared" ca="1" si="24"/>
        <v>2.2184524785162358E-3</v>
      </c>
      <c r="P109">
        <f t="shared" si="25"/>
        <v>5.220950061274935E-3</v>
      </c>
      <c r="Q109" s="2">
        <f t="shared" si="26"/>
        <v>39073.453600000001</v>
      </c>
      <c r="R109" s="2" t="s">
        <v>61</v>
      </c>
      <c r="S109">
        <f t="shared" si="32"/>
        <v>4.9822430716762436E-7</v>
      </c>
      <c r="T109" s="23"/>
      <c r="U109">
        <f t="shared" si="33"/>
        <v>4.9822430716762436E-7</v>
      </c>
    </row>
    <row r="110" spans="1:21">
      <c r="A110" s="52" t="s">
        <v>137</v>
      </c>
      <c r="B110" s="49">
        <v>1</v>
      </c>
      <c r="C110" s="48">
        <v>54094.799400000004</v>
      </c>
      <c r="D110" s="48">
        <v>2.0000000000000001E-4</v>
      </c>
      <c r="E110">
        <f t="shared" si="21"/>
        <v>5441.0032870658024</v>
      </c>
      <c r="F110">
        <f t="shared" si="22"/>
        <v>5441</v>
      </c>
      <c r="G110">
        <f t="shared" si="30"/>
        <v>4.6769000036874786E-3</v>
      </c>
      <c r="K110">
        <f>G110</f>
        <v>4.6769000036874786E-3</v>
      </c>
      <c r="O110">
        <f t="shared" ca="1" si="24"/>
        <v>2.2195931995652235E-3</v>
      </c>
      <c r="P110">
        <f t="shared" si="25"/>
        <v>5.2239730253254065E-3</v>
      </c>
      <c r="Q110" s="2">
        <f t="shared" si="26"/>
        <v>39076.299400000004</v>
      </c>
      <c r="R110" s="2" t="s">
        <v>61</v>
      </c>
      <c r="S110">
        <f t="shared" si="32"/>
        <v>2.9928889100405276E-7</v>
      </c>
      <c r="T110" s="23"/>
      <c r="U110">
        <f t="shared" si="33"/>
        <v>2.9928889100405276E-7</v>
      </c>
    </row>
    <row r="111" spans="1:21">
      <c r="A111" s="52" t="s">
        <v>137</v>
      </c>
      <c r="B111" s="49" t="s">
        <v>124</v>
      </c>
      <c r="C111" s="48">
        <v>54109.738400000002</v>
      </c>
      <c r="D111" s="48">
        <v>4.0000000000000002E-4</v>
      </c>
      <c r="E111">
        <f t="shared" si="21"/>
        <v>5451.502864981223</v>
      </c>
      <c r="F111">
        <f t="shared" si="22"/>
        <v>5451.5</v>
      </c>
      <c r="G111">
        <f t="shared" si="30"/>
        <v>4.0763500073808245E-3</v>
      </c>
      <c r="K111">
        <f>G111</f>
        <v>4.0763500073808245E-3</v>
      </c>
      <c r="O111">
        <f t="shared" ca="1" si="24"/>
        <v>2.2255819850724081E-3</v>
      </c>
      <c r="P111">
        <f t="shared" si="25"/>
        <v>5.2339004036687431E-3</v>
      </c>
      <c r="Q111" s="2">
        <f t="shared" si="26"/>
        <v>39091.238400000002</v>
      </c>
      <c r="R111" s="2" t="s">
        <v>61</v>
      </c>
      <c r="S111">
        <f t="shared" si="32"/>
        <v>1.3399229199463172E-6</v>
      </c>
      <c r="T111" s="23"/>
      <c r="U111">
        <f t="shared" si="33"/>
        <v>1.3399229199463172E-6</v>
      </c>
    </row>
    <row r="112" spans="1:21">
      <c r="A112" s="50" t="s">
        <v>109</v>
      </c>
      <c r="B112" s="49"/>
      <c r="C112" s="50">
        <v>54115.428999999996</v>
      </c>
      <c r="D112" s="50">
        <v>8.0000000000000004E-4</v>
      </c>
      <c r="E112">
        <f t="shared" si="21"/>
        <v>5455.5023895869826</v>
      </c>
      <c r="F112">
        <f t="shared" si="22"/>
        <v>5455.5</v>
      </c>
      <c r="G112">
        <f t="shared" si="30"/>
        <v>3.3999500010395423E-3</v>
      </c>
      <c r="J112">
        <f>G112</f>
        <v>3.3999500010395423E-3</v>
      </c>
      <c r="O112">
        <f t="shared" ca="1" si="24"/>
        <v>2.2278634271703833E-3</v>
      </c>
      <c r="P112">
        <f t="shared" si="25"/>
        <v>5.235052248258357E-3</v>
      </c>
      <c r="Q112" s="2">
        <f t="shared" si="26"/>
        <v>39096.928999999996</v>
      </c>
      <c r="R112" s="2" t="s">
        <v>60</v>
      </c>
      <c r="S112">
        <f t="shared" si="32"/>
        <v>3.367600257747544E-6</v>
      </c>
      <c r="T112" s="23"/>
      <c r="U112">
        <f t="shared" si="33"/>
        <v>3.367600257747544E-6</v>
      </c>
    </row>
    <row r="113" spans="1:21">
      <c r="A113" s="52" t="s">
        <v>137</v>
      </c>
      <c r="B113" s="49">
        <v>1</v>
      </c>
      <c r="C113" s="48">
        <v>54131.793100000003</v>
      </c>
      <c r="D113" s="48">
        <v>2.9999999999999997E-4</v>
      </c>
      <c r="E113">
        <f t="shared" si="21"/>
        <v>5467.0035705874388</v>
      </c>
      <c r="F113">
        <f t="shared" si="22"/>
        <v>5467</v>
      </c>
      <c r="G113">
        <f t="shared" si="30"/>
        <v>5.0803000049199909E-3</v>
      </c>
      <c r="K113">
        <f>G113</f>
        <v>5.0803000049199909E-3</v>
      </c>
      <c r="O113">
        <f t="shared" ca="1" si="24"/>
        <v>2.234422573202062E-3</v>
      </c>
      <c r="P113">
        <f t="shared" si="25"/>
        <v>5.2302779940326064E-3</v>
      </c>
      <c r="Q113" s="2">
        <f t="shared" si="26"/>
        <v>39113.293100000003</v>
      </c>
      <c r="R113" s="2" t="s">
        <v>61</v>
      </c>
      <c r="S113">
        <f t="shared" si="32"/>
        <v>2.249339721826382E-8</v>
      </c>
      <c r="T113" s="23"/>
      <c r="U113">
        <f t="shared" si="33"/>
        <v>2.249339721826382E-8</v>
      </c>
    </row>
    <row r="114" spans="1:21">
      <c r="A114" s="52" t="s">
        <v>137</v>
      </c>
      <c r="B114" s="49">
        <v>1</v>
      </c>
      <c r="C114" s="48">
        <v>54134.637600000002</v>
      </c>
      <c r="D114" s="48">
        <v>2.0000000000000001E-4</v>
      </c>
      <c r="E114">
        <f t="shared" si="21"/>
        <v>5469.0027706262908</v>
      </c>
      <c r="F114">
        <f t="shared" si="22"/>
        <v>5469</v>
      </c>
      <c r="G114">
        <f t="shared" si="30"/>
        <v>3.9421000037691556E-3</v>
      </c>
      <c r="K114">
        <f>G114</f>
        <v>3.9421000037691556E-3</v>
      </c>
      <c r="O114">
        <f t="shared" ca="1" si="24"/>
        <v>2.2355632942510496E-3</v>
      </c>
      <c r="P114">
        <f t="shared" si="25"/>
        <v>5.2282241121898105E-3</v>
      </c>
      <c r="Q114" s="2">
        <f t="shared" si="26"/>
        <v>39116.137600000002</v>
      </c>
      <c r="R114" s="2" t="s">
        <v>61</v>
      </c>
      <c r="S114">
        <f t="shared" si="32"/>
        <v>1.6541152222608244E-6</v>
      </c>
      <c r="T114" s="23"/>
      <c r="U114">
        <f t="shared" si="33"/>
        <v>1.6541152222608244E-6</v>
      </c>
    </row>
    <row r="115" spans="1:21">
      <c r="A115" s="52" t="s">
        <v>137</v>
      </c>
      <c r="B115" s="49">
        <v>1</v>
      </c>
      <c r="C115" s="48">
        <v>54134.637799999997</v>
      </c>
      <c r="D115" s="48">
        <v>2.0000000000000001E-4</v>
      </c>
      <c r="E115">
        <f t="shared" ref="E115:E144" si="34">+(C115-C$7)/C$8</f>
        <v>5469.0029111922941</v>
      </c>
      <c r="F115">
        <f t="shared" ref="F115:F144" si="35">ROUND(2*E115,0)/2</f>
        <v>5469</v>
      </c>
      <c r="G115">
        <f t="shared" si="30"/>
        <v>4.1420999987167306E-3</v>
      </c>
      <c r="K115">
        <f>G115</f>
        <v>4.1420999987167306E-3</v>
      </c>
      <c r="O115">
        <f t="shared" ref="O115:O144" ca="1" si="36">+C$11+C$12*$F115</f>
        <v>2.2355632942510496E-3</v>
      </c>
      <c r="P115">
        <f t="shared" ref="P115:P144" si="37">F$8*SIN(F$9*(F115-F$10))+F$11*F115+F$12</f>
        <v>5.2282241121898105E-3</v>
      </c>
      <c r="Q115" s="2">
        <f t="shared" ref="Q115:Q144" si="38">+C115-15018.5</f>
        <v>39116.137799999997</v>
      </c>
      <c r="R115" s="2" t="s">
        <v>61</v>
      </c>
      <c r="S115">
        <f t="shared" si="32"/>
        <v>1.1796655898676835E-6</v>
      </c>
      <c r="T115" s="23"/>
      <c r="U115">
        <f t="shared" si="33"/>
        <v>1.1796655898676835E-6</v>
      </c>
    </row>
    <row r="116" spans="1:21">
      <c r="A116" s="52" t="s">
        <v>137</v>
      </c>
      <c r="B116" s="49" t="s">
        <v>124</v>
      </c>
      <c r="C116" s="48">
        <v>54136.772199999999</v>
      </c>
      <c r="D116" s="48">
        <v>2.0000000000000001E-4</v>
      </c>
      <c r="E116" s="52">
        <f t="shared" si="34"/>
        <v>5470.5030316222228</v>
      </c>
      <c r="F116">
        <f t="shared" si="35"/>
        <v>5470.5</v>
      </c>
      <c r="G116">
        <f t="shared" si="30"/>
        <v>4.3134500010637566E-3</v>
      </c>
      <c r="K116">
        <f>G116</f>
        <v>4.3134500010637566E-3</v>
      </c>
      <c r="O116">
        <f t="shared" ca="1" si="36"/>
        <v>2.2364188350377902E-3</v>
      </c>
      <c r="P116">
        <f t="shared" si="37"/>
        <v>5.2264461543986979E-3</v>
      </c>
      <c r="Q116" s="2">
        <f t="shared" si="38"/>
        <v>39118.272199999999</v>
      </c>
      <c r="R116" s="2" t="s">
        <v>61</v>
      </c>
      <c r="S116">
        <f t="shared" si="32"/>
        <v>8.3356197600439946E-7</v>
      </c>
      <c r="T116" s="23"/>
      <c r="U116">
        <f t="shared" si="33"/>
        <v>8.3356197600439946E-7</v>
      </c>
    </row>
    <row r="117" spans="1:21">
      <c r="A117" s="50" t="s">
        <v>139</v>
      </c>
      <c r="B117" s="47" t="s">
        <v>108</v>
      </c>
      <c r="C117" s="50">
        <v>54167.362200000003</v>
      </c>
      <c r="D117" s="50">
        <v>1E-4</v>
      </c>
      <c r="E117" s="52">
        <f t="shared" si="34"/>
        <v>5492.0026024390636</v>
      </c>
      <c r="F117">
        <f t="shared" si="35"/>
        <v>5492</v>
      </c>
      <c r="G117">
        <f t="shared" si="30"/>
        <v>3.7028000078862533E-3</v>
      </c>
      <c r="K117">
        <f>G117</f>
        <v>3.7028000078862533E-3</v>
      </c>
      <c r="O117">
        <f t="shared" ca="1" si="36"/>
        <v>2.248681586314407E-3</v>
      </c>
      <c r="P117">
        <f t="shared" si="37"/>
        <v>5.1786971754523119E-3</v>
      </c>
      <c r="Q117" s="2">
        <f t="shared" si="38"/>
        <v>39148.862200000003</v>
      </c>
      <c r="R117" s="2" t="s">
        <v>60</v>
      </c>
      <c r="S117">
        <f t="shared" si="32"/>
        <v>2.1782724492295145E-6</v>
      </c>
      <c r="T117" s="23"/>
      <c r="U117">
        <f t="shared" si="33"/>
        <v>2.1782724492295145E-6</v>
      </c>
    </row>
    <row r="118" spans="1:21">
      <c r="A118" s="53" t="s">
        <v>156</v>
      </c>
      <c r="B118" s="54" t="s">
        <v>124</v>
      </c>
      <c r="C118" s="53">
        <v>54172.340700000001</v>
      </c>
      <c r="D118" s="53">
        <v>5.0000000000000001E-4</v>
      </c>
      <c r="E118" s="52">
        <f t="shared" si="34"/>
        <v>5495.501641775827</v>
      </c>
      <c r="F118">
        <f t="shared" si="35"/>
        <v>5495.5</v>
      </c>
      <c r="G118">
        <f t="shared" si="30"/>
        <v>2.3359500046353787E-3</v>
      </c>
      <c r="J118">
        <f>G118</f>
        <v>2.3359500046353787E-3</v>
      </c>
      <c r="O118">
        <f t="shared" ca="1" si="36"/>
        <v>2.2506778481501352E-3</v>
      </c>
      <c r="P118">
        <f t="shared" si="37"/>
        <v>5.1670124552749917E-3</v>
      </c>
      <c r="Q118" s="2">
        <f t="shared" si="38"/>
        <v>39153.840700000001</v>
      </c>
      <c r="R118" s="2" t="s">
        <v>60</v>
      </c>
      <c r="S118">
        <f t="shared" si="32"/>
        <v>8.0149145994215711E-6</v>
      </c>
      <c r="T118" s="23"/>
      <c r="U118">
        <f t="shared" si="33"/>
        <v>8.0149145994215711E-6</v>
      </c>
    </row>
    <row r="119" spans="1:21">
      <c r="A119" s="53" t="s">
        <v>140</v>
      </c>
      <c r="B119" s="47" t="s">
        <v>124</v>
      </c>
      <c r="C119" s="50">
        <v>54172.341899999999</v>
      </c>
      <c r="D119" s="50">
        <v>5.0000000000000001E-4</v>
      </c>
      <c r="E119" s="52">
        <f t="shared" si="34"/>
        <v>5495.5024851718699</v>
      </c>
      <c r="F119">
        <f t="shared" si="35"/>
        <v>5495.5</v>
      </c>
      <c r="G119">
        <f t="shared" si="30"/>
        <v>3.5359500034246594E-3</v>
      </c>
      <c r="K119">
        <f t="shared" ref="K119:K133" si="39">G119</f>
        <v>3.5359500034246594E-3</v>
      </c>
      <c r="O119">
        <f t="shared" ca="1" si="36"/>
        <v>2.2506778481501352E-3</v>
      </c>
      <c r="P119">
        <f t="shared" si="37"/>
        <v>5.1670124552749917E-3</v>
      </c>
      <c r="Q119" s="2">
        <f t="shared" si="38"/>
        <v>39153.841899999999</v>
      </c>
      <c r="R119" s="2" t="s">
        <v>176</v>
      </c>
      <c r="S119">
        <f t="shared" si="32"/>
        <v>2.6603647218360175E-6</v>
      </c>
      <c r="T119" s="23"/>
      <c r="U119">
        <f t="shared" si="33"/>
        <v>2.6603647218360175E-6</v>
      </c>
    </row>
    <row r="120" spans="1:21">
      <c r="A120" s="53" t="s">
        <v>157</v>
      </c>
      <c r="B120" s="54" t="s">
        <v>124</v>
      </c>
      <c r="C120" s="53">
        <v>54172.343699999998</v>
      </c>
      <c r="D120" s="53">
        <v>5.0000000000000001E-4</v>
      </c>
      <c r="E120" s="52">
        <f t="shared" si="34"/>
        <v>5495.5037502659343</v>
      </c>
      <c r="F120">
        <f t="shared" si="35"/>
        <v>5495.5</v>
      </c>
      <c r="G120">
        <f t="shared" si="30"/>
        <v>5.3359500016085804E-3</v>
      </c>
      <c r="K120">
        <f t="shared" si="39"/>
        <v>5.3359500016085804E-3</v>
      </c>
      <c r="O120">
        <f t="shared" ca="1" si="36"/>
        <v>2.2506778481501352E-3</v>
      </c>
      <c r="P120">
        <f t="shared" si="37"/>
        <v>5.1670124552749917E-3</v>
      </c>
      <c r="Q120" s="2">
        <f t="shared" si="38"/>
        <v>39153.843699999998</v>
      </c>
      <c r="R120" s="2" t="s">
        <v>61</v>
      </c>
      <c r="S120">
        <f t="shared" si="32"/>
        <v>2.8539894561213427E-8</v>
      </c>
      <c r="T120" s="23"/>
      <c r="U120">
        <f t="shared" si="33"/>
        <v>2.8539894561213427E-8</v>
      </c>
    </row>
    <row r="121" spans="1:21">
      <c r="A121" s="53" t="s">
        <v>155</v>
      </c>
      <c r="B121" s="54" t="s">
        <v>108</v>
      </c>
      <c r="C121" s="53">
        <v>54204.35626</v>
      </c>
      <c r="D121" s="53">
        <v>4.0000000000000002E-4</v>
      </c>
      <c r="E121" s="52">
        <f t="shared" si="34"/>
        <v>5518.0031389795122</v>
      </c>
      <c r="F121">
        <f t="shared" si="35"/>
        <v>5518</v>
      </c>
      <c r="G121">
        <f t="shared" si="30"/>
        <v>4.4662000000244007E-3</v>
      </c>
      <c r="K121">
        <f t="shared" si="39"/>
        <v>4.4662000000244007E-3</v>
      </c>
      <c r="O121">
        <f t="shared" ca="1" si="36"/>
        <v>2.2635109599512455E-3</v>
      </c>
      <c r="P121">
        <f t="shared" si="37"/>
        <v>5.0662336289650839E-3</v>
      </c>
      <c r="Q121" s="2">
        <f t="shared" si="38"/>
        <v>39185.85626</v>
      </c>
      <c r="R121" s="2"/>
      <c r="S121">
        <f t="shared" si="32"/>
        <v>3.6004035585972548E-7</v>
      </c>
      <c r="T121" s="23"/>
      <c r="U121">
        <f t="shared" si="33"/>
        <v>3.6004035585972548E-7</v>
      </c>
    </row>
    <row r="122" spans="1:21">
      <c r="A122" s="53" t="s">
        <v>155</v>
      </c>
      <c r="B122" s="54" t="s">
        <v>108</v>
      </c>
      <c r="C122" s="53">
        <v>54204.356959999997</v>
      </c>
      <c r="D122" s="53">
        <v>4.0000000000000002E-4</v>
      </c>
      <c r="E122" s="52">
        <f t="shared" si="34"/>
        <v>5518.0036309605348</v>
      </c>
      <c r="F122">
        <f t="shared" si="35"/>
        <v>5518</v>
      </c>
      <c r="G122">
        <f t="shared" si="30"/>
        <v>5.1661999968928285E-3</v>
      </c>
      <c r="K122">
        <f t="shared" si="39"/>
        <v>5.1661999968928285E-3</v>
      </c>
      <c r="O122">
        <f t="shared" ca="1" si="36"/>
        <v>2.2635109599512455E-3</v>
      </c>
      <c r="P122">
        <f t="shared" si="37"/>
        <v>5.0662336289650839E-3</v>
      </c>
      <c r="Q122" s="2">
        <f t="shared" si="38"/>
        <v>39185.856959999997</v>
      </c>
      <c r="R122" s="2"/>
      <c r="S122">
        <f t="shared" si="32"/>
        <v>9.9932747166652115E-9</v>
      </c>
      <c r="T122" s="23"/>
      <c r="U122">
        <f t="shared" si="33"/>
        <v>9.9932747166652115E-9</v>
      </c>
    </row>
    <row r="123" spans="1:21">
      <c r="A123" s="53" t="s">
        <v>155</v>
      </c>
      <c r="B123" s="54" t="s">
        <v>108</v>
      </c>
      <c r="C123" s="53">
        <v>54204.357259999997</v>
      </c>
      <c r="D123" s="53">
        <v>2.0000000000000001E-4</v>
      </c>
      <c r="E123" s="52">
        <f t="shared" si="34"/>
        <v>5518.0038418095455</v>
      </c>
      <c r="F123">
        <f t="shared" si="35"/>
        <v>5518</v>
      </c>
      <c r="G123">
        <f t="shared" si="30"/>
        <v>5.4661999965901487E-3</v>
      </c>
      <c r="K123">
        <f t="shared" si="39"/>
        <v>5.4661999965901487E-3</v>
      </c>
      <c r="O123">
        <f t="shared" ca="1" si="36"/>
        <v>2.2635109599512455E-3</v>
      </c>
      <c r="P123">
        <f t="shared" si="37"/>
        <v>5.0662336289650839E-3</v>
      </c>
      <c r="Q123" s="2">
        <f t="shared" si="38"/>
        <v>39185.857259999997</v>
      </c>
      <c r="R123" s="2"/>
      <c r="S123">
        <f t="shared" si="32"/>
        <v>1.5997309523118848E-7</v>
      </c>
      <c r="T123" s="23"/>
      <c r="U123">
        <f t="shared" si="33"/>
        <v>1.5997309523118848E-7</v>
      </c>
    </row>
    <row r="124" spans="1:21">
      <c r="A124" s="51" t="s">
        <v>163</v>
      </c>
      <c r="B124" s="47" t="s">
        <v>108</v>
      </c>
      <c r="C124" s="50">
        <v>54380.784</v>
      </c>
      <c r="D124" s="50">
        <v>2.0000000000000001E-4</v>
      </c>
      <c r="E124" s="52">
        <f t="shared" si="34"/>
        <v>5642.0018539250723</v>
      </c>
      <c r="F124">
        <f t="shared" si="35"/>
        <v>5642</v>
      </c>
      <c r="G124">
        <f t="shared" si="30"/>
        <v>2.6378000038675964E-3</v>
      </c>
      <c r="K124">
        <f t="shared" si="39"/>
        <v>2.6378000038675964E-3</v>
      </c>
      <c r="O124">
        <f t="shared" ca="1" si="36"/>
        <v>2.3342356649884754E-3</v>
      </c>
      <c r="P124">
        <f t="shared" si="37"/>
        <v>3.8111605268881287E-3</v>
      </c>
      <c r="Q124" s="2">
        <f t="shared" si="38"/>
        <v>39362.284</v>
      </c>
      <c r="R124" s="2"/>
      <c r="S124">
        <f t="shared" si="32"/>
        <v>1.3767749169830171E-6</v>
      </c>
      <c r="T124" s="23"/>
      <c r="U124">
        <f t="shared" si="33"/>
        <v>1.3767749169830171E-6</v>
      </c>
    </row>
    <row r="125" spans="1:21">
      <c r="A125" s="53" t="s">
        <v>157</v>
      </c>
      <c r="B125" s="54" t="s">
        <v>124</v>
      </c>
      <c r="C125" s="53">
        <v>54428.448900000003</v>
      </c>
      <c r="D125" s="53">
        <v>2.9999999999999997E-4</v>
      </c>
      <c r="E125" s="52">
        <f t="shared" si="34"/>
        <v>5675.502177332316</v>
      </c>
      <c r="F125">
        <f t="shared" si="35"/>
        <v>5675.5</v>
      </c>
      <c r="G125">
        <f t="shared" si="30"/>
        <v>3.0979500079411082E-3</v>
      </c>
      <c r="K125">
        <f t="shared" si="39"/>
        <v>3.0979500079411082E-3</v>
      </c>
      <c r="O125">
        <f t="shared" ca="1" si="36"/>
        <v>2.3533427425590173E-3</v>
      </c>
      <c r="P125">
        <f t="shared" si="37"/>
        <v>3.3189461612249038E-3</v>
      </c>
      <c r="Q125" s="2">
        <f t="shared" si="38"/>
        <v>39409.948900000003</v>
      </c>
      <c r="R125" s="2" t="s">
        <v>61</v>
      </c>
      <c r="S125">
        <f t="shared" si="32"/>
        <v>4.8839299766234876E-8</v>
      </c>
      <c r="T125" s="23"/>
      <c r="U125">
        <f t="shared" si="33"/>
        <v>4.8839299766234876E-8</v>
      </c>
    </row>
    <row r="126" spans="1:21">
      <c r="A126" s="51" t="s">
        <v>163</v>
      </c>
      <c r="B126" s="47" t="s">
        <v>108</v>
      </c>
      <c r="C126" s="50">
        <v>54447.658000000003</v>
      </c>
      <c r="D126" s="50">
        <v>1E-4</v>
      </c>
      <c r="E126" s="52">
        <f t="shared" si="34"/>
        <v>5689.0029097866391</v>
      </c>
      <c r="F126">
        <f t="shared" si="35"/>
        <v>5689</v>
      </c>
      <c r="G126">
        <f t="shared" si="30"/>
        <v>4.1401000053156167E-3</v>
      </c>
      <c r="K126">
        <f t="shared" si="39"/>
        <v>4.1401000053156167E-3</v>
      </c>
      <c r="O126">
        <f t="shared" ca="1" si="36"/>
        <v>2.3610426096396836E-3</v>
      </c>
      <c r="P126">
        <f t="shared" si="37"/>
        <v>3.1095090445305449E-3</v>
      </c>
      <c r="Q126" s="2">
        <f t="shared" si="38"/>
        <v>39429.158000000003</v>
      </c>
      <c r="R126" s="2"/>
      <c r="S126">
        <f t="shared" si="32"/>
        <v>1.0621177284518975E-6</v>
      </c>
      <c r="T126" s="23"/>
      <c r="U126">
        <f t="shared" si="33"/>
        <v>1.0621177284518975E-6</v>
      </c>
    </row>
    <row r="127" spans="1:21">
      <c r="A127" s="53" t="s">
        <v>157</v>
      </c>
      <c r="B127" s="54" t="s">
        <v>108</v>
      </c>
      <c r="C127" s="53">
        <v>54487.495199999998</v>
      </c>
      <c r="D127" s="53">
        <v>1E-4</v>
      </c>
      <c r="E127" s="52">
        <f t="shared" si="34"/>
        <v>5717.0016905170878</v>
      </c>
      <c r="F127">
        <f t="shared" si="35"/>
        <v>5717</v>
      </c>
      <c r="G127">
        <f t="shared" si="30"/>
        <v>2.4053000015555881E-3</v>
      </c>
      <c r="K127">
        <f t="shared" si="39"/>
        <v>2.4053000015555881E-3</v>
      </c>
      <c r="O127">
        <f t="shared" ca="1" si="36"/>
        <v>2.3770127043255098E-3</v>
      </c>
      <c r="P127">
        <f t="shared" si="37"/>
        <v>2.6616703082675474E-3</v>
      </c>
      <c r="Q127" s="2">
        <f t="shared" si="38"/>
        <v>39468.995199999998</v>
      </c>
      <c r="R127" s="2" t="s">
        <v>61</v>
      </c>
      <c r="S127">
        <f t="shared" si="32"/>
        <v>6.5725734163584102E-8</v>
      </c>
      <c r="T127" s="23"/>
      <c r="U127">
        <f t="shared" si="33"/>
        <v>6.5725734163584102E-8</v>
      </c>
    </row>
    <row r="128" spans="1:21">
      <c r="A128" s="53" t="s">
        <v>158</v>
      </c>
      <c r="B128" s="54" t="s">
        <v>108</v>
      </c>
      <c r="C128" s="53">
        <v>54500.30126</v>
      </c>
      <c r="D128" s="53">
        <v>1E-4</v>
      </c>
      <c r="E128" s="52">
        <f t="shared" si="34"/>
        <v>5726.0021741344372</v>
      </c>
      <c r="F128">
        <f t="shared" si="35"/>
        <v>5726</v>
      </c>
      <c r="G128">
        <f t="shared" si="30"/>
        <v>3.0934000023989938E-3</v>
      </c>
      <c r="K128">
        <f t="shared" si="39"/>
        <v>3.0934000023989938E-3</v>
      </c>
      <c r="O128">
        <f t="shared" ca="1" si="36"/>
        <v>2.3821459490459538E-3</v>
      </c>
      <c r="P128">
        <f t="shared" si="37"/>
        <v>2.5152328056882193E-3</v>
      </c>
      <c r="Q128" s="2">
        <f t="shared" si="38"/>
        <v>39481.80126</v>
      </c>
      <c r="R128" s="2"/>
      <c r="S128">
        <f t="shared" si="32"/>
        <v>3.3427730735239543E-7</v>
      </c>
      <c r="T128" s="23"/>
      <c r="U128">
        <f t="shared" si="33"/>
        <v>3.3427730735239543E-7</v>
      </c>
    </row>
    <row r="129" spans="1:21">
      <c r="A129" s="53" t="s">
        <v>158</v>
      </c>
      <c r="B129" s="54" t="s">
        <v>108</v>
      </c>
      <c r="C129" s="53">
        <v>54500.301359999998</v>
      </c>
      <c r="D129" s="53">
        <v>1E-4</v>
      </c>
      <c r="E129" s="52">
        <f t="shared" si="34"/>
        <v>5726.0022444174392</v>
      </c>
      <c r="F129">
        <f t="shared" si="35"/>
        <v>5726</v>
      </c>
      <c r="G129">
        <f t="shared" si="30"/>
        <v>3.1933999998727813E-3</v>
      </c>
      <c r="K129">
        <f t="shared" si="39"/>
        <v>3.1933999998727813E-3</v>
      </c>
      <c r="O129">
        <f t="shared" ca="1" si="36"/>
        <v>2.3821459490459538E-3</v>
      </c>
      <c r="P129">
        <f t="shared" si="37"/>
        <v>2.5152328056882193E-3</v>
      </c>
      <c r="Q129" s="2">
        <f t="shared" si="38"/>
        <v>39481.801359999998</v>
      </c>
      <c r="R129" s="2"/>
      <c r="S129">
        <f t="shared" si="32"/>
        <v>4.5991074326816146E-7</v>
      </c>
      <c r="T129" s="23"/>
      <c r="U129">
        <f t="shared" si="33"/>
        <v>4.5991074326816146E-7</v>
      </c>
    </row>
    <row r="130" spans="1:21">
      <c r="A130" s="51" t="s">
        <v>163</v>
      </c>
      <c r="B130" s="47" t="s">
        <v>124</v>
      </c>
      <c r="C130" s="50">
        <v>54506.704599999997</v>
      </c>
      <c r="D130" s="50">
        <v>2.0000000000000001E-4</v>
      </c>
      <c r="E130" s="52">
        <f t="shared" si="34"/>
        <v>5730.5026338204207</v>
      </c>
      <c r="F130">
        <f t="shared" si="35"/>
        <v>5730.5</v>
      </c>
      <c r="G130">
        <f t="shared" si="30"/>
        <v>3.7474499986274168E-3</v>
      </c>
      <c r="K130">
        <f t="shared" si="39"/>
        <v>3.7474499986274168E-3</v>
      </c>
      <c r="O130">
        <f t="shared" ca="1" si="36"/>
        <v>2.3847125714061761E-3</v>
      </c>
      <c r="P130">
        <f t="shared" si="37"/>
        <v>2.4417674763001929E-3</v>
      </c>
      <c r="Q130" s="2">
        <f t="shared" si="38"/>
        <v>39488.204599999997</v>
      </c>
      <c r="R130" s="2"/>
      <c r="S130">
        <f t="shared" si="32"/>
        <v>1.7048068491107815E-6</v>
      </c>
      <c r="T130" s="23"/>
      <c r="U130">
        <f t="shared" si="33"/>
        <v>1.7048068491107815E-6</v>
      </c>
    </row>
    <row r="131" spans="1:21">
      <c r="A131" s="53" t="s">
        <v>141</v>
      </c>
      <c r="B131" s="54" t="s">
        <v>124</v>
      </c>
      <c r="C131" s="53">
        <v>54522.355900000002</v>
      </c>
      <c r="D131" s="53">
        <v>1E-4</v>
      </c>
      <c r="E131" s="52">
        <f t="shared" si="34"/>
        <v>5741.5028375708516</v>
      </c>
      <c r="F131">
        <f t="shared" si="35"/>
        <v>5741.5</v>
      </c>
      <c r="G131">
        <f t="shared" ref="G131:G144" si="40">+C131-(C$7+F131*C$8)</f>
        <v>4.0373500087298453E-3</v>
      </c>
      <c r="K131">
        <f t="shared" si="39"/>
        <v>4.0373500087298453E-3</v>
      </c>
      <c r="O131">
        <f t="shared" ca="1" si="36"/>
        <v>2.3909865371756077E-3</v>
      </c>
      <c r="P131">
        <f t="shared" si="37"/>
        <v>2.2618401698490734E-3</v>
      </c>
      <c r="Q131" s="2">
        <f t="shared" si="38"/>
        <v>39503.855900000002</v>
      </c>
      <c r="R131" s="2" t="s">
        <v>61</v>
      </c>
      <c r="S131">
        <f t="shared" ref="S131:S144" si="41">+(P131-G131)^2</f>
        <v>3.1524351879624246E-6</v>
      </c>
      <c r="T131" s="23"/>
      <c r="U131">
        <f t="shared" ref="U131:U144" si="42">+(P131-G131)^2</f>
        <v>3.1524351879624246E-6</v>
      </c>
    </row>
    <row r="132" spans="1:21">
      <c r="A132" s="51" t="s">
        <v>164</v>
      </c>
      <c r="B132" s="47" t="s">
        <v>108</v>
      </c>
      <c r="C132" s="50">
        <v>54834.660900000003</v>
      </c>
      <c r="D132" s="50">
        <v>1E-4</v>
      </c>
      <c r="E132" s="52">
        <f t="shared" si="34"/>
        <v>5961.0001721230801</v>
      </c>
      <c r="F132">
        <f t="shared" si="35"/>
        <v>5961</v>
      </c>
      <c r="G132">
        <f t="shared" si="40"/>
        <v>2.449000021442771E-4</v>
      </c>
      <c r="K132">
        <f t="shared" si="39"/>
        <v>2.449000021442771E-4</v>
      </c>
      <c r="O132">
        <f t="shared" ca="1" si="36"/>
        <v>2.5161806723019947E-3</v>
      </c>
      <c r="P132">
        <f t="shared" si="37"/>
        <v>-5.0491601833416535E-4</v>
      </c>
      <c r="Q132" s="2">
        <f t="shared" si="38"/>
        <v>39816.160900000003</v>
      </c>
      <c r="R132" s="2"/>
      <c r="S132">
        <f t="shared" si="41"/>
        <v>5.6222406456612806E-7</v>
      </c>
      <c r="T132" s="23"/>
      <c r="U132">
        <f t="shared" si="42"/>
        <v>5.6222406456612806E-7</v>
      </c>
    </row>
    <row r="133" spans="1:21">
      <c r="A133" s="50" t="s">
        <v>142</v>
      </c>
      <c r="B133" s="47" t="s">
        <v>108</v>
      </c>
      <c r="C133" s="50">
        <v>54844.619899999998</v>
      </c>
      <c r="D133" s="50">
        <v>2.9999999999999997E-4</v>
      </c>
      <c r="E133" s="52">
        <f t="shared" si="34"/>
        <v>5967.9996564566791</v>
      </c>
      <c r="F133">
        <f t="shared" si="35"/>
        <v>5968</v>
      </c>
      <c r="G133">
        <f t="shared" si="40"/>
        <v>-4.8879999667406082E-4</v>
      </c>
      <c r="K133">
        <f t="shared" si="39"/>
        <v>-4.8879999667406082E-4</v>
      </c>
      <c r="O133">
        <f t="shared" ca="1" si="36"/>
        <v>2.5201731959734516E-3</v>
      </c>
      <c r="P133">
        <f t="shared" si="37"/>
        <v>-5.4252952751472649E-4</v>
      </c>
      <c r="Q133" s="2">
        <f t="shared" si="38"/>
        <v>39826.119899999998</v>
      </c>
      <c r="R133" s="2" t="s">
        <v>61</v>
      </c>
      <c r="S133">
        <f t="shared" si="41"/>
        <v>2.8868624843580432E-9</v>
      </c>
      <c r="T133" s="23"/>
      <c r="U133">
        <f t="shared" si="42"/>
        <v>2.8868624843580432E-9</v>
      </c>
    </row>
    <row r="134" spans="1:21">
      <c r="A134" s="53" t="s">
        <v>159</v>
      </c>
      <c r="B134" s="54" t="s">
        <v>108</v>
      </c>
      <c r="C134" s="53">
        <v>54857.426200000002</v>
      </c>
      <c r="D134" s="53" t="s">
        <v>160</v>
      </c>
      <c r="E134" s="52">
        <f t="shared" si="34"/>
        <v>5977.0003087532386</v>
      </c>
      <c r="F134">
        <f t="shared" si="35"/>
        <v>5977</v>
      </c>
      <c r="G134">
        <f t="shared" si="40"/>
        <v>4.3930000538239256E-4</v>
      </c>
      <c r="J134">
        <f>G134</f>
        <v>4.3930000538239256E-4</v>
      </c>
      <c r="O134">
        <f t="shared" ca="1" si="36"/>
        <v>2.5253064406938956E-3</v>
      </c>
      <c r="P134">
        <f t="shared" si="37"/>
        <v>-5.8468326037320662E-4</v>
      </c>
      <c r="Q134" s="2">
        <f t="shared" si="38"/>
        <v>39838.926200000002</v>
      </c>
      <c r="R134" s="2" t="s">
        <v>60</v>
      </c>
      <c r="S134">
        <f t="shared" si="41"/>
        <v>1.0485417285475022E-6</v>
      </c>
      <c r="T134" s="23"/>
      <c r="U134">
        <f t="shared" si="42"/>
        <v>1.0485417285475022E-6</v>
      </c>
    </row>
    <row r="135" spans="1:21">
      <c r="A135" s="65" t="s">
        <v>143</v>
      </c>
      <c r="B135" s="51"/>
      <c r="C135" s="50">
        <v>54888.729399999997</v>
      </c>
      <c r="D135" s="55">
        <v>2.0000000000000001E-4</v>
      </c>
      <c r="E135" s="52">
        <f t="shared" si="34"/>
        <v>5999.001137952112</v>
      </c>
      <c r="F135">
        <f t="shared" si="35"/>
        <v>5999</v>
      </c>
      <c r="G135">
        <f t="shared" si="40"/>
        <v>1.619100003154017E-3</v>
      </c>
      <c r="K135">
        <f t="shared" ref="K135:K144" si="43">G135</f>
        <v>1.619100003154017E-3</v>
      </c>
      <c r="O135">
        <f t="shared" ca="1" si="36"/>
        <v>2.5378543722327589E-3</v>
      </c>
      <c r="P135">
        <f t="shared" si="37"/>
        <v>-6.5774444357436022E-4</v>
      </c>
      <c r="Q135" s="2">
        <f t="shared" si="38"/>
        <v>39870.229399999997</v>
      </c>
      <c r="R135" s="2" t="s">
        <v>61</v>
      </c>
      <c r="S135">
        <f t="shared" si="41"/>
        <v>5.184020634597851E-6</v>
      </c>
      <c r="T135" s="23"/>
      <c r="U135">
        <f t="shared" si="42"/>
        <v>5.184020634597851E-6</v>
      </c>
    </row>
    <row r="136" spans="1:21">
      <c r="A136" s="53" t="s">
        <v>144</v>
      </c>
      <c r="B136" s="54" t="s">
        <v>124</v>
      </c>
      <c r="C136" s="53">
        <v>55139.857199999999</v>
      </c>
      <c r="D136" s="53">
        <v>2.9999999999999997E-4</v>
      </c>
      <c r="E136" s="52">
        <f t="shared" si="34"/>
        <v>6175.5012987947675</v>
      </c>
      <c r="F136">
        <f t="shared" si="35"/>
        <v>6175.5</v>
      </c>
      <c r="G136">
        <f t="shared" si="40"/>
        <v>1.8479499995009974E-3</v>
      </c>
      <c r="K136">
        <f t="shared" si="43"/>
        <v>1.8479499995009974E-3</v>
      </c>
      <c r="O136">
        <f t="shared" ca="1" si="36"/>
        <v>2.6385230048059133E-3</v>
      </c>
      <c r="P136">
        <f t="shared" si="37"/>
        <v>2.8566861007206577E-4</v>
      </c>
      <c r="Q136" s="2">
        <f t="shared" si="38"/>
        <v>40121.357199999999</v>
      </c>
      <c r="R136" s="2" t="s">
        <v>61</v>
      </c>
      <c r="S136">
        <f t="shared" si="41"/>
        <v>2.440723139755993E-6</v>
      </c>
      <c r="T136" s="23"/>
      <c r="U136">
        <f t="shared" si="42"/>
        <v>2.440723139755993E-6</v>
      </c>
    </row>
    <row r="137" spans="1:21">
      <c r="A137" s="51" t="s">
        <v>165</v>
      </c>
      <c r="B137" s="47" t="s">
        <v>108</v>
      </c>
      <c r="C137" s="50">
        <v>55147.6829</v>
      </c>
      <c r="D137" s="50">
        <v>2.0000000000000001E-4</v>
      </c>
      <c r="E137" s="52">
        <f t="shared" si="34"/>
        <v>6181.001435811484</v>
      </c>
      <c r="F137">
        <f t="shared" si="35"/>
        <v>6181</v>
      </c>
      <c r="G137">
        <f t="shared" si="40"/>
        <v>2.0428999996511266E-3</v>
      </c>
      <c r="K137">
        <f t="shared" si="43"/>
        <v>2.0428999996511266E-3</v>
      </c>
      <c r="O137">
        <f t="shared" ca="1" si="36"/>
        <v>2.6416599876906291E-3</v>
      </c>
      <c r="P137">
        <f t="shared" si="37"/>
        <v>3.5369472927922392E-4</v>
      </c>
      <c r="Q137" s="2">
        <f t="shared" si="38"/>
        <v>40129.1829</v>
      </c>
      <c r="R137" s="2"/>
      <c r="S137">
        <f t="shared" si="41"/>
        <v>2.8534144454522125E-6</v>
      </c>
      <c r="T137" s="23"/>
      <c r="U137">
        <f t="shared" si="42"/>
        <v>2.8534144454522125E-6</v>
      </c>
    </row>
    <row r="138" spans="1:21">
      <c r="A138" s="53" t="s">
        <v>141</v>
      </c>
      <c r="B138" s="54" t="s">
        <v>124</v>
      </c>
      <c r="C138" s="53">
        <v>55155.5075</v>
      </c>
      <c r="D138" s="53">
        <v>5.9999999999999995E-4</v>
      </c>
      <c r="E138" s="52">
        <f t="shared" si="34"/>
        <v>6186.5007997151597</v>
      </c>
      <c r="F138">
        <f t="shared" si="35"/>
        <v>6186.5</v>
      </c>
      <c r="G138">
        <f t="shared" si="40"/>
        <v>1.1378500057617202E-3</v>
      </c>
      <c r="K138">
        <f t="shared" si="43"/>
        <v>1.1378500057617202E-3</v>
      </c>
      <c r="O138">
        <f t="shared" ca="1" si="36"/>
        <v>2.644796970575345E-3</v>
      </c>
      <c r="P138">
        <f t="shared" si="37"/>
        <v>4.2353172304661151E-4</v>
      </c>
      <c r="Q138" s="2">
        <f t="shared" si="38"/>
        <v>40137.0075</v>
      </c>
      <c r="R138" s="2" t="s">
        <v>61</v>
      </c>
      <c r="S138">
        <f t="shared" si="41"/>
        <v>5.10250609021062E-7</v>
      </c>
      <c r="T138" s="23"/>
      <c r="U138">
        <f t="shared" si="42"/>
        <v>5.10250609021062E-7</v>
      </c>
    </row>
    <row r="139" spans="1:21">
      <c r="A139" s="66" t="s">
        <v>145</v>
      </c>
      <c r="B139" s="49" t="s">
        <v>108</v>
      </c>
      <c r="C139" s="48">
        <v>55181.828999999998</v>
      </c>
      <c r="D139" s="48">
        <v>2.0000000000000001E-4</v>
      </c>
      <c r="E139" s="52">
        <f t="shared" si="34"/>
        <v>6205.0003405211537</v>
      </c>
      <c r="F139">
        <f t="shared" si="35"/>
        <v>6205</v>
      </c>
      <c r="G139">
        <f t="shared" si="40"/>
        <v>4.845000003115274E-4</v>
      </c>
      <c r="K139">
        <f t="shared" si="43"/>
        <v>4.845000003115274E-4</v>
      </c>
      <c r="O139">
        <f t="shared" ca="1" si="36"/>
        <v>2.6553486402784801E-3</v>
      </c>
      <c r="P139">
        <f t="shared" si="37"/>
        <v>6.7088588902308006E-4</v>
      </c>
      <c r="Q139" s="2">
        <f t="shared" si="38"/>
        <v>40163.328999999998</v>
      </c>
      <c r="R139" s="2" t="s">
        <v>61</v>
      </c>
      <c r="S139">
        <f t="shared" si="41"/>
        <v>3.473969951079529E-8</v>
      </c>
      <c r="T139" s="23"/>
      <c r="U139">
        <f t="shared" si="42"/>
        <v>3.473969951079529E-8</v>
      </c>
    </row>
    <row r="140" spans="1:21">
      <c r="A140" s="51" t="s">
        <v>165</v>
      </c>
      <c r="B140" s="47" t="s">
        <v>108</v>
      </c>
      <c r="C140" s="50">
        <v>55184.674599999998</v>
      </c>
      <c r="D140" s="50">
        <v>1E-4</v>
      </c>
      <c r="E140" s="52">
        <f t="shared" si="34"/>
        <v>6207.0003136730465</v>
      </c>
      <c r="F140">
        <f t="shared" si="35"/>
        <v>6207</v>
      </c>
      <c r="G140">
        <f t="shared" si="40"/>
        <v>4.4630000047618523E-4</v>
      </c>
      <c r="K140">
        <f t="shared" si="43"/>
        <v>4.4630000047618523E-4</v>
      </c>
      <c r="O140">
        <f t="shared" ca="1" si="36"/>
        <v>2.6564893613274677E-3</v>
      </c>
      <c r="P140">
        <f t="shared" si="37"/>
        <v>6.9870546720902265E-4</v>
      </c>
      <c r="Q140" s="2">
        <f t="shared" si="38"/>
        <v>40166.174599999998</v>
      </c>
      <c r="R140" s="2"/>
      <c r="S140">
        <f t="shared" si="41"/>
        <v>6.37085196366215E-8</v>
      </c>
      <c r="T140" s="23"/>
      <c r="U140">
        <f t="shared" si="42"/>
        <v>6.37085196366215E-8</v>
      </c>
    </row>
    <row r="141" spans="1:21">
      <c r="A141" s="51" t="s">
        <v>165</v>
      </c>
      <c r="B141" s="47" t="s">
        <v>108</v>
      </c>
      <c r="C141" s="50">
        <v>55206.729599999999</v>
      </c>
      <c r="D141" s="50">
        <v>1E-4</v>
      </c>
      <c r="E141" s="52">
        <f t="shared" si="34"/>
        <v>6222.5012301282732</v>
      </c>
      <c r="F141">
        <f t="shared" si="35"/>
        <v>6222.5</v>
      </c>
      <c r="G141">
        <f t="shared" si="40"/>
        <v>1.7502500049886294E-3</v>
      </c>
      <c r="K141">
        <f t="shared" si="43"/>
        <v>1.7502500049886294E-3</v>
      </c>
      <c r="O141">
        <f t="shared" ca="1" si="36"/>
        <v>2.6653299494571211E-3</v>
      </c>
      <c r="P141">
        <f t="shared" si="37"/>
        <v>9.2076698209146517E-4</v>
      </c>
      <c r="Q141" s="2">
        <f t="shared" si="38"/>
        <v>40188.229599999999</v>
      </c>
      <c r="R141" s="2"/>
      <c r="S141">
        <f t="shared" si="41"/>
        <v>6.880420852746174E-7</v>
      </c>
      <c r="T141" s="23"/>
      <c r="U141">
        <f t="shared" si="42"/>
        <v>6.880420852746174E-7</v>
      </c>
    </row>
    <row r="142" spans="1:21">
      <c r="A142" s="51" t="s">
        <v>165</v>
      </c>
      <c r="B142" s="47" t="s">
        <v>108</v>
      </c>
      <c r="C142" s="50">
        <v>55241.588499999998</v>
      </c>
      <c r="D142" s="50">
        <v>2.0000000000000001E-4</v>
      </c>
      <c r="E142" s="52">
        <f t="shared" si="34"/>
        <v>6247.0011120879681</v>
      </c>
      <c r="F142">
        <f t="shared" si="35"/>
        <v>6247</v>
      </c>
      <c r="G142">
        <f t="shared" si="40"/>
        <v>1.5822999994270504E-3</v>
      </c>
      <c r="K142">
        <f t="shared" si="43"/>
        <v>1.5822999994270504E-3</v>
      </c>
      <c r="O142">
        <f t="shared" ca="1" si="36"/>
        <v>2.6793037823072191E-3</v>
      </c>
      <c r="P142">
        <f t="shared" si="37"/>
        <v>1.2921101064577408E-3</v>
      </c>
      <c r="Q142" s="2">
        <f t="shared" si="38"/>
        <v>40223.088499999998</v>
      </c>
      <c r="R142" s="2"/>
      <c r="S142">
        <f t="shared" si="41"/>
        <v>8.4210173981539334E-8</v>
      </c>
      <c r="T142" s="23"/>
      <c r="U142">
        <f t="shared" si="42"/>
        <v>8.4210173981539334E-8</v>
      </c>
    </row>
    <row r="143" spans="1:21">
      <c r="A143" s="51" t="s">
        <v>165</v>
      </c>
      <c r="B143" s="47" t="s">
        <v>108</v>
      </c>
      <c r="C143" s="50">
        <v>55246.5697</v>
      </c>
      <c r="D143" s="50">
        <v>2.9999999999999997E-4</v>
      </c>
      <c r="E143" s="52">
        <f t="shared" si="34"/>
        <v>6250.5020490658326</v>
      </c>
      <c r="F143">
        <f t="shared" si="35"/>
        <v>6250.5</v>
      </c>
      <c r="G143">
        <f t="shared" si="40"/>
        <v>2.9154500007280149E-3</v>
      </c>
      <c r="K143">
        <f t="shared" si="43"/>
        <v>2.9154500007280149E-3</v>
      </c>
      <c r="O143">
        <f t="shared" ca="1" si="36"/>
        <v>2.6813000441429473E-3</v>
      </c>
      <c r="P143">
        <f t="shared" si="37"/>
        <v>1.3468730472930605E-3</v>
      </c>
      <c r="Q143" s="2">
        <f t="shared" si="38"/>
        <v>40228.0697</v>
      </c>
      <c r="R143" s="2"/>
      <c r="S143">
        <f t="shared" si="41"/>
        <v>2.4604336588472829E-6</v>
      </c>
      <c r="T143" s="23"/>
      <c r="U143">
        <f t="shared" si="42"/>
        <v>2.4604336588472829E-6</v>
      </c>
    </row>
    <row r="144" spans="1:21">
      <c r="A144" s="66" t="s">
        <v>145</v>
      </c>
      <c r="B144" s="49" t="s">
        <v>108</v>
      </c>
      <c r="C144" s="48">
        <v>55251.548799999997</v>
      </c>
      <c r="D144" s="48">
        <v>6.9999999999999999E-4</v>
      </c>
      <c r="E144" s="52">
        <f t="shared" si="34"/>
        <v>6254.0015101006165</v>
      </c>
      <c r="F144">
        <f t="shared" si="35"/>
        <v>6254</v>
      </c>
      <c r="G144">
        <f t="shared" si="40"/>
        <v>2.1485999968717806E-3</v>
      </c>
      <c r="K144">
        <f t="shared" si="43"/>
        <v>2.1485999968717806E-3</v>
      </c>
      <c r="O144">
        <f t="shared" ca="1" si="36"/>
        <v>2.6832963059786759E-3</v>
      </c>
      <c r="P144">
        <f t="shared" si="37"/>
        <v>1.4020047973882239E-3</v>
      </c>
      <c r="Q144" s="2">
        <f t="shared" si="38"/>
        <v>40233.048799999997</v>
      </c>
      <c r="R144" s="2" t="s">
        <v>61</v>
      </c>
      <c r="S144">
        <f t="shared" si="41"/>
        <v>5.5740439189189181E-7</v>
      </c>
      <c r="T144" s="23"/>
      <c r="U144">
        <f t="shared" si="42"/>
        <v>5.5740439189189181E-7</v>
      </c>
    </row>
    <row r="145" spans="1:21">
      <c r="A145" s="66" t="s">
        <v>145</v>
      </c>
      <c r="B145" s="49" t="s">
        <v>108</v>
      </c>
      <c r="C145" s="48">
        <v>55258.662700000001</v>
      </c>
      <c r="D145" s="48">
        <v>2.0000000000000001E-4</v>
      </c>
      <c r="E145" s="52">
        <f t="shared" ref="E145:E183" si="44">+(C145-C$7)/C$8</f>
        <v>6259.0013726973475</v>
      </c>
      <c r="F145">
        <f t="shared" ref="F145:F189" si="45">ROUND(2*E145,0)/2</f>
        <v>6259</v>
      </c>
      <c r="G145">
        <f t="shared" ref="G145:G183" si="46">+C145-(C$7+F145*C$8)</f>
        <v>1.9530999998096377E-3</v>
      </c>
      <c r="K145">
        <f t="shared" ref="K145:K170" si="47">G145</f>
        <v>1.9530999998096377E-3</v>
      </c>
      <c r="O145">
        <f t="shared" ref="O145:O183" ca="1" si="48">+C$11+C$12*$F145</f>
        <v>2.6861481086011448E-3</v>
      </c>
      <c r="P145">
        <f t="shared" ref="P145:P183" si="49">F$8*SIN(F$9*(F145-F$10))+F$11*F145+F$12</f>
        <v>1.4813640294616545E-3</v>
      </c>
      <c r="Q145" s="2">
        <f t="shared" ref="Q145:Q183" si="50">+C145-15018.5</f>
        <v>40240.162700000001</v>
      </c>
      <c r="R145" s="2" t="s">
        <v>61</v>
      </c>
      <c r="S145">
        <f t="shared" ref="S145:S183" si="51">+(P145-G145)^2</f>
        <v>2.2253482572015329E-7</v>
      </c>
      <c r="T145" s="23"/>
      <c r="U145">
        <f t="shared" ref="U145:U183" si="52">+(P145-G145)^2</f>
        <v>2.2253482572015329E-7</v>
      </c>
    </row>
    <row r="146" spans="1:21">
      <c r="A146" s="66" t="s">
        <v>145</v>
      </c>
      <c r="B146" s="49" t="s">
        <v>124</v>
      </c>
      <c r="C146" s="48">
        <v>55462.838900000002</v>
      </c>
      <c r="D146" s="48">
        <v>2.9999999999999997E-4</v>
      </c>
      <c r="E146" s="52">
        <f t="shared" si="44"/>
        <v>6402.5025387978039</v>
      </c>
      <c r="F146">
        <f t="shared" si="45"/>
        <v>6402.5</v>
      </c>
      <c r="G146">
        <f t="shared" si="46"/>
        <v>3.6122500023338944E-3</v>
      </c>
      <c r="K146">
        <f t="shared" si="47"/>
        <v>3.6122500023338944E-3</v>
      </c>
      <c r="O146">
        <f t="shared" ca="1" si="48"/>
        <v>2.7679948438660037E-3</v>
      </c>
      <c r="P146">
        <f t="shared" si="49"/>
        <v>3.7951982230306786E-3</v>
      </c>
      <c r="Q146" s="2">
        <f t="shared" si="50"/>
        <v>40444.338900000002</v>
      </c>
      <c r="R146" s="2" t="s">
        <v>61</v>
      </c>
      <c r="S146">
        <f t="shared" si="51"/>
        <v>3.3470051456119276E-8</v>
      </c>
      <c r="T146" s="23"/>
      <c r="U146">
        <f t="shared" si="52"/>
        <v>3.3470051456119276E-8</v>
      </c>
    </row>
    <row r="147" spans="1:21">
      <c r="A147" s="51" t="s">
        <v>146</v>
      </c>
      <c r="B147" s="47" t="s">
        <v>124</v>
      </c>
      <c r="C147" s="50">
        <v>55526.867400000003</v>
      </c>
      <c r="D147" s="50">
        <v>1E-4</v>
      </c>
      <c r="E147" s="52">
        <f t="shared" si="44"/>
        <v>6447.503691790479</v>
      </c>
      <c r="F147">
        <f t="shared" si="45"/>
        <v>6447.5</v>
      </c>
      <c r="G147">
        <f t="shared" si="46"/>
        <v>5.252750008367002E-3</v>
      </c>
      <c r="K147">
        <f t="shared" si="47"/>
        <v>5.252750008367002E-3</v>
      </c>
      <c r="O147">
        <f t="shared" ca="1" si="48"/>
        <v>2.7936610674682244E-3</v>
      </c>
      <c r="P147">
        <f t="shared" si="49"/>
        <v>4.4033466306145049E-3</v>
      </c>
      <c r="Q147" s="2">
        <f t="shared" si="50"/>
        <v>40508.367400000003</v>
      </c>
      <c r="R147" s="2" t="s">
        <v>176</v>
      </c>
      <c r="S147">
        <f t="shared" si="51"/>
        <v>7.2148609813735133E-7</v>
      </c>
      <c r="T147" s="23"/>
      <c r="U147">
        <f t="shared" si="52"/>
        <v>7.2148609813735133E-7</v>
      </c>
    </row>
    <row r="148" spans="1:21">
      <c r="A148" s="50" t="s">
        <v>166</v>
      </c>
      <c r="B148" s="47" t="s">
        <v>124</v>
      </c>
      <c r="C148" s="50">
        <v>55596.585200000001</v>
      </c>
      <c r="D148" s="50">
        <v>2.9999999999999997E-4</v>
      </c>
      <c r="E148" s="52">
        <f t="shared" si="44"/>
        <v>6496.5034557098688</v>
      </c>
      <c r="F148">
        <f t="shared" si="45"/>
        <v>6496.5</v>
      </c>
      <c r="G148">
        <f t="shared" si="46"/>
        <v>4.9168500045198016E-3</v>
      </c>
      <c r="K148">
        <f t="shared" si="47"/>
        <v>4.9168500045198016E-3</v>
      </c>
      <c r="O148">
        <f t="shared" ca="1" si="48"/>
        <v>2.8216087331684203E-3</v>
      </c>
      <c r="P148">
        <f t="shared" si="49"/>
        <v>4.9234815999938458E-3</v>
      </c>
      <c r="Q148" s="2">
        <f t="shared" si="50"/>
        <v>40578.085200000001</v>
      </c>
      <c r="R148" s="2"/>
      <c r="S148">
        <f t="shared" si="51"/>
        <v>4.3978058531363568E-11</v>
      </c>
      <c r="T148" s="23"/>
      <c r="U148">
        <f t="shared" si="52"/>
        <v>4.3978058531363568E-11</v>
      </c>
    </row>
    <row r="149" spans="1:21">
      <c r="A149" s="51" t="s">
        <v>168</v>
      </c>
      <c r="B149" s="47" t="s">
        <v>108</v>
      </c>
      <c r="C149" s="50">
        <v>55651.362860000001</v>
      </c>
      <c r="D149" s="50">
        <v>6.9999999999999999E-4</v>
      </c>
      <c r="E149" s="52">
        <f t="shared" si="44"/>
        <v>6535.0028404875957</v>
      </c>
      <c r="F149">
        <f t="shared" si="45"/>
        <v>6535</v>
      </c>
      <c r="G149">
        <f t="shared" si="46"/>
        <v>4.0415000039502047E-3</v>
      </c>
      <c r="K149">
        <f t="shared" si="47"/>
        <v>4.0415000039502047E-3</v>
      </c>
      <c r="O149">
        <f t="shared" ca="1" si="48"/>
        <v>2.8435676133614311E-3</v>
      </c>
      <c r="P149">
        <f t="shared" si="49"/>
        <v>5.2045201381825789E-3</v>
      </c>
      <c r="Q149" s="2">
        <f t="shared" si="50"/>
        <v>40632.862860000001</v>
      </c>
      <c r="R149" s="2"/>
      <c r="S149">
        <f t="shared" si="51"/>
        <v>1.3526158326298897E-6</v>
      </c>
      <c r="T149" s="23"/>
      <c r="U149">
        <f t="shared" si="52"/>
        <v>1.3526158326298897E-6</v>
      </c>
    </row>
    <row r="150" spans="1:21">
      <c r="A150" s="51" t="s">
        <v>168</v>
      </c>
      <c r="B150" s="47" t="s">
        <v>108</v>
      </c>
      <c r="C150" s="50">
        <v>55651.362959999999</v>
      </c>
      <c r="D150" s="50">
        <v>2.9999999999999997E-4</v>
      </c>
      <c r="E150" s="52">
        <f t="shared" si="44"/>
        <v>6535.0029107705977</v>
      </c>
      <c r="F150">
        <f t="shared" si="45"/>
        <v>6535</v>
      </c>
      <c r="G150">
        <f t="shared" si="46"/>
        <v>4.1415000014239922E-3</v>
      </c>
      <c r="K150">
        <f t="shared" si="47"/>
        <v>4.1415000014239922E-3</v>
      </c>
      <c r="O150">
        <f t="shared" ca="1" si="48"/>
        <v>2.8435676133614311E-3</v>
      </c>
      <c r="P150">
        <f t="shared" si="49"/>
        <v>5.2045201381825789E-3</v>
      </c>
      <c r="Q150" s="2">
        <f t="shared" si="50"/>
        <v>40632.862959999999</v>
      </c>
      <c r="R150" s="2"/>
      <c r="S150">
        <f t="shared" si="51"/>
        <v>1.1300118111542444E-6</v>
      </c>
      <c r="T150" s="23"/>
      <c r="U150">
        <f t="shared" si="52"/>
        <v>1.1300118111542444E-6</v>
      </c>
    </row>
    <row r="151" spans="1:21">
      <c r="A151" s="51" t="s">
        <v>169</v>
      </c>
      <c r="B151" s="47" t="s">
        <v>108</v>
      </c>
      <c r="C151" s="50">
        <v>55797.914100000002</v>
      </c>
      <c r="D151" s="50">
        <v>2.0000000000000001E-4</v>
      </c>
      <c r="E151" s="52">
        <f t="shared" si="44"/>
        <v>6638.0034538473692</v>
      </c>
      <c r="F151">
        <f t="shared" si="45"/>
        <v>6638</v>
      </c>
      <c r="G151">
        <f t="shared" si="46"/>
        <v>4.914200006169267E-3</v>
      </c>
      <c r="K151">
        <f t="shared" si="47"/>
        <v>4.914200006169267E-3</v>
      </c>
      <c r="O151">
        <f t="shared" ca="1" si="48"/>
        <v>2.9023147473842916E-3</v>
      </c>
      <c r="P151">
        <f t="shared" si="49"/>
        <v>5.3205761122323688E-3</v>
      </c>
      <c r="Q151" s="2">
        <f t="shared" si="50"/>
        <v>40779.414100000002</v>
      </c>
      <c r="R151" s="2"/>
      <c r="S151">
        <f t="shared" si="51"/>
        <v>1.6514153957900939E-7</v>
      </c>
      <c r="T151" s="23"/>
      <c r="U151">
        <f t="shared" si="52"/>
        <v>1.6514153957900939E-7</v>
      </c>
    </row>
    <row r="152" spans="1:21">
      <c r="A152" s="51" t="s">
        <v>167</v>
      </c>
      <c r="B152" s="47" t="s">
        <v>108</v>
      </c>
      <c r="C152" s="50">
        <v>55797.914100000002</v>
      </c>
      <c r="D152" s="50">
        <v>2.0000000000000001E-4</v>
      </c>
      <c r="E152" s="52">
        <f t="shared" si="44"/>
        <v>6638.0034538473692</v>
      </c>
      <c r="F152">
        <f t="shared" si="45"/>
        <v>6638</v>
      </c>
      <c r="G152">
        <f t="shared" si="46"/>
        <v>4.914200006169267E-3</v>
      </c>
      <c r="K152">
        <f t="shared" si="47"/>
        <v>4.914200006169267E-3</v>
      </c>
      <c r="O152">
        <f t="shared" ca="1" si="48"/>
        <v>2.9023147473842916E-3</v>
      </c>
      <c r="P152">
        <f t="shared" si="49"/>
        <v>5.3205761122323688E-3</v>
      </c>
      <c r="Q152" s="2">
        <f t="shared" si="50"/>
        <v>40779.414100000002</v>
      </c>
      <c r="R152" s="2"/>
      <c r="S152">
        <f t="shared" si="51"/>
        <v>1.6514153957900939E-7</v>
      </c>
      <c r="T152" s="23"/>
      <c r="U152">
        <f t="shared" si="52"/>
        <v>1.6514153957900939E-7</v>
      </c>
    </row>
    <row r="153" spans="1:21">
      <c r="A153" s="53" t="s">
        <v>161</v>
      </c>
      <c r="B153" s="54" t="s">
        <v>108</v>
      </c>
      <c r="C153" s="53">
        <v>55803.606</v>
      </c>
      <c r="D153" s="53">
        <v>3.0000000000000001E-3</v>
      </c>
      <c r="E153" s="52">
        <f t="shared" si="44"/>
        <v>6642.0038921321784</v>
      </c>
      <c r="F153">
        <f t="shared" si="45"/>
        <v>6642</v>
      </c>
      <c r="G153">
        <f t="shared" si="46"/>
        <v>5.5378000033670105E-3</v>
      </c>
      <c r="K153">
        <f t="shared" si="47"/>
        <v>5.5378000033670105E-3</v>
      </c>
      <c r="O153">
        <f t="shared" ca="1" si="48"/>
        <v>2.9045961894822669E-3</v>
      </c>
      <c r="P153">
        <f t="shared" si="49"/>
        <v>5.3058582631387054E-3</v>
      </c>
      <c r="Q153" s="2">
        <f t="shared" si="50"/>
        <v>40785.106</v>
      </c>
      <c r="R153" s="2"/>
      <c r="S153">
        <f t="shared" si="51"/>
        <v>5.3796970860134581E-8</v>
      </c>
      <c r="T153" s="23"/>
      <c r="U153">
        <f t="shared" si="52"/>
        <v>5.3796970860134581E-8</v>
      </c>
    </row>
    <row r="154" spans="1:21">
      <c r="A154" s="98" t="s">
        <v>57</v>
      </c>
      <c r="B154" s="99" t="s">
        <v>108</v>
      </c>
      <c r="C154" s="100">
        <v>55813.5645</v>
      </c>
      <c r="D154" s="100">
        <v>1E-4</v>
      </c>
      <c r="E154" s="52">
        <f t="shared" si="44"/>
        <v>6649.0030250507625</v>
      </c>
      <c r="F154">
        <f t="shared" si="45"/>
        <v>6649</v>
      </c>
      <c r="G154">
        <f t="shared" si="46"/>
        <v>4.3041000026278198E-3</v>
      </c>
      <c r="K154">
        <f t="shared" si="47"/>
        <v>4.3041000026278198E-3</v>
      </c>
      <c r="O154">
        <f t="shared" ca="1" si="48"/>
        <v>2.9085887131537233E-3</v>
      </c>
      <c r="P154">
        <f t="shared" si="49"/>
        <v>5.2767168410193504E-3</v>
      </c>
      <c r="Q154" s="2">
        <f t="shared" si="50"/>
        <v>40795.0645</v>
      </c>
      <c r="R154" s="2"/>
      <c r="S154">
        <f t="shared" si="51"/>
        <v>9.4598351432273675E-7</v>
      </c>
      <c r="T154" s="23"/>
      <c r="U154">
        <f t="shared" si="52"/>
        <v>9.4598351432273675E-7</v>
      </c>
    </row>
    <row r="155" spans="1:21">
      <c r="A155" s="51" t="s">
        <v>168</v>
      </c>
      <c r="B155" s="47" t="s">
        <v>108</v>
      </c>
      <c r="C155" s="50">
        <v>55843.44382</v>
      </c>
      <c r="D155" s="50">
        <v>2.0000000000000001E-4</v>
      </c>
      <c r="E155" s="52">
        <f t="shared" si="44"/>
        <v>6670.0031086172539</v>
      </c>
      <c r="F155">
        <f t="shared" si="45"/>
        <v>6670</v>
      </c>
      <c r="G155">
        <f t="shared" si="46"/>
        <v>4.4230000057723373E-3</v>
      </c>
      <c r="K155">
        <f t="shared" si="47"/>
        <v>4.4230000057723373E-3</v>
      </c>
      <c r="O155">
        <f t="shared" ca="1" si="48"/>
        <v>2.920566284168093E-3</v>
      </c>
      <c r="P155">
        <f t="shared" si="49"/>
        <v>5.1638847952075566E-3</v>
      </c>
      <c r="Q155" s="2">
        <f t="shared" si="50"/>
        <v>40824.94382</v>
      </c>
      <c r="R155" s="2"/>
      <c r="S155">
        <f t="shared" si="51"/>
        <v>5.4891027121646916E-7</v>
      </c>
      <c r="T155" s="23"/>
      <c r="U155">
        <f t="shared" si="52"/>
        <v>5.4891027121646916E-7</v>
      </c>
    </row>
    <row r="156" spans="1:21">
      <c r="A156" s="51" t="s">
        <v>168</v>
      </c>
      <c r="B156" s="47" t="s">
        <v>124</v>
      </c>
      <c r="C156" s="50">
        <v>55855.537609999999</v>
      </c>
      <c r="D156" s="50">
        <v>2.0000000000000001E-4</v>
      </c>
      <c r="E156" s="52">
        <f t="shared" si="44"/>
        <v>6678.5029874844968</v>
      </c>
      <c r="F156">
        <f t="shared" si="45"/>
        <v>6678.5</v>
      </c>
      <c r="G156">
        <f t="shared" si="46"/>
        <v>4.2506500030867755E-3</v>
      </c>
      <c r="K156">
        <f t="shared" si="47"/>
        <v>4.2506500030867755E-3</v>
      </c>
      <c r="O156">
        <f t="shared" ca="1" si="48"/>
        <v>2.92541434862629E-3</v>
      </c>
      <c r="P156">
        <f t="shared" si="49"/>
        <v>5.107635238075595E-3</v>
      </c>
      <c r="Q156" s="2">
        <f t="shared" si="50"/>
        <v>40837.037609999999</v>
      </c>
      <c r="R156" s="2"/>
      <c r="S156">
        <f t="shared" si="51"/>
        <v>7.3442369298884202E-7</v>
      </c>
      <c r="T156" s="23"/>
      <c r="U156">
        <f t="shared" si="52"/>
        <v>7.3442369298884202E-7</v>
      </c>
    </row>
    <row r="157" spans="1:21">
      <c r="A157" s="98" t="s">
        <v>57</v>
      </c>
      <c r="B157" s="99" t="s">
        <v>124</v>
      </c>
      <c r="C157" s="100">
        <v>55855.538</v>
      </c>
      <c r="D157" s="100">
        <v>1E-4</v>
      </c>
      <c r="E157" s="52">
        <f t="shared" si="44"/>
        <v>6678.5032615882119</v>
      </c>
      <c r="F157">
        <f t="shared" si="45"/>
        <v>6678.5</v>
      </c>
      <c r="G157">
        <f t="shared" si="46"/>
        <v>4.6406500041484833E-3</v>
      </c>
      <c r="K157">
        <f t="shared" si="47"/>
        <v>4.6406500041484833E-3</v>
      </c>
      <c r="O157">
        <f t="shared" ca="1" si="48"/>
        <v>2.92541434862629E-3</v>
      </c>
      <c r="P157">
        <f t="shared" si="49"/>
        <v>5.107635238075595E-3</v>
      </c>
      <c r="Q157" s="2">
        <f t="shared" si="50"/>
        <v>40837.038</v>
      </c>
      <c r="R157" s="2"/>
      <c r="S157">
        <f t="shared" si="51"/>
        <v>2.1807520870595923E-7</v>
      </c>
      <c r="T157" s="23"/>
      <c r="U157">
        <f t="shared" si="52"/>
        <v>2.1807520870595923E-7</v>
      </c>
    </row>
    <row r="158" spans="1:21">
      <c r="A158" s="51" t="s">
        <v>169</v>
      </c>
      <c r="B158" s="47" t="s">
        <v>124</v>
      </c>
      <c r="C158" s="50">
        <v>55889.684699999998</v>
      </c>
      <c r="D158" s="50">
        <v>2.9999999999999997E-4</v>
      </c>
      <c r="E158" s="52">
        <f t="shared" si="44"/>
        <v>6702.502587995903</v>
      </c>
      <c r="F158">
        <f t="shared" si="45"/>
        <v>6702.5</v>
      </c>
      <c r="G158">
        <f t="shared" si="46"/>
        <v>3.6822500042035244E-3</v>
      </c>
      <c r="K158">
        <f t="shared" si="47"/>
        <v>3.6822500042035244E-3</v>
      </c>
      <c r="O158">
        <f t="shared" ca="1" si="48"/>
        <v>2.939103001214141E-3</v>
      </c>
      <c r="P158">
        <f t="shared" si="49"/>
        <v>4.9173360234875526E-3</v>
      </c>
      <c r="Q158" s="2">
        <f t="shared" si="50"/>
        <v>40871.184699999998</v>
      </c>
      <c r="R158" s="2"/>
      <c r="S158">
        <f t="shared" si="51"/>
        <v>1.5254374750308669E-6</v>
      </c>
      <c r="T158" s="23"/>
      <c r="U158">
        <f t="shared" si="52"/>
        <v>1.5254374750308669E-6</v>
      </c>
    </row>
    <row r="159" spans="1:21">
      <c r="A159" s="51" t="s">
        <v>167</v>
      </c>
      <c r="B159" s="47" t="s">
        <v>124</v>
      </c>
      <c r="C159" s="50">
        <v>55889.684699999998</v>
      </c>
      <c r="D159" s="50">
        <v>2.9999999999999997E-4</v>
      </c>
      <c r="E159" s="52">
        <f t="shared" si="44"/>
        <v>6702.502587995903</v>
      </c>
      <c r="F159">
        <f t="shared" si="45"/>
        <v>6702.5</v>
      </c>
      <c r="G159">
        <f t="shared" si="46"/>
        <v>3.6822500042035244E-3</v>
      </c>
      <c r="K159">
        <f t="shared" si="47"/>
        <v>3.6822500042035244E-3</v>
      </c>
      <c r="O159">
        <f t="shared" ca="1" si="48"/>
        <v>2.939103001214141E-3</v>
      </c>
      <c r="P159">
        <f t="shared" si="49"/>
        <v>4.9173360234875526E-3</v>
      </c>
      <c r="Q159" s="2">
        <f t="shared" si="50"/>
        <v>40871.184699999998</v>
      </c>
      <c r="R159" s="2"/>
      <c r="S159">
        <f t="shared" si="51"/>
        <v>1.5254374750308669E-6</v>
      </c>
      <c r="T159" s="23"/>
      <c r="U159">
        <f t="shared" si="52"/>
        <v>1.5254374750308669E-6</v>
      </c>
    </row>
    <row r="160" spans="1:21">
      <c r="A160" s="50" t="s">
        <v>162</v>
      </c>
      <c r="B160" s="47" t="s">
        <v>124</v>
      </c>
      <c r="C160" s="50">
        <v>55946.599800000004</v>
      </c>
      <c r="D160" s="50">
        <v>5.0000000000000001E-4</v>
      </c>
      <c r="E160" s="52">
        <f t="shared" si="44"/>
        <v>6742.504229806872</v>
      </c>
      <c r="F160">
        <f t="shared" si="45"/>
        <v>6742.5</v>
      </c>
      <c r="G160">
        <f t="shared" si="46"/>
        <v>6.0182500092196278E-3</v>
      </c>
      <c r="K160">
        <f t="shared" si="47"/>
        <v>6.0182500092196278E-3</v>
      </c>
      <c r="O160">
        <f t="shared" ca="1" si="48"/>
        <v>2.9619174221938928E-3</v>
      </c>
      <c r="P160">
        <f t="shared" si="49"/>
        <v>4.5049691302041428E-3</v>
      </c>
      <c r="Q160" s="2">
        <f t="shared" si="50"/>
        <v>40928.099800000004</v>
      </c>
      <c r="R160" s="2" t="s">
        <v>61</v>
      </c>
      <c r="S160">
        <f t="shared" si="51"/>
        <v>2.2900190187938789E-6</v>
      </c>
      <c r="T160" s="23"/>
      <c r="U160">
        <f t="shared" si="52"/>
        <v>2.2900190187938789E-6</v>
      </c>
    </row>
    <row r="161" spans="1:21">
      <c r="A161" s="51" t="s">
        <v>168</v>
      </c>
      <c r="B161" s="47" t="s">
        <v>108</v>
      </c>
      <c r="C161" s="50">
        <v>55957.268920000002</v>
      </c>
      <c r="D161" s="50">
        <v>1E-4</v>
      </c>
      <c r="E161" s="52">
        <f t="shared" si="44"/>
        <v>6750.0028078059995</v>
      </c>
      <c r="F161">
        <f t="shared" si="45"/>
        <v>6750</v>
      </c>
      <c r="G161">
        <f t="shared" si="46"/>
        <v>3.9950000063981861E-3</v>
      </c>
      <c r="K161">
        <f t="shared" si="47"/>
        <v>3.9950000063981861E-3</v>
      </c>
      <c r="O161">
        <f t="shared" ca="1" si="48"/>
        <v>2.9661951261275962E-3</v>
      </c>
      <c r="P161">
        <f t="shared" si="49"/>
        <v>4.4157051272525564E-3</v>
      </c>
      <c r="Q161" s="2">
        <f t="shared" si="50"/>
        <v>40938.768920000002</v>
      </c>
      <c r="R161" s="2"/>
      <c r="S161">
        <f t="shared" si="51"/>
        <v>1.7699279871309031E-7</v>
      </c>
      <c r="T161" s="23"/>
      <c r="U161">
        <f t="shared" si="52"/>
        <v>1.7699279871309031E-7</v>
      </c>
    </row>
    <row r="162" spans="1:21">
      <c r="A162" s="51" t="s">
        <v>170</v>
      </c>
      <c r="B162" s="47" t="s">
        <v>108</v>
      </c>
      <c r="C162" s="50">
        <v>56194.878400000001</v>
      </c>
      <c r="D162" s="50">
        <v>2.0000000000000001E-4</v>
      </c>
      <c r="E162" s="52">
        <f t="shared" si="44"/>
        <v>6917.0018873095005</v>
      </c>
      <c r="F162">
        <f t="shared" si="45"/>
        <v>6917</v>
      </c>
      <c r="G162">
        <f t="shared" si="46"/>
        <v>2.6853000017581508E-3</v>
      </c>
      <c r="K162">
        <f t="shared" si="47"/>
        <v>2.6853000017581508E-3</v>
      </c>
      <c r="O162">
        <f t="shared" ca="1" si="48"/>
        <v>3.0614453337180591E-3</v>
      </c>
      <c r="P162">
        <f t="shared" si="49"/>
        <v>1.8772394469943391E-3</v>
      </c>
      <c r="Q162" s="2">
        <f t="shared" si="50"/>
        <v>41176.378400000001</v>
      </c>
      <c r="R162" s="2"/>
      <c r="S162">
        <f t="shared" si="51"/>
        <v>6.5296186016519913E-7</v>
      </c>
      <c r="T162" s="23"/>
      <c r="U162">
        <f t="shared" si="52"/>
        <v>6.5296186016519913E-7</v>
      </c>
    </row>
    <row r="163" spans="1:21">
      <c r="A163" s="51" t="s">
        <v>168</v>
      </c>
      <c r="B163" s="47" t="s">
        <v>108</v>
      </c>
      <c r="C163" s="50">
        <v>56220.490680000003</v>
      </c>
      <c r="D163" s="50">
        <v>1E-4</v>
      </c>
      <c r="E163" s="52">
        <f t="shared" si="44"/>
        <v>6935.0029669970036</v>
      </c>
      <c r="F163">
        <f t="shared" si="45"/>
        <v>6935</v>
      </c>
      <c r="G163">
        <f t="shared" si="46"/>
        <v>4.2215000066789798E-3</v>
      </c>
      <c r="K163">
        <f t="shared" si="47"/>
        <v>4.2215000066789798E-3</v>
      </c>
      <c r="O163">
        <f t="shared" ca="1" si="48"/>
        <v>3.0717118231589472E-3</v>
      </c>
      <c r="P163">
        <f t="shared" si="49"/>
        <v>1.5909792327344504E-3</v>
      </c>
      <c r="Q163" s="2">
        <f t="shared" si="50"/>
        <v>41201.990680000003</v>
      </c>
      <c r="R163" s="2"/>
      <c r="S163">
        <f t="shared" si="51"/>
        <v>6.9196395421537266E-6</v>
      </c>
      <c r="T163" s="23"/>
      <c r="U163">
        <f t="shared" si="52"/>
        <v>6.9196395421537266E-6</v>
      </c>
    </row>
    <row r="164" spans="1:21">
      <c r="A164" s="101" t="s">
        <v>52</v>
      </c>
      <c r="B164" s="102" t="s">
        <v>124</v>
      </c>
      <c r="C164" s="103">
        <v>56226.890500000001</v>
      </c>
      <c r="D164" s="103">
        <v>3.0999999999999999E-3</v>
      </c>
      <c r="E164" s="52">
        <f t="shared" si="44"/>
        <v>6939.5009527212596</v>
      </c>
      <c r="F164">
        <f t="shared" si="45"/>
        <v>6939.5</v>
      </c>
      <c r="G164">
        <f t="shared" si="46"/>
        <v>1.3555500045185909E-3</v>
      </c>
      <c r="K164">
        <f t="shared" si="47"/>
        <v>1.3555500045185909E-3</v>
      </c>
      <c r="O164">
        <f t="shared" ca="1" si="48"/>
        <v>3.0742784455191695E-3</v>
      </c>
      <c r="P164">
        <f t="shared" si="49"/>
        <v>1.5205958779225062E-3</v>
      </c>
      <c r="Q164" s="2">
        <f t="shared" si="50"/>
        <v>41208.390500000001</v>
      </c>
      <c r="R164" s="2"/>
      <c r="S164">
        <f t="shared" si="51"/>
        <v>2.7240140327661245E-8</v>
      </c>
      <c r="T164" s="23"/>
      <c r="U164">
        <f t="shared" si="52"/>
        <v>2.7240140327661245E-8</v>
      </c>
    </row>
    <row r="165" spans="1:21">
      <c r="A165" s="51" t="s">
        <v>168</v>
      </c>
      <c r="B165" s="47" t="s">
        <v>108</v>
      </c>
      <c r="C165" s="50">
        <v>56294.475469999998</v>
      </c>
      <c r="D165" s="50">
        <v>1E-4</v>
      </c>
      <c r="E165" s="52">
        <f t="shared" si="44"/>
        <v>6987.0016996538779</v>
      </c>
      <c r="F165">
        <f t="shared" si="45"/>
        <v>6987</v>
      </c>
      <c r="G165">
        <f t="shared" si="46"/>
        <v>2.4182999986805953E-3</v>
      </c>
      <c r="K165">
        <f t="shared" si="47"/>
        <v>2.4182999986805953E-3</v>
      </c>
      <c r="O165">
        <f t="shared" ca="1" si="48"/>
        <v>3.1013705704326252E-3</v>
      </c>
      <c r="P165">
        <f t="shared" si="49"/>
        <v>8.2003045107660502E-4</v>
      </c>
      <c r="Q165" s="2">
        <f t="shared" si="50"/>
        <v>41275.975469999998</v>
      </c>
      <c r="R165" s="2"/>
      <c r="S165">
        <f t="shared" si="51"/>
        <v>2.5544655467982634E-6</v>
      </c>
      <c r="T165" s="23"/>
      <c r="U165">
        <f t="shared" si="52"/>
        <v>2.5544655467982634E-6</v>
      </c>
    </row>
    <row r="166" spans="1:21">
      <c r="A166" s="51" t="s">
        <v>171</v>
      </c>
      <c r="B166" s="47" t="s">
        <v>124</v>
      </c>
      <c r="C166" s="50">
        <v>56313.680699999997</v>
      </c>
      <c r="D166" s="50">
        <v>4.0000000000000002E-4</v>
      </c>
      <c r="E166" s="52">
        <f t="shared" si="44"/>
        <v>7000.4997121559591</v>
      </c>
      <c r="F166">
        <f t="shared" si="45"/>
        <v>7000.5</v>
      </c>
      <c r="G166">
        <f t="shared" si="46"/>
        <v>-4.0954999712994322E-4</v>
      </c>
      <c r="K166">
        <f t="shared" si="47"/>
        <v>-4.0954999712994322E-4</v>
      </c>
      <c r="O166">
        <f t="shared" ca="1" si="48"/>
        <v>3.109070437513291E-3</v>
      </c>
      <c r="P166">
        <f t="shared" si="49"/>
        <v>6.3907355877289317E-4</v>
      </c>
      <c r="Q166" s="2">
        <f t="shared" si="50"/>
        <v>41295.180699999997</v>
      </c>
      <c r="R166" s="2" t="s">
        <v>61</v>
      </c>
      <c r="S166">
        <f t="shared" si="51"/>
        <v>1.0996113619943089E-6</v>
      </c>
      <c r="T166" s="23"/>
      <c r="U166">
        <f t="shared" si="52"/>
        <v>1.0996113619943089E-6</v>
      </c>
    </row>
    <row r="167" spans="1:21">
      <c r="A167" s="51" t="s">
        <v>171</v>
      </c>
      <c r="B167" s="47" t="s">
        <v>124</v>
      </c>
      <c r="C167" s="50">
        <v>56323.642800000001</v>
      </c>
      <c r="D167" s="50">
        <v>2.0000000000000001E-4</v>
      </c>
      <c r="E167" s="52">
        <f t="shared" si="44"/>
        <v>7007.5013752626774</v>
      </c>
      <c r="F167">
        <f t="shared" si="45"/>
        <v>7007.5</v>
      </c>
      <c r="G167">
        <f t="shared" si="46"/>
        <v>1.9567500057746656E-3</v>
      </c>
      <c r="K167">
        <f t="shared" si="47"/>
        <v>1.9567500057746656E-3</v>
      </c>
      <c r="O167">
        <f t="shared" ca="1" si="48"/>
        <v>3.1130629611847475E-3</v>
      </c>
      <c r="P167">
        <f t="shared" si="49"/>
        <v>5.4909653551113555E-4</v>
      </c>
      <c r="Q167" s="2">
        <f t="shared" si="50"/>
        <v>41305.142800000001</v>
      </c>
      <c r="R167" s="2" t="s">
        <v>61</v>
      </c>
      <c r="S167">
        <f t="shared" si="51"/>
        <v>1.9814882923449587E-6</v>
      </c>
      <c r="T167" s="23"/>
      <c r="U167">
        <f t="shared" si="52"/>
        <v>1.9814882923449587E-6</v>
      </c>
    </row>
    <row r="168" spans="1:21">
      <c r="A168" s="51" t="s">
        <v>168</v>
      </c>
      <c r="B168" s="47" t="s">
        <v>124</v>
      </c>
      <c r="C168" s="50">
        <v>56356.372810000001</v>
      </c>
      <c r="D168" s="50">
        <v>2.0000000000000001E-4</v>
      </c>
      <c r="E168" s="52">
        <f t="shared" si="44"/>
        <v>7030.5050093859472</v>
      </c>
      <c r="F168">
        <f t="shared" si="45"/>
        <v>7030.5</v>
      </c>
      <c r="G168">
        <f t="shared" si="46"/>
        <v>7.1274500078288838E-3</v>
      </c>
      <c r="K168">
        <f t="shared" si="47"/>
        <v>7.1274500078288838E-3</v>
      </c>
      <c r="O168">
        <f t="shared" ca="1" si="48"/>
        <v>3.1261812532481048E-3</v>
      </c>
      <c r="P168">
        <f t="shared" si="49"/>
        <v>2.7392574137647101E-4</v>
      </c>
      <c r="Q168" s="2">
        <f t="shared" si="50"/>
        <v>41337.872810000001</v>
      </c>
      <c r="R168" s="2"/>
      <c r="S168">
        <f t="shared" si="51"/>
        <v>4.6970794870852081E-5</v>
      </c>
      <c r="T168" s="23"/>
      <c r="U168">
        <f t="shared" si="52"/>
        <v>4.6970794870852081E-5</v>
      </c>
    </row>
    <row r="169" spans="1:21">
      <c r="A169" s="51" t="s">
        <v>172</v>
      </c>
      <c r="B169" s="47" t="s">
        <v>124</v>
      </c>
      <c r="C169" s="50">
        <v>56549.871800000001</v>
      </c>
      <c r="D169" s="50">
        <v>2.0000000000000001E-4</v>
      </c>
      <c r="E169" s="52">
        <f t="shared" si="44"/>
        <v>7166.5019115922778</v>
      </c>
      <c r="F169">
        <f t="shared" si="45"/>
        <v>7166.5</v>
      </c>
      <c r="G169">
        <f t="shared" si="46"/>
        <v>2.7198500029044226E-3</v>
      </c>
      <c r="K169">
        <f t="shared" si="47"/>
        <v>2.7198500029044226E-3</v>
      </c>
      <c r="O169">
        <f t="shared" ca="1" si="48"/>
        <v>3.2037502845792608E-3</v>
      </c>
      <c r="P169">
        <f t="shared" si="49"/>
        <v>-5.3417186995855111E-4</v>
      </c>
      <c r="Q169" s="2">
        <f t="shared" si="50"/>
        <v>41531.371800000001</v>
      </c>
      <c r="R169" s="2"/>
      <c r="S169">
        <f t="shared" si="51"/>
        <v>1.0588658349070656E-5</v>
      </c>
      <c r="T169" s="23"/>
      <c r="U169">
        <f t="shared" si="52"/>
        <v>1.0588658349070656E-5</v>
      </c>
    </row>
    <row r="170" spans="1:21">
      <c r="A170" s="51" t="s">
        <v>172</v>
      </c>
      <c r="B170" s="47" t="s">
        <v>124</v>
      </c>
      <c r="C170" s="50">
        <v>56559.830300000001</v>
      </c>
      <c r="D170" s="50">
        <v>1E-4</v>
      </c>
      <c r="E170" s="52">
        <f t="shared" si="44"/>
        <v>7173.5010445108619</v>
      </c>
      <c r="F170">
        <f t="shared" si="45"/>
        <v>7173.5</v>
      </c>
      <c r="G170">
        <f t="shared" si="46"/>
        <v>1.4861500094411895E-3</v>
      </c>
      <c r="K170">
        <f t="shared" si="47"/>
        <v>1.4861500094411895E-3</v>
      </c>
      <c r="O170">
        <f t="shared" ca="1" si="48"/>
        <v>3.2077428082507172E-3</v>
      </c>
      <c r="P170">
        <f t="shared" si="49"/>
        <v>-5.3245656546092933E-4</v>
      </c>
      <c r="Q170" s="2">
        <f t="shared" si="50"/>
        <v>41541.330300000001</v>
      </c>
      <c r="R170" s="2"/>
      <c r="S170">
        <f t="shared" si="51"/>
        <v>4.0747725042380643E-6</v>
      </c>
      <c r="T170" s="23"/>
      <c r="U170">
        <f t="shared" si="52"/>
        <v>4.0747725042380643E-6</v>
      </c>
    </row>
    <row r="171" spans="1:21">
      <c r="A171" s="48" t="s">
        <v>173</v>
      </c>
      <c r="B171" s="49" t="s">
        <v>108</v>
      </c>
      <c r="C171" s="48">
        <v>56701.401100000003</v>
      </c>
      <c r="D171" s="48">
        <v>8.0000000000000004E-4</v>
      </c>
      <c r="E171" s="52">
        <f t="shared" si="44"/>
        <v>7273.0012550436004</v>
      </c>
      <c r="F171">
        <f t="shared" si="45"/>
        <v>7273</v>
      </c>
      <c r="G171">
        <f t="shared" si="46"/>
        <v>1.7857000057119876E-3</v>
      </c>
      <c r="J171">
        <f>G171</f>
        <v>1.7857000057119876E-3</v>
      </c>
      <c r="O171">
        <f t="shared" ca="1" si="48"/>
        <v>3.2644936804378491E-3</v>
      </c>
      <c r="P171">
        <f t="shared" si="49"/>
        <v>-4.0591932596377488E-5</v>
      </c>
      <c r="Q171" s="2">
        <f t="shared" si="50"/>
        <v>41682.901100000003</v>
      </c>
      <c r="R171" s="2" t="s">
        <v>60</v>
      </c>
      <c r="S171">
        <f t="shared" si="51"/>
        <v>3.3353422439301253E-6</v>
      </c>
      <c r="T171" s="23"/>
      <c r="U171">
        <f t="shared" si="52"/>
        <v>3.3353422439301253E-6</v>
      </c>
    </row>
    <row r="172" spans="1:21">
      <c r="A172" s="104" t="s">
        <v>175</v>
      </c>
      <c r="B172" s="105" t="s">
        <v>108</v>
      </c>
      <c r="C172" s="106">
        <v>56940.437189999997</v>
      </c>
      <c r="D172" s="106">
        <v>1E-4</v>
      </c>
      <c r="E172" s="52">
        <f t="shared" si="44"/>
        <v>7441.0029989054829</v>
      </c>
      <c r="F172">
        <f t="shared" si="45"/>
        <v>7441</v>
      </c>
      <c r="G172">
        <f t="shared" si="46"/>
        <v>4.2669000031310134E-3</v>
      </c>
      <c r="K172">
        <f t="shared" ref="K172:K183" si="53">G172</f>
        <v>4.2669000031310134E-3</v>
      </c>
      <c r="O172">
        <f t="shared" ca="1" si="48"/>
        <v>3.360314248552806E-3</v>
      </c>
      <c r="P172">
        <f t="shared" si="49"/>
        <v>2.2819442818211655E-3</v>
      </c>
      <c r="Q172" s="2">
        <f t="shared" si="50"/>
        <v>41921.937189999997</v>
      </c>
      <c r="R172" s="2"/>
      <c r="S172">
        <f t="shared" si="51"/>
        <v>3.9400492155606984E-6</v>
      </c>
      <c r="T172" s="23"/>
      <c r="U172">
        <f t="shared" si="52"/>
        <v>3.9400492155606984E-6</v>
      </c>
    </row>
    <row r="173" spans="1:21">
      <c r="A173" s="101" t="s">
        <v>52</v>
      </c>
      <c r="B173" s="102" t="s">
        <v>124</v>
      </c>
      <c r="C173" s="103">
        <v>56956.799200000001</v>
      </c>
      <c r="D173" s="103">
        <v>2.0000000000000001E-4</v>
      </c>
      <c r="E173" s="52">
        <f t="shared" si="44"/>
        <v>7452.5027109911616</v>
      </c>
      <c r="F173">
        <f t="shared" si="45"/>
        <v>7452.5</v>
      </c>
      <c r="G173">
        <f t="shared" si="46"/>
        <v>3.8572500052396208E-3</v>
      </c>
      <c r="K173">
        <f t="shared" si="53"/>
        <v>3.8572500052396208E-3</v>
      </c>
      <c r="O173">
        <f t="shared" ca="1" si="48"/>
        <v>3.3668733945844847E-3</v>
      </c>
      <c r="P173">
        <f t="shared" si="49"/>
        <v>2.4730449409409755E-3</v>
      </c>
      <c r="Q173" s="2">
        <f t="shared" si="50"/>
        <v>41938.299200000001</v>
      </c>
      <c r="R173" s="2"/>
      <c r="S173">
        <f t="shared" si="51"/>
        <v>1.916023660030017E-6</v>
      </c>
      <c r="T173" s="23"/>
      <c r="U173">
        <f t="shared" si="52"/>
        <v>1.916023660030017E-6</v>
      </c>
    </row>
    <row r="174" spans="1:21">
      <c r="A174" s="107" t="s">
        <v>53</v>
      </c>
      <c r="B174" s="108" t="s">
        <v>124</v>
      </c>
      <c r="C174" s="109">
        <v>56956.799200000001</v>
      </c>
      <c r="D174" s="109">
        <v>2.0000000000000001E-4</v>
      </c>
      <c r="E174" s="52">
        <f t="shared" si="44"/>
        <v>7452.5027109911616</v>
      </c>
      <c r="F174">
        <f t="shared" si="45"/>
        <v>7452.5</v>
      </c>
      <c r="G174">
        <f t="shared" si="46"/>
        <v>3.8572500052396208E-3</v>
      </c>
      <c r="K174">
        <f t="shared" si="53"/>
        <v>3.8572500052396208E-3</v>
      </c>
      <c r="O174">
        <f t="shared" ca="1" si="48"/>
        <v>3.3668733945844847E-3</v>
      </c>
      <c r="P174">
        <f t="shared" si="49"/>
        <v>2.4730449409409755E-3</v>
      </c>
      <c r="Q174" s="2">
        <f t="shared" si="50"/>
        <v>41938.299200000001</v>
      </c>
      <c r="R174" s="2"/>
      <c r="S174">
        <f t="shared" si="51"/>
        <v>1.916023660030017E-6</v>
      </c>
      <c r="T174" s="23"/>
      <c r="U174">
        <f t="shared" si="52"/>
        <v>1.916023660030017E-6</v>
      </c>
    </row>
    <row r="175" spans="1:21">
      <c r="A175" s="107" t="s">
        <v>54</v>
      </c>
      <c r="B175" s="108" t="s">
        <v>108</v>
      </c>
      <c r="C175" s="109">
        <v>57321.753700000001</v>
      </c>
      <c r="D175" s="109">
        <v>1E-4</v>
      </c>
      <c r="E175" s="52">
        <f t="shared" si="44"/>
        <v>7709.0036955506184</v>
      </c>
      <c r="F175">
        <f t="shared" si="45"/>
        <v>7709</v>
      </c>
      <c r="G175">
        <f t="shared" si="46"/>
        <v>5.2581000054487959E-3</v>
      </c>
      <c r="K175">
        <f t="shared" si="53"/>
        <v>5.2581000054487959E-3</v>
      </c>
      <c r="O175">
        <f t="shared" ca="1" si="48"/>
        <v>3.5131708691171419E-3</v>
      </c>
      <c r="P175">
        <f t="shared" si="49"/>
        <v>5.4952336015585222E-3</v>
      </c>
      <c r="Q175" s="2">
        <f t="shared" si="50"/>
        <v>42303.253700000001</v>
      </c>
      <c r="R175" s="2"/>
      <c r="S175">
        <f t="shared" si="51"/>
        <v>5.6232342403930802E-8</v>
      </c>
      <c r="T175" s="23"/>
      <c r="U175">
        <f t="shared" si="52"/>
        <v>5.6232342403930802E-8</v>
      </c>
    </row>
    <row r="176" spans="1:21">
      <c r="A176" s="104" t="s">
        <v>175</v>
      </c>
      <c r="B176" s="105" t="s">
        <v>124</v>
      </c>
      <c r="C176" s="106">
        <v>57443.405330000001</v>
      </c>
      <c r="D176" s="106">
        <v>1E-4</v>
      </c>
      <c r="E176" s="52">
        <f t="shared" si="44"/>
        <v>7794.5041151050091</v>
      </c>
      <c r="F176">
        <f t="shared" si="45"/>
        <v>7794.5</v>
      </c>
      <c r="G176">
        <f t="shared" si="46"/>
        <v>5.8550500034471042E-3</v>
      </c>
      <c r="K176">
        <f t="shared" si="53"/>
        <v>5.8550500034471042E-3</v>
      </c>
      <c r="O176">
        <f t="shared" ca="1" si="48"/>
        <v>3.561936693961361E-3</v>
      </c>
      <c r="P176">
        <f t="shared" si="49"/>
        <v>5.4163544925697896E-3</v>
      </c>
      <c r="Q176" s="2">
        <f t="shared" si="50"/>
        <v>42424.905330000001</v>
      </c>
      <c r="R176" s="2"/>
      <c r="S176">
        <f t="shared" si="51"/>
        <v>1.9245375126390808E-7</v>
      </c>
      <c r="T176" s="23"/>
      <c r="U176">
        <f t="shared" si="52"/>
        <v>1.9245375126390808E-7</v>
      </c>
    </row>
    <row r="177" spans="1:21">
      <c r="A177" s="104" t="s">
        <v>175</v>
      </c>
      <c r="B177" s="105" t="s">
        <v>124</v>
      </c>
      <c r="C177" s="106">
        <v>57443.405350000001</v>
      </c>
      <c r="D177" s="106">
        <v>1E-4</v>
      </c>
      <c r="E177" s="52">
        <f t="shared" si="44"/>
        <v>7794.5041291616089</v>
      </c>
      <c r="F177">
        <f t="shared" si="45"/>
        <v>7794.5</v>
      </c>
      <c r="G177">
        <f t="shared" si="46"/>
        <v>5.8750500029418617E-3</v>
      </c>
      <c r="K177">
        <f t="shared" si="53"/>
        <v>5.8750500029418617E-3</v>
      </c>
      <c r="O177">
        <f t="shared" ca="1" si="48"/>
        <v>3.561936693961361E-3</v>
      </c>
      <c r="P177">
        <f t="shared" si="49"/>
        <v>5.4163544925697896E-3</v>
      </c>
      <c r="Q177" s="2">
        <f t="shared" si="50"/>
        <v>42424.905350000001</v>
      </c>
      <c r="R177" s="2"/>
      <c r="S177">
        <f t="shared" si="51"/>
        <v>2.1040157123549574E-7</v>
      </c>
      <c r="T177" s="23"/>
      <c r="U177">
        <f t="shared" si="52"/>
        <v>2.1040157123549574E-7</v>
      </c>
    </row>
    <row r="178" spans="1:21">
      <c r="A178" s="107" t="s">
        <v>55</v>
      </c>
      <c r="B178" s="108" t="s">
        <v>124</v>
      </c>
      <c r="C178" s="109">
        <v>57743.618399999999</v>
      </c>
      <c r="D178" s="109">
        <v>2.0000000000000001E-4</v>
      </c>
      <c r="E178" s="52">
        <f t="shared" si="44"/>
        <v>8005.5028780538605</v>
      </c>
      <c r="F178">
        <f t="shared" si="45"/>
        <v>8005.5</v>
      </c>
      <c r="G178">
        <f t="shared" si="46"/>
        <v>4.0949500034912489E-3</v>
      </c>
      <c r="K178">
        <f t="shared" si="53"/>
        <v>4.0949500034912489E-3</v>
      </c>
      <c r="O178">
        <f t="shared" ca="1" si="48"/>
        <v>3.6822827646295513E-3</v>
      </c>
      <c r="P178">
        <f t="shared" si="49"/>
        <v>2.9093214780170082E-3</v>
      </c>
      <c r="Q178" s="2">
        <f t="shared" si="50"/>
        <v>42725.118399999999</v>
      </c>
      <c r="R178" s="2"/>
      <c r="S178">
        <f t="shared" si="51"/>
        <v>1.4057150004182222E-6</v>
      </c>
      <c r="T178" s="23"/>
      <c r="U178">
        <f t="shared" si="52"/>
        <v>1.4057150004182222E-6</v>
      </c>
    </row>
    <row r="179" spans="1:21">
      <c r="A179" s="110" t="s">
        <v>56</v>
      </c>
      <c r="B179" s="111" t="s">
        <v>108</v>
      </c>
      <c r="C179" s="106">
        <v>57832.543299999998</v>
      </c>
      <c r="D179" s="106">
        <v>2.0000000000000001E-4</v>
      </c>
      <c r="E179" s="52">
        <f t="shared" si="44"/>
        <v>8068.0019687674994</v>
      </c>
      <c r="F179">
        <f t="shared" si="45"/>
        <v>8068</v>
      </c>
      <c r="G179">
        <f t="shared" si="46"/>
        <v>2.801200003887061E-3</v>
      </c>
      <c r="K179">
        <f t="shared" si="53"/>
        <v>2.801200003887061E-3</v>
      </c>
      <c r="O179">
        <f t="shared" ca="1" si="48"/>
        <v>3.7179302974104131E-3</v>
      </c>
      <c r="P179">
        <f t="shared" si="49"/>
        <v>1.8934974657557309E-3</v>
      </c>
      <c r="Q179" s="2">
        <f t="shared" si="50"/>
        <v>42814.043299999998</v>
      </c>
      <c r="R179" s="2"/>
      <c r="S179">
        <f t="shared" si="51"/>
        <v>8.2392389773005879E-7</v>
      </c>
      <c r="T179" s="23"/>
      <c r="U179">
        <f t="shared" si="52"/>
        <v>8.2392389773005879E-7</v>
      </c>
    </row>
    <row r="180" spans="1:21">
      <c r="A180" s="110" t="s">
        <v>58</v>
      </c>
      <c r="B180" s="105" t="s">
        <v>124</v>
      </c>
      <c r="C180" s="110">
        <v>58043.830800000003</v>
      </c>
      <c r="D180" s="110">
        <v>2.0000000000000001E-4</v>
      </c>
      <c r="E180" s="52">
        <f t="shared" si="44"/>
        <v>8216.5011701065905</v>
      </c>
      <c r="F180">
        <f t="shared" si="45"/>
        <v>8216.5</v>
      </c>
      <c r="G180">
        <f t="shared" si="46"/>
        <v>1.6648500095470808E-3</v>
      </c>
      <c r="K180">
        <f t="shared" si="53"/>
        <v>1.6648500095470808E-3</v>
      </c>
      <c r="O180">
        <f t="shared" ca="1" si="48"/>
        <v>3.8026288352977409E-3</v>
      </c>
      <c r="P180">
        <f t="shared" si="49"/>
        <v>4.7252498273696406E-6</v>
      </c>
      <c r="Q180" s="2">
        <f t="shared" si="50"/>
        <v>43025.330800000003</v>
      </c>
      <c r="R180" s="2"/>
      <c r="S180">
        <f t="shared" si="51"/>
        <v>2.7560142178344288E-6</v>
      </c>
      <c r="T180" s="23"/>
      <c r="U180">
        <f t="shared" si="52"/>
        <v>2.7560142178344288E-6</v>
      </c>
    </row>
    <row r="181" spans="1:21">
      <c r="A181" s="110" t="s">
        <v>58</v>
      </c>
      <c r="B181" s="105" t="s">
        <v>124</v>
      </c>
      <c r="C181" s="110">
        <v>58076.557000000001</v>
      </c>
      <c r="D181" s="110">
        <v>1E-4</v>
      </c>
      <c r="E181" s="52">
        <f t="shared" si="44"/>
        <v>8239.5021264474199</v>
      </c>
      <c r="F181">
        <f t="shared" si="45"/>
        <v>8239.5</v>
      </c>
      <c r="G181">
        <f t="shared" si="46"/>
        <v>3.0255500023486093E-3</v>
      </c>
      <c r="K181">
        <f t="shared" si="53"/>
        <v>3.0255500023486093E-3</v>
      </c>
      <c r="O181">
        <f t="shared" ca="1" si="48"/>
        <v>3.8157471273610982E-3</v>
      </c>
      <c r="P181">
        <f t="shared" si="49"/>
        <v>-1.5969150787804149E-4</v>
      </c>
      <c r="Q181" s="2">
        <f t="shared" si="50"/>
        <v>43058.057000000001</v>
      </c>
      <c r="R181" s="2"/>
      <c r="S181">
        <f t="shared" si="51"/>
        <v>1.0145763478470956E-5</v>
      </c>
      <c r="T181" s="23"/>
      <c r="U181">
        <f t="shared" si="52"/>
        <v>1.0145763478470956E-5</v>
      </c>
    </row>
    <row r="182" spans="1:21">
      <c r="A182" s="112" t="s">
        <v>59</v>
      </c>
      <c r="B182" s="113" t="s">
        <v>108</v>
      </c>
      <c r="C182" s="114">
        <v>58082.958400000003</v>
      </c>
      <c r="D182" s="115" t="s">
        <v>177</v>
      </c>
      <c r="E182" s="52">
        <f t="shared" si="44"/>
        <v>8244.0012226431372</v>
      </c>
      <c r="F182">
        <f t="shared" si="45"/>
        <v>8244</v>
      </c>
      <c r="G182">
        <f t="shared" si="46"/>
        <v>1.7396000039298087E-3</v>
      </c>
      <c r="K182">
        <f t="shared" si="53"/>
        <v>1.7396000039298087E-3</v>
      </c>
      <c r="O182">
        <f t="shared" ca="1" si="48"/>
        <v>3.8183137497213204E-3</v>
      </c>
      <c r="P182">
        <f t="shared" si="49"/>
        <v>-1.8675452868426295E-4</v>
      </c>
      <c r="Q182" s="2">
        <f t="shared" si="50"/>
        <v>43064.458400000003</v>
      </c>
      <c r="R182" s="2"/>
      <c r="S182">
        <f t="shared" si="51"/>
        <v>3.7108417853227784E-6</v>
      </c>
      <c r="T182" s="23"/>
      <c r="U182">
        <f t="shared" si="52"/>
        <v>3.7108417853227784E-6</v>
      </c>
    </row>
    <row r="183" spans="1:21">
      <c r="A183" s="110" t="s">
        <v>58</v>
      </c>
      <c r="B183" s="105" t="s">
        <v>108</v>
      </c>
      <c r="C183" s="110">
        <v>58132.7572</v>
      </c>
      <c r="D183" s="110">
        <v>2.0000000000000001E-4</v>
      </c>
      <c r="E183" s="52">
        <f t="shared" si="44"/>
        <v>8279.0013150652831</v>
      </c>
      <c r="F183">
        <f t="shared" si="45"/>
        <v>8279</v>
      </c>
      <c r="G183">
        <f t="shared" si="46"/>
        <v>1.8711000011535361E-3</v>
      </c>
      <c r="K183">
        <f t="shared" si="53"/>
        <v>1.8711000011535361E-3</v>
      </c>
      <c r="O183">
        <f t="shared" ca="1" si="48"/>
        <v>3.8382763680786035E-3</v>
      </c>
      <c r="P183">
        <f t="shared" si="49"/>
        <v>-3.3764335398960509E-4</v>
      </c>
      <c r="Q183" s="2">
        <f t="shared" si="50"/>
        <v>43114.2572</v>
      </c>
      <c r="R183" s="2"/>
      <c r="S183">
        <f t="shared" si="51"/>
        <v>4.8785472088889815E-6</v>
      </c>
      <c r="T183" s="23"/>
      <c r="U183">
        <f t="shared" si="52"/>
        <v>4.8785472088889815E-6</v>
      </c>
    </row>
    <row r="184" spans="1:21">
      <c r="A184" s="68" t="s">
        <v>51</v>
      </c>
      <c r="B184" s="67" t="s">
        <v>108</v>
      </c>
      <c r="C184" s="68">
        <v>57710.181700000001</v>
      </c>
      <c r="D184" s="68" t="s">
        <v>177</v>
      </c>
      <c r="E184" s="52">
        <f t="shared" ref="E184:E189" si="54">+(C184-C$7)/C$8</f>
        <v>7982.0025609720906</v>
      </c>
      <c r="F184">
        <f t="shared" si="45"/>
        <v>7982</v>
      </c>
      <c r="G184">
        <f t="shared" ref="G184:G189" si="55">+C184-(C$7+F184*C$8)</f>
        <v>3.6438000024645589E-3</v>
      </c>
      <c r="K184">
        <f t="shared" ref="K184:K189" si="56">G184</f>
        <v>3.6438000024645589E-3</v>
      </c>
      <c r="O184">
        <f t="shared" ref="O184:O189" ca="1" si="57">+C$11+C$12*$F184</f>
        <v>3.668879292303947E-3</v>
      </c>
      <c r="P184">
        <f t="shared" ref="P184:P189" si="58">F$8*SIN(F$9*(F184-F$10))+F$11*F184+F$12</f>
        <v>3.2877118981062053E-3</v>
      </c>
      <c r="Q184" s="2">
        <f t="shared" ref="Q184:Q189" si="59">+C184-15018.5</f>
        <v>42691.681700000001</v>
      </c>
      <c r="R184" s="2"/>
      <c r="S184">
        <f t="shared" ref="S184:S189" si="60">+(P184-G184)^2</f>
        <v>1.2679873806552573E-7</v>
      </c>
      <c r="T184" s="23"/>
      <c r="U184">
        <f t="shared" ref="U184:U189" si="61">+(P184-G184)^2</f>
        <v>1.2679873806552573E-7</v>
      </c>
    </row>
    <row r="185" spans="1:21">
      <c r="A185" s="68" t="s">
        <v>50</v>
      </c>
      <c r="B185" s="67" t="s">
        <v>108</v>
      </c>
      <c r="C185" s="68">
        <v>58388.867400000003</v>
      </c>
      <c r="D185" s="68">
        <v>1E-4</v>
      </c>
      <c r="E185" s="52">
        <f t="shared" si="54"/>
        <v>8459.0032562818469</v>
      </c>
      <c r="F185">
        <f t="shared" si="45"/>
        <v>8459</v>
      </c>
      <c r="G185">
        <f t="shared" si="55"/>
        <v>4.6331000048667192E-3</v>
      </c>
      <c r="K185">
        <f t="shared" si="56"/>
        <v>4.6331000048667192E-3</v>
      </c>
      <c r="O185">
        <f t="shared" ca="1" si="57"/>
        <v>3.9409412624874865E-3</v>
      </c>
      <c r="P185">
        <f t="shared" si="58"/>
        <v>5.7777265784453562E-4</v>
      </c>
      <c r="Q185" s="2">
        <f t="shared" si="59"/>
        <v>43370.367400000003</v>
      </c>
      <c r="R185" s="2"/>
      <c r="S185">
        <f t="shared" si="60"/>
        <v>1.6445679891505982E-5</v>
      </c>
      <c r="T185" s="23"/>
      <c r="U185">
        <f t="shared" si="61"/>
        <v>1.6445679891505982E-5</v>
      </c>
    </row>
    <row r="186" spans="1:21">
      <c r="A186" s="68" t="s">
        <v>50</v>
      </c>
      <c r="B186" s="67" t="s">
        <v>108</v>
      </c>
      <c r="C186" s="68">
        <v>58425.858999999997</v>
      </c>
      <c r="D186" s="68">
        <v>2.0000000000000001E-4</v>
      </c>
      <c r="E186" s="52">
        <f t="shared" si="54"/>
        <v>8485.0020638604019</v>
      </c>
      <c r="F186">
        <f t="shared" si="45"/>
        <v>8485</v>
      </c>
      <c r="G186">
        <f t="shared" si="55"/>
        <v>2.9365000009420328E-3</v>
      </c>
      <c r="K186">
        <f t="shared" si="56"/>
        <v>2.9365000009420328E-3</v>
      </c>
      <c r="O186">
        <f t="shared" ca="1" si="57"/>
        <v>3.9557706361243242E-3</v>
      </c>
      <c r="P186">
        <f t="shared" si="58"/>
        <v>9.1286695189154933E-4</v>
      </c>
      <c r="Q186" s="2">
        <f t="shared" si="59"/>
        <v>43407.358999999997</v>
      </c>
      <c r="R186" s="2"/>
      <c r="S186">
        <f t="shared" si="60"/>
        <v>4.095090717209357E-6</v>
      </c>
      <c r="T186" s="23"/>
      <c r="U186">
        <f t="shared" si="61"/>
        <v>4.095090717209357E-6</v>
      </c>
    </row>
    <row r="187" spans="1:21">
      <c r="A187" s="68" t="s">
        <v>50</v>
      </c>
      <c r="B187" s="67" t="s">
        <v>124</v>
      </c>
      <c r="C187" s="68">
        <v>58470.678899999999</v>
      </c>
      <c r="D187" s="68">
        <v>2.9999999999999997E-4</v>
      </c>
      <c r="E187" s="52">
        <f t="shared" si="54"/>
        <v>8516.5028358137752</v>
      </c>
      <c r="F187">
        <f t="shared" si="45"/>
        <v>8516.5</v>
      </c>
      <c r="G187">
        <f t="shared" si="55"/>
        <v>4.0348500042455271E-3</v>
      </c>
      <c r="K187">
        <f t="shared" si="56"/>
        <v>4.0348500042455271E-3</v>
      </c>
      <c r="O187">
        <f t="shared" ca="1" si="57"/>
        <v>3.973736992645879E-3</v>
      </c>
      <c r="P187">
        <f t="shared" si="58"/>
        <v>1.3654738225846101E-3</v>
      </c>
      <c r="Q187" s="2">
        <f t="shared" si="59"/>
        <v>43452.178899999999</v>
      </c>
      <c r="R187" s="2"/>
      <c r="S187">
        <f t="shared" si="60"/>
        <v>7.1255691992186173E-6</v>
      </c>
      <c r="T187" s="23"/>
      <c r="U187">
        <f t="shared" si="61"/>
        <v>7.1255691992186173E-6</v>
      </c>
    </row>
    <row r="188" spans="1:21">
      <c r="A188" s="68" t="s">
        <v>50</v>
      </c>
      <c r="B188" s="67" t="s">
        <v>108</v>
      </c>
      <c r="C188" s="68">
        <v>58508.384299999998</v>
      </c>
      <c r="D188" s="68">
        <v>2.0000000000000001E-4</v>
      </c>
      <c r="E188" s="52">
        <f t="shared" si="54"/>
        <v>8543.0033234723942</v>
      </c>
      <c r="F188">
        <f t="shared" si="45"/>
        <v>8543</v>
      </c>
      <c r="G188">
        <f t="shared" si="55"/>
        <v>4.7286999979405664E-3</v>
      </c>
      <c r="K188">
        <f t="shared" si="56"/>
        <v>4.7286999979405664E-3</v>
      </c>
      <c r="O188">
        <f t="shared" ca="1" si="57"/>
        <v>3.9888515465449637E-3</v>
      </c>
      <c r="P188">
        <f t="shared" si="58"/>
        <v>1.7765534007713269E-3</v>
      </c>
      <c r="Q188" s="2">
        <f t="shared" si="59"/>
        <v>43489.884299999998</v>
      </c>
      <c r="R188" s="2"/>
      <c r="S188">
        <f t="shared" si="60"/>
        <v>8.7151695311779198E-6</v>
      </c>
      <c r="T188" s="23"/>
      <c r="U188">
        <f t="shared" si="61"/>
        <v>8.7151695311779198E-6</v>
      </c>
    </row>
    <row r="189" spans="1:21">
      <c r="A189" s="117" t="s">
        <v>178</v>
      </c>
      <c r="B189" s="56"/>
      <c r="C189" s="116">
        <v>58815.714599999999</v>
      </c>
      <c r="D189" s="116">
        <v>1E-4</v>
      </c>
      <c r="E189" s="52">
        <f t="shared" si="54"/>
        <v>8759.0042894419985</v>
      </c>
      <c r="F189">
        <f t="shared" si="45"/>
        <v>8759</v>
      </c>
      <c r="G189">
        <f t="shared" si="55"/>
        <v>6.103100000473205E-3</v>
      </c>
      <c r="K189">
        <f t="shared" si="56"/>
        <v>6.103100000473205E-3</v>
      </c>
      <c r="O189">
        <f t="shared" ca="1" si="57"/>
        <v>4.1120494198356224E-3</v>
      </c>
      <c r="P189">
        <f t="shared" si="58"/>
        <v>5.0155316447860624E-3</v>
      </c>
      <c r="Q189" s="2">
        <f t="shared" si="59"/>
        <v>43797.214599999999</v>
      </c>
      <c r="R189" s="2"/>
      <c r="S189">
        <f t="shared" si="60"/>
        <v>1.1828049282920352E-6</v>
      </c>
      <c r="T189" s="23"/>
      <c r="U189">
        <f t="shared" si="61"/>
        <v>1.1828049282920352E-6</v>
      </c>
    </row>
    <row r="190" spans="1:21">
      <c r="A190" s="56"/>
      <c r="B190" s="56"/>
      <c r="C190" s="56"/>
      <c r="D190" s="56"/>
      <c r="T190" s="23"/>
    </row>
    <row r="191" spans="1:21">
      <c r="A191" s="56"/>
      <c r="B191" s="56"/>
      <c r="C191" s="56"/>
      <c r="D191" s="56"/>
      <c r="T191" s="23"/>
    </row>
    <row r="192" spans="1:21">
      <c r="A192" s="56"/>
      <c r="B192" s="56"/>
      <c r="C192" s="56"/>
      <c r="D192" s="56"/>
      <c r="T192" s="23"/>
    </row>
    <row r="193" spans="1:20">
      <c r="A193" s="56"/>
      <c r="B193" s="56"/>
      <c r="C193" s="56"/>
      <c r="D193" s="56"/>
      <c r="T193" s="23"/>
    </row>
    <row r="194" spans="1:20">
      <c r="A194" s="56"/>
      <c r="B194" s="56"/>
      <c r="C194" s="56"/>
      <c r="D194" s="56"/>
      <c r="T194" s="23"/>
    </row>
    <row r="195" spans="1:20">
      <c r="C195" s="7"/>
      <c r="D195" s="7"/>
      <c r="T195" s="23"/>
    </row>
    <row r="196" spans="1:20">
      <c r="C196" s="7"/>
      <c r="D196" s="7"/>
      <c r="T196" s="23"/>
    </row>
    <row r="197" spans="1:20">
      <c r="C197" s="7"/>
      <c r="D197" s="7"/>
      <c r="T197" s="23"/>
    </row>
    <row r="198" spans="1:20">
      <c r="C198" s="7"/>
      <c r="D198" s="7"/>
      <c r="T198" s="23"/>
    </row>
    <row r="199" spans="1:20">
      <c r="C199" s="7"/>
      <c r="D199" s="7"/>
      <c r="T199" s="23"/>
    </row>
    <row r="200" spans="1:20">
      <c r="C200" s="7"/>
      <c r="D200" s="7"/>
      <c r="T200" s="23"/>
    </row>
    <row r="201" spans="1:20">
      <c r="C201" s="7"/>
      <c r="D201" s="7"/>
      <c r="T201" s="23"/>
    </row>
    <row r="202" spans="1:20">
      <c r="C202" s="7"/>
      <c r="D202" s="7"/>
      <c r="T202" s="23"/>
    </row>
    <row r="203" spans="1:20">
      <c r="C203" s="7"/>
      <c r="D203" s="7"/>
      <c r="T203" s="23"/>
    </row>
    <row r="204" spans="1:20">
      <c r="C204" s="7"/>
      <c r="D204" s="7"/>
      <c r="T204" s="23"/>
    </row>
    <row r="205" spans="1:20">
      <c r="C205" s="7"/>
      <c r="D205" s="7"/>
      <c r="T205" s="23"/>
    </row>
    <row r="206" spans="1:20">
      <c r="C206" s="7"/>
      <c r="D206" s="7"/>
      <c r="T206" s="23"/>
    </row>
    <row r="207" spans="1:20">
      <c r="C207" s="7"/>
      <c r="D207" s="7"/>
      <c r="T207" s="23"/>
    </row>
    <row r="208" spans="1:20">
      <c r="C208" s="7"/>
      <c r="D208" s="7"/>
      <c r="T208" s="23"/>
    </row>
    <row r="209" spans="3:20">
      <c r="C209" s="7"/>
      <c r="D209" s="7"/>
      <c r="T209" s="23"/>
    </row>
    <row r="210" spans="3:20">
      <c r="C210" s="7"/>
      <c r="D210" s="7"/>
      <c r="T210" s="23"/>
    </row>
    <row r="211" spans="3:20">
      <c r="C211" s="7"/>
      <c r="D211" s="7"/>
      <c r="T211" s="23"/>
    </row>
    <row r="212" spans="3:20">
      <c r="C212" s="7"/>
      <c r="D212" s="7"/>
      <c r="T212" s="23"/>
    </row>
    <row r="213" spans="3:20">
      <c r="C213" s="7"/>
      <c r="D213" s="7"/>
      <c r="T213" s="23"/>
    </row>
    <row r="214" spans="3:20">
      <c r="C214" s="7"/>
      <c r="D214" s="7"/>
      <c r="T214" s="23"/>
    </row>
    <row r="215" spans="3:20">
      <c r="C215" s="7"/>
      <c r="D215" s="7"/>
      <c r="T215" s="23"/>
    </row>
    <row r="216" spans="3:20">
      <c r="C216" s="7"/>
      <c r="D216" s="7"/>
      <c r="T216" s="23"/>
    </row>
    <row r="217" spans="3:20">
      <c r="C217" s="7"/>
      <c r="D217" s="7"/>
      <c r="T217" s="23"/>
    </row>
    <row r="218" spans="3:20">
      <c r="C218" s="7"/>
      <c r="D218" s="7"/>
      <c r="T218" s="23"/>
    </row>
    <row r="219" spans="3:20">
      <c r="C219" s="7"/>
      <c r="D219" s="7"/>
      <c r="T219" s="23"/>
    </row>
    <row r="220" spans="3:20">
      <c r="C220" s="7"/>
      <c r="D220" s="7"/>
      <c r="T220" s="23"/>
    </row>
    <row r="221" spans="3:20">
      <c r="C221" s="7"/>
      <c r="D221" s="7"/>
      <c r="T221" s="23"/>
    </row>
    <row r="222" spans="3:20">
      <c r="C222" s="7"/>
      <c r="D222" s="7"/>
      <c r="T222" s="23"/>
    </row>
    <row r="223" spans="3:20">
      <c r="C223" s="7"/>
      <c r="D223" s="7"/>
      <c r="T223" s="23"/>
    </row>
    <row r="224" spans="3:20">
      <c r="C224" s="7"/>
      <c r="D224" s="7"/>
      <c r="T224" s="23"/>
    </row>
    <row r="225" spans="3:20">
      <c r="C225" s="7"/>
      <c r="D225" s="7"/>
      <c r="T225" s="23"/>
    </row>
    <row r="226" spans="3:20">
      <c r="C226" s="7"/>
      <c r="D226" s="7"/>
      <c r="T226" s="23"/>
    </row>
    <row r="227" spans="3:20">
      <c r="C227" s="7"/>
      <c r="D227" s="7"/>
      <c r="T227" s="23"/>
    </row>
    <row r="228" spans="3:20">
      <c r="C228" s="7"/>
      <c r="D228" s="7"/>
      <c r="T228" s="23"/>
    </row>
    <row r="229" spans="3:20">
      <c r="C229" s="7"/>
      <c r="D229" s="7"/>
      <c r="T229" s="23"/>
    </row>
    <row r="230" spans="3:20">
      <c r="C230" s="7"/>
      <c r="D230" s="7"/>
      <c r="T230" s="23"/>
    </row>
    <row r="231" spans="3:20">
      <c r="C231" s="7"/>
      <c r="D231" s="7"/>
      <c r="T231" s="23"/>
    </row>
    <row r="232" spans="3:20">
      <c r="C232" s="7"/>
      <c r="D232" s="7"/>
      <c r="T232" s="23"/>
    </row>
    <row r="233" spans="3:20">
      <c r="C233" s="7"/>
      <c r="D233" s="7"/>
      <c r="T233" s="23"/>
    </row>
    <row r="234" spans="3:20">
      <c r="C234" s="7"/>
      <c r="D234" s="7"/>
      <c r="T234" s="23"/>
    </row>
    <row r="235" spans="3:20">
      <c r="C235" s="7"/>
      <c r="D235" s="7"/>
      <c r="T235" s="23"/>
    </row>
    <row r="236" spans="3:20">
      <c r="C236" s="7"/>
      <c r="D236" s="7"/>
      <c r="T236" s="23"/>
    </row>
    <row r="237" spans="3:20">
      <c r="C237" s="7"/>
      <c r="D237" s="7"/>
      <c r="T237" s="23"/>
    </row>
    <row r="238" spans="3:20">
      <c r="C238" s="7"/>
      <c r="D238" s="7"/>
      <c r="T238" s="23"/>
    </row>
    <row r="239" spans="3:20">
      <c r="C239" s="7"/>
      <c r="D239" s="7"/>
      <c r="T239" s="23"/>
    </row>
    <row r="240" spans="3:20">
      <c r="C240" s="7"/>
      <c r="D240" s="7"/>
      <c r="T240" s="23"/>
    </row>
    <row r="241" spans="3:20">
      <c r="C241" s="7"/>
      <c r="D241" s="7"/>
      <c r="T241" s="23"/>
    </row>
    <row r="242" spans="3:20">
      <c r="C242" s="7"/>
      <c r="D242" s="7"/>
      <c r="T242" s="23"/>
    </row>
    <row r="243" spans="3:20">
      <c r="C243" s="7"/>
      <c r="D243" s="7"/>
      <c r="T243" s="23"/>
    </row>
    <row r="244" spans="3:20">
      <c r="C244" s="7"/>
      <c r="D244" s="7"/>
      <c r="T244" s="23"/>
    </row>
    <row r="245" spans="3:20">
      <c r="C245" s="7"/>
      <c r="D245" s="7"/>
      <c r="T245" s="23"/>
    </row>
    <row r="246" spans="3:20">
      <c r="C246" s="7"/>
      <c r="D246" s="7"/>
      <c r="T246" s="23"/>
    </row>
    <row r="247" spans="3:20">
      <c r="C247" s="7"/>
      <c r="D247" s="7"/>
      <c r="T247" s="23"/>
    </row>
    <row r="248" spans="3:20">
      <c r="C248" s="7"/>
      <c r="D248" s="7"/>
      <c r="T248" s="23"/>
    </row>
    <row r="249" spans="3:20">
      <c r="C249" s="7"/>
      <c r="D249" s="7"/>
      <c r="T249" s="23"/>
    </row>
    <row r="250" spans="3:20">
      <c r="C250" s="7"/>
      <c r="D250" s="7"/>
      <c r="T250" s="23"/>
    </row>
    <row r="251" spans="3:20">
      <c r="C251" s="7"/>
      <c r="D251" s="7"/>
      <c r="T251" s="23"/>
    </row>
    <row r="252" spans="3:20">
      <c r="C252" s="7"/>
      <c r="D252" s="7"/>
      <c r="T252" s="23"/>
    </row>
    <row r="253" spans="3:20">
      <c r="C253" s="7"/>
      <c r="D253" s="7"/>
      <c r="T253" s="23"/>
    </row>
    <row r="254" spans="3:20">
      <c r="C254" s="7"/>
      <c r="D254" s="7"/>
      <c r="T254" s="23"/>
    </row>
    <row r="255" spans="3:20">
      <c r="C255" s="7"/>
      <c r="D255" s="7"/>
      <c r="T255" s="23"/>
    </row>
    <row r="256" spans="3:20">
      <c r="C256" s="7"/>
      <c r="D256" s="7"/>
      <c r="T256" s="23"/>
    </row>
    <row r="257" spans="3:20">
      <c r="C257" s="7"/>
      <c r="D257" s="7"/>
      <c r="T257" s="23"/>
    </row>
    <row r="258" spans="3:20">
      <c r="C258" s="7"/>
      <c r="D258" s="7"/>
      <c r="T258" s="23"/>
    </row>
    <row r="259" spans="3:20">
      <c r="C259" s="7"/>
      <c r="D259" s="7"/>
      <c r="T259" s="23"/>
    </row>
    <row r="260" spans="3:20">
      <c r="C260" s="7"/>
      <c r="D260" s="7"/>
      <c r="T260" s="23"/>
    </row>
    <row r="261" spans="3:20">
      <c r="C261" s="7"/>
      <c r="D261" s="7"/>
      <c r="T261" s="23"/>
    </row>
    <row r="262" spans="3:20">
      <c r="C262" s="7"/>
      <c r="D262" s="7"/>
      <c r="T262" s="23"/>
    </row>
    <row r="263" spans="3:20">
      <c r="C263" s="7"/>
      <c r="D263" s="7"/>
      <c r="T263" s="23"/>
    </row>
    <row r="264" spans="3:20">
      <c r="C264" s="7"/>
      <c r="D264" s="7"/>
    </row>
    <row r="265" spans="3:20">
      <c r="C265" s="7"/>
      <c r="D265" s="7"/>
    </row>
    <row r="266" spans="3:20">
      <c r="C266" s="7"/>
      <c r="D266" s="7"/>
    </row>
    <row r="267" spans="3:20">
      <c r="C267" s="7"/>
      <c r="D267" s="7"/>
    </row>
    <row r="268" spans="3:20">
      <c r="C268" s="7"/>
      <c r="D268" s="7"/>
    </row>
    <row r="269" spans="3:20">
      <c r="C269" s="7"/>
      <c r="D269" s="7"/>
    </row>
    <row r="270" spans="3:20">
      <c r="C270" s="7"/>
      <c r="D270" s="7"/>
    </row>
    <row r="271" spans="3:20">
      <c r="C271" s="7"/>
      <c r="D271" s="7"/>
    </row>
    <row r="272" spans="3:20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  <row r="406" spans="3:4">
      <c r="C406" s="7"/>
      <c r="D406" s="7"/>
    </row>
    <row r="407" spans="3:4">
      <c r="C407" s="7"/>
      <c r="D407" s="7"/>
    </row>
    <row r="408" spans="3:4">
      <c r="C408" s="7"/>
      <c r="D408" s="7"/>
    </row>
    <row r="409" spans="3:4">
      <c r="C409" s="7"/>
      <c r="D409" s="7"/>
    </row>
    <row r="410" spans="3:4">
      <c r="C410" s="7"/>
      <c r="D410" s="7"/>
    </row>
    <row r="411" spans="3:4">
      <c r="C411" s="7"/>
      <c r="D411" s="7"/>
    </row>
    <row r="412" spans="3:4">
      <c r="C412" s="7"/>
      <c r="D412" s="7"/>
    </row>
    <row r="413" spans="3:4">
      <c r="C413" s="7"/>
      <c r="D413" s="7"/>
    </row>
    <row r="414" spans="3:4">
      <c r="C414" s="7"/>
      <c r="D414" s="7"/>
    </row>
    <row r="415" spans="3:4">
      <c r="C415" s="7"/>
      <c r="D415" s="7"/>
    </row>
    <row r="416" spans="3:4">
      <c r="C416" s="7"/>
      <c r="D416" s="7"/>
    </row>
    <row r="417" spans="3:4">
      <c r="C417" s="7"/>
      <c r="D417" s="7"/>
    </row>
    <row r="418" spans="3:4">
      <c r="C418" s="7"/>
      <c r="D418" s="7"/>
    </row>
    <row r="419" spans="3:4">
      <c r="C419" s="7"/>
      <c r="D419" s="7"/>
    </row>
    <row r="420" spans="3:4">
      <c r="C420" s="7"/>
      <c r="D420" s="7"/>
    </row>
    <row r="421" spans="3:4">
      <c r="C421" s="7"/>
      <c r="D421" s="7"/>
    </row>
    <row r="422" spans="3:4">
      <c r="C422" s="7"/>
      <c r="D422" s="7"/>
    </row>
    <row r="423" spans="3:4">
      <c r="C423" s="7"/>
      <c r="D423" s="7"/>
    </row>
    <row r="424" spans="3:4">
      <c r="C424" s="7"/>
      <c r="D424" s="7"/>
    </row>
    <row r="425" spans="3:4">
      <c r="C425" s="7"/>
      <c r="D425" s="7"/>
    </row>
    <row r="426" spans="3:4">
      <c r="C426" s="7"/>
      <c r="D426" s="7"/>
    </row>
    <row r="427" spans="3:4">
      <c r="C427" s="7"/>
      <c r="D427" s="7"/>
    </row>
    <row r="428" spans="3:4">
      <c r="C428" s="7"/>
      <c r="D428" s="7"/>
    </row>
    <row r="429" spans="3:4">
      <c r="C429" s="7"/>
      <c r="D429" s="7"/>
    </row>
    <row r="430" spans="3:4">
      <c r="C430" s="7"/>
      <c r="D430" s="7"/>
    </row>
    <row r="431" spans="3:4">
      <c r="C431" s="7"/>
      <c r="D431" s="7"/>
    </row>
    <row r="432" spans="3:4">
      <c r="C432" s="7"/>
      <c r="D432" s="7"/>
    </row>
    <row r="433" spans="3:4">
      <c r="C433" s="7"/>
      <c r="D433" s="7"/>
    </row>
    <row r="434" spans="3:4">
      <c r="C434" s="7"/>
      <c r="D434" s="7"/>
    </row>
    <row r="435" spans="3:4">
      <c r="C435" s="7"/>
      <c r="D435" s="7"/>
    </row>
    <row r="436" spans="3:4">
      <c r="C436" s="7"/>
      <c r="D436" s="7"/>
    </row>
    <row r="437" spans="3:4">
      <c r="C437" s="7"/>
      <c r="D437" s="7"/>
    </row>
    <row r="438" spans="3:4">
      <c r="C438" s="7"/>
      <c r="D438" s="7"/>
    </row>
    <row r="439" spans="3:4">
      <c r="C439" s="7"/>
      <c r="D439" s="7"/>
    </row>
    <row r="440" spans="3:4">
      <c r="C440" s="7"/>
      <c r="D440" s="7"/>
    </row>
    <row r="441" spans="3:4">
      <c r="C441" s="7"/>
      <c r="D441" s="7"/>
    </row>
    <row r="442" spans="3:4">
      <c r="C442" s="7"/>
      <c r="D442" s="7"/>
    </row>
    <row r="443" spans="3:4">
      <c r="C443" s="7"/>
      <c r="D443" s="7"/>
    </row>
    <row r="444" spans="3:4">
      <c r="C444" s="7"/>
      <c r="D444" s="7"/>
    </row>
    <row r="445" spans="3:4">
      <c r="C445" s="7"/>
      <c r="D445" s="7"/>
    </row>
    <row r="446" spans="3:4">
      <c r="C446" s="7"/>
      <c r="D446" s="7"/>
    </row>
    <row r="447" spans="3:4">
      <c r="C447" s="7"/>
      <c r="D447" s="7"/>
    </row>
    <row r="448" spans="3:4">
      <c r="C448" s="7"/>
      <c r="D448" s="7"/>
    </row>
    <row r="449" spans="3:4">
      <c r="C449" s="7"/>
      <c r="D449" s="7"/>
    </row>
    <row r="450" spans="3:4">
      <c r="C450" s="7"/>
      <c r="D450" s="7"/>
    </row>
    <row r="451" spans="3:4">
      <c r="C451" s="7"/>
      <c r="D451" s="7"/>
    </row>
    <row r="452" spans="3:4">
      <c r="C452" s="7"/>
      <c r="D452" s="7"/>
    </row>
    <row r="453" spans="3:4">
      <c r="C453" s="7"/>
      <c r="D453" s="7"/>
    </row>
    <row r="454" spans="3:4">
      <c r="C454" s="7"/>
      <c r="D454" s="7"/>
    </row>
    <row r="455" spans="3:4">
      <c r="C455" s="7"/>
      <c r="D455" s="7"/>
    </row>
    <row r="456" spans="3:4">
      <c r="C456" s="7"/>
      <c r="D456" s="7"/>
    </row>
    <row r="457" spans="3:4">
      <c r="C457" s="7"/>
      <c r="D457" s="7"/>
    </row>
    <row r="458" spans="3:4">
      <c r="C458" s="7"/>
      <c r="D458" s="7"/>
    </row>
    <row r="459" spans="3:4">
      <c r="C459" s="7"/>
      <c r="D459" s="7"/>
    </row>
    <row r="460" spans="3:4">
      <c r="C460" s="7"/>
      <c r="D460" s="7"/>
    </row>
    <row r="461" spans="3:4">
      <c r="C461" s="7"/>
      <c r="D461" s="7"/>
    </row>
    <row r="462" spans="3:4">
      <c r="C462" s="7"/>
      <c r="D462" s="7"/>
    </row>
    <row r="463" spans="3:4">
      <c r="C463" s="7"/>
      <c r="D463" s="7"/>
    </row>
    <row r="464" spans="3:4">
      <c r="C464" s="7"/>
      <c r="D464" s="7"/>
    </row>
    <row r="465" spans="3:4">
      <c r="C465" s="7"/>
      <c r="D465" s="7"/>
    </row>
    <row r="466" spans="3:4">
      <c r="C466" s="7"/>
      <c r="D466" s="7"/>
    </row>
    <row r="467" spans="3:4">
      <c r="C467" s="7"/>
      <c r="D467" s="7"/>
    </row>
    <row r="468" spans="3:4">
      <c r="C468" s="7"/>
      <c r="D468" s="7"/>
    </row>
    <row r="469" spans="3:4">
      <c r="C469" s="7"/>
      <c r="D469" s="7"/>
    </row>
    <row r="470" spans="3:4">
      <c r="C470" s="7"/>
      <c r="D470" s="7"/>
    </row>
    <row r="471" spans="3:4">
      <c r="C471" s="7"/>
      <c r="D471" s="7"/>
    </row>
    <row r="472" spans="3:4">
      <c r="C472" s="7"/>
      <c r="D472" s="7"/>
    </row>
    <row r="473" spans="3:4">
      <c r="C473" s="7"/>
      <c r="D473" s="7"/>
    </row>
    <row r="474" spans="3:4">
      <c r="C474" s="7"/>
      <c r="D474" s="7"/>
    </row>
    <row r="475" spans="3:4">
      <c r="C475" s="7"/>
      <c r="D475" s="7"/>
    </row>
    <row r="476" spans="3:4">
      <c r="C476" s="7"/>
      <c r="D476" s="7"/>
    </row>
    <row r="477" spans="3:4">
      <c r="C477" s="7"/>
      <c r="D477" s="7"/>
    </row>
    <row r="478" spans="3:4">
      <c r="C478" s="7"/>
      <c r="D478" s="7"/>
    </row>
    <row r="479" spans="3:4">
      <c r="C479" s="7"/>
      <c r="D479" s="7"/>
    </row>
    <row r="480" spans="3:4">
      <c r="C480" s="7"/>
      <c r="D480" s="7"/>
    </row>
    <row r="481" spans="3:4">
      <c r="C481" s="7"/>
      <c r="D481" s="7"/>
    </row>
    <row r="482" spans="3:4">
      <c r="C482" s="7"/>
      <c r="D482" s="7"/>
    </row>
    <row r="483" spans="3:4">
      <c r="C483" s="7"/>
      <c r="D483" s="7"/>
    </row>
    <row r="484" spans="3:4">
      <c r="C484" s="7"/>
      <c r="D484" s="7"/>
    </row>
    <row r="485" spans="3:4">
      <c r="C485" s="7"/>
      <c r="D485" s="7"/>
    </row>
    <row r="486" spans="3:4">
      <c r="C486" s="7"/>
      <c r="D486" s="7"/>
    </row>
    <row r="487" spans="3:4">
      <c r="C487" s="7"/>
      <c r="D487" s="7"/>
    </row>
    <row r="488" spans="3:4">
      <c r="C488" s="7"/>
      <c r="D488" s="7"/>
    </row>
    <row r="489" spans="3:4">
      <c r="C489" s="7"/>
      <c r="D489" s="7"/>
    </row>
    <row r="490" spans="3:4">
      <c r="C490" s="7"/>
      <c r="D490" s="7"/>
    </row>
    <row r="491" spans="3:4">
      <c r="C491" s="7"/>
      <c r="D491" s="7"/>
    </row>
    <row r="492" spans="3:4">
      <c r="C492" s="7"/>
      <c r="D492" s="7"/>
    </row>
    <row r="493" spans="3:4">
      <c r="C493" s="7"/>
      <c r="D493" s="7"/>
    </row>
    <row r="494" spans="3:4">
      <c r="C494" s="7"/>
      <c r="D494" s="7"/>
    </row>
    <row r="495" spans="3:4">
      <c r="C495" s="7"/>
      <c r="D495" s="7"/>
    </row>
    <row r="496" spans="3:4">
      <c r="C496" s="7"/>
      <c r="D496" s="7"/>
    </row>
    <row r="497" spans="3:4">
      <c r="C497" s="7"/>
      <c r="D497" s="7"/>
    </row>
    <row r="498" spans="3:4">
      <c r="C498" s="7"/>
      <c r="D498" s="7"/>
    </row>
    <row r="499" spans="3:4">
      <c r="C499" s="7"/>
      <c r="D499" s="7"/>
    </row>
    <row r="500" spans="3:4">
      <c r="C500" s="7"/>
      <c r="D500" s="7"/>
    </row>
    <row r="501" spans="3:4">
      <c r="C501" s="7"/>
      <c r="D501" s="7"/>
    </row>
    <row r="502" spans="3:4">
      <c r="C502" s="7"/>
      <c r="D502" s="7"/>
    </row>
    <row r="503" spans="3:4">
      <c r="C503" s="7"/>
      <c r="D503" s="7"/>
    </row>
    <row r="504" spans="3:4">
      <c r="C504" s="7"/>
      <c r="D504" s="7"/>
    </row>
    <row r="505" spans="3:4">
      <c r="C505" s="7"/>
      <c r="D505" s="7"/>
    </row>
    <row r="506" spans="3:4">
      <c r="C506" s="7"/>
      <c r="D506" s="7"/>
    </row>
    <row r="507" spans="3:4">
      <c r="C507" s="7"/>
      <c r="D507" s="7"/>
    </row>
    <row r="508" spans="3:4">
      <c r="C508" s="7"/>
      <c r="D508" s="7"/>
    </row>
    <row r="509" spans="3:4">
      <c r="C509" s="7"/>
      <c r="D509" s="7"/>
    </row>
    <row r="510" spans="3:4">
      <c r="C510" s="7"/>
      <c r="D510" s="7"/>
    </row>
    <row r="511" spans="3:4">
      <c r="C511" s="7"/>
      <c r="D511" s="7"/>
    </row>
    <row r="512" spans="3:4">
      <c r="C512" s="7"/>
      <c r="D512" s="7"/>
    </row>
    <row r="513" spans="3:4">
      <c r="C513" s="7"/>
      <c r="D513" s="7"/>
    </row>
    <row r="514" spans="3:4">
      <c r="C514" s="7"/>
      <c r="D514" s="7"/>
    </row>
    <row r="515" spans="3:4">
      <c r="C515" s="7"/>
      <c r="D515" s="7"/>
    </row>
    <row r="516" spans="3:4">
      <c r="C516" s="7"/>
      <c r="D516" s="7"/>
    </row>
    <row r="517" spans="3:4">
      <c r="C517" s="7"/>
      <c r="D517" s="7"/>
    </row>
    <row r="518" spans="3:4">
      <c r="C518" s="7"/>
      <c r="D518" s="7"/>
    </row>
    <row r="519" spans="3:4">
      <c r="C519" s="7"/>
      <c r="D519" s="7"/>
    </row>
    <row r="520" spans="3:4">
      <c r="C520" s="7"/>
      <c r="D520" s="7"/>
    </row>
    <row r="521" spans="3:4">
      <c r="C521" s="7"/>
      <c r="D521" s="7"/>
    </row>
    <row r="522" spans="3:4">
      <c r="C522" s="7"/>
      <c r="D522" s="7"/>
    </row>
    <row r="523" spans="3:4">
      <c r="C523" s="7"/>
      <c r="D523" s="7"/>
    </row>
    <row r="524" spans="3:4">
      <c r="C524" s="7"/>
      <c r="D524" s="7"/>
    </row>
    <row r="525" spans="3:4">
      <c r="C525" s="7"/>
      <c r="D525" s="7"/>
    </row>
    <row r="526" spans="3:4">
      <c r="C526" s="7"/>
      <c r="D526" s="7"/>
    </row>
    <row r="527" spans="3:4">
      <c r="C527" s="7"/>
      <c r="D527" s="7"/>
    </row>
    <row r="528" spans="3:4">
      <c r="C528" s="7"/>
      <c r="D528" s="7"/>
    </row>
    <row r="529" spans="3:4">
      <c r="C529" s="7"/>
      <c r="D529" s="7"/>
    </row>
    <row r="530" spans="3:4">
      <c r="C530" s="7"/>
      <c r="D530" s="7"/>
    </row>
    <row r="531" spans="3:4">
      <c r="C531" s="7"/>
      <c r="D531" s="7"/>
    </row>
    <row r="532" spans="3:4">
      <c r="C532" s="7"/>
      <c r="D532" s="7"/>
    </row>
    <row r="533" spans="3:4">
      <c r="C533" s="7"/>
      <c r="D533" s="7"/>
    </row>
    <row r="534" spans="3:4">
      <c r="C534" s="7"/>
      <c r="D534" s="7"/>
    </row>
    <row r="535" spans="3:4">
      <c r="C535" s="7"/>
      <c r="D535" s="7"/>
    </row>
    <row r="536" spans="3:4">
      <c r="C536" s="7"/>
      <c r="D536" s="7"/>
    </row>
    <row r="537" spans="3:4">
      <c r="C537" s="7"/>
      <c r="D537" s="7"/>
    </row>
    <row r="538" spans="3:4">
      <c r="C538" s="7"/>
      <c r="D538" s="7"/>
    </row>
    <row r="539" spans="3:4">
      <c r="C539" s="7"/>
      <c r="D539" s="7"/>
    </row>
    <row r="540" spans="3:4">
      <c r="C540" s="7"/>
      <c r="D540" s="7"/>
    </row>
    <row r="541" spans="3:4">
      <c r="C541" s="7"/>
      <c r="D541" s="7"/>
    </row>
    <row r="542" spans="3:4">
      <c r="C542" s="7"/>
      <c r="D542" s="7"/>
    </row>
    <row r="543" spans="3:4">
      <c r="C543" s="7"/>
      <c r="D543" s="7"/>
    </row>
    <row r="544" spans="3:4">
      <c r="C544" s="7"/>
      <c r="D544" s="7"/>
    </row>
    <row r="545" spans="3:4">
      <c r="C545" s="7"/>
      <c r="D545" s="7"/>
    </row>
    <row r="546" spans="3:4">
      <c r="C546" s="7"/>
      <c r="D546" s="7"/>
    </row>
    <row r="547" spans="3:4">
      <c r="C547" s="7"/>
      <c r="D547" s="7"/>
    </row>
    <row r="548" spans="3:4">
      <c r="C548" s="7"/>
      <c r="D548" s="7"/>
    </row>
    <row r="549" spans="3:4">
      <c r="C549" s="7"/>
      <c r="D549" s="7"/>
    </row>
    <row r="550" spans="3:4">
      <c r="C550" s="7"/>
      <c r="D550" s="7"/>
    </row>
    <row r="551" spans="3:4">
      <c r="C551" s="7"/>
      <c r="D551" s="7"/>
    </row>
    <row r="552" spans="3:4">
      <c r="C552" s="7"/>
      <c r="D552" s="7"/>
    </row>
    <row r="553" spans="3:4">
      <c r="C553" s="7"/>
      <c r="D553" s="7"/>
    </row>
    <row r="554" spans="3:4">
      <c r="C554" s="7"/>
      <c r="D554" s="7"/>
    </row>
    <row r="555" spans="3:4">
      <c r="C555" s="7"/>
      <c r="D555" s="7"/>
    </row>
    <row r="556" spans="3:4">
      <c r="C556" s="7"/>
      <c r="D556" s="7"/>
    </row>
    <row r="557" spans="3:4">
      <c r="C557" s="7"/>
      <c r="D557" s="7"/>
    </row>
    <row r="558" spans="3:4">
      <c r="C558" s="7"/>
      <c r="D558" s="7"/>
    </row>
    <row r="559" spans="3:4">
      <c r="C559" s="7"/>
      <c r="D559" s="7"/>
    </row>
    <row r="560" spans="3:4">
      <c r="C560" s="7"/>
      <c r="D560" s="7"/>
    </row>
    <row r="561" spans="3:4">
      <c r="C561" s="7"/>
      <c r="D561" s="7"/>
    </row>
    <row r="562" spans="3:4">
      <c r="C562" s="7"/>
      <c r="D562" s="7"/>
    </row>
    <row r="563" spans="3:4">
      <c r="C563" s="7"/>
      <c r="D563" s="7"/>
    </row>
    <row r="564" spans="3:4">
      <c r="C564" s="7"/>
      <c r="D564" s="7"/>
    </row>
    <row r="565" spans="3:4">
      <c r="C565" s="7"/>
      <c r="D565" s="7"/>
    </row>
    <row r="566" spans="3:4">
      <c r="C566" s="7"/>
      <c r="D566" s="7"/>
    </row>
    <row r="567" spans="3:4">
      <c r="C567" s="7"/>
      <c r="D567" s="7"/>
    </row>
    <row r="568" spans="3:4">
      <c r="C568" s="7"/>
      <c r="D568" s="7"/>
    </row>
    <row r="569" spans="3:4">
      <c r="C569" s="7"/>
      <c r="D569" s="7"/>
    </row>
    <row r="570" spans="3:4">
      <c r="C570" s="7"/>
      <c r="D570" s="7"/>
    </row>
    <row r="571" spans="3:4">
      <c r="C571" s="7"/>
      <c r="D571" s="7"/>
    </row>
    <row r="572" spans="3:4">
      <c r="C572" s="7"/>
      <c r="D572" s="7"/>
    </row>
    <row r="573" spans="3:4">
      <c r="C573" s="7"/>
      <c r="D573" s="7"/>
    </row>
    <row r="574" spans="3:4">
      <c r="C574" s="7"/>
      <c r="D574" s="7"/>
    </row>
    <row r="575" spans="3:4">
      <c r="C575" s="7"/>
      <c r="D575" s="7"/>
    </row>
    <row r="576" spans="3:4">
      <c r="C576" s="7"/>
      <c r="D576" s="7"/>
    </row>
    <row r="577" spans="3:4">
      <c r="C577" s="7"/>
      <c r="D577" s="7"/>
    </row>
    <row r="578" spans="3:4">
      <c r="C578" s="7"/>
      <c r="D578" s="7"/>
    </row>
    <row r="579" spans="3:4">
      <c r="C579" s="7"/>
      <c r="D579" s="7"/>
    </row>
    <row r="580" spans="3:4">
      <c r="C580" s="7"/>
      <c r="D580" s="7"/>
    </row>
    <row r="581" spans="3:4">
      <c r="C581" s="7"/>
      <c r="D581" s="7"/>
    </row>
    <row r="582" spans="3:4">
      <c r="C582" s="7"/>
      <c r="D582" s="7"/>
    </row>
    <row r="583" spans="3:4">
      <c r="C583" s="7"/>
      <c r="D583" s="7"/>
    </row>
    <row r="584" spans="3:4">
      <c r="C584" s="7"/>
      <c r="D584" s="7"/>
    </row>
    <row r="585" spans="3:4">
      <c r="C585" s="7"/>
      <c r="D585" s="7"/>
    </row>
    <row r="586" spans="3:4">
      <c r="C586" s="7"/>
      <c r="D586" s="7"/>
    </row>
    <row r="587" spans="3:4">
      <c r="C587" s="7"/>
      <c r="D587" s="7"/>
    </row>
    <row r="588" spans="3:4">
      <c r="C588" s="7"/>
      <c r="D588" s="7"/>
    </row>
    <row r="589" spans="3:4">
      <c r="C589" s="7"/>
      <c r="D589" s="7"/>
    </row>
    <row r="590" spans="3:4">
      <c r="C590" s="7"/>
      <c r="D590" s="7"/>
    </row>
    <row r="591" spans="3:4">
      <c r="C591" s="7"/>
      <c r="D591" s="7"/>
    </row>
    <row r="592" spans="3:4">
      <c r="C592" s="7"/>
      <c r="D592" s="7"/>
    </row>
    <row r="593" spans="3:4">
      <c r="C593" s="7"/>
      <c r="D593" s="7"/>
    </row>
    <row r="594" spans="3:4">
      <c r="C594" s="7"/>
      <c r="D594" s="7"/>
    </row>
    <row r="595" spans="3:4">
      <c r="C595" s="7"/>
      <c r="D595" s="7"/>
    </row>
    <row r="596" spans="3:4">
      <c r="C596" s="7"/>
      <c r="D596" s="7"/>
    </row>
    <row r="597" spans="3:4">
      <c r="C597" s="7"/>
      <c r="D597" s="7"/>
    </row>
    <row r="598" spans="3:4">
      <c r="C598" s="7"/>
      <c r="D598" s="7"/>
    </row>
    <row r="599" spans="3:4">
      <c r="C599" s="7"/>
      <c r="D599" s="7"/>
    </row>
    <row r="600" spans="3:4">
      <c r="C600" s="7"/>
      <c r="D600" s="7"/>
    </row>
    <row r="601" spans="3:4">
      <c r="C601" s="7"/>
      <c r="D601" s="7"/>
    </row>
    <row r="602" spans="3:4">
      <c r="C602" s="7"/>
      <c r="D602" s="7"/>
    </row>
    <row r="603" spans="3:4">
      <c r="C603" s="7"/>
      <c r="D603" s="7"/>
    </row>
    <row r="604" spans="3:4">
      <c r="C604" s="7"/>
      <c r="D604" s="7"/>
    </row>
    <row r="605" spans="3:4">
      <c r="C605" s="7"/>
      <c r="D605" s="7"/>
    </row>
    <row r="606" spans="3:4">
      <c r="C606" s="7"/>
      <c r="D606" s="7"/>
    </row>
    <row r="607" spans="3:4">
      <c r="C607" s="7"/>
      <c r="D607" s="7"/>
    </row>
    <row r="608" spans="3:4">
      <c r="C608" s="7"/>
      <c r="D608" s="7"/>
    </row>
    <row r="609" spans="3:4">
      <c r="C609" s="7"/>
      <c r="D609" s="7"/>
    </row>
    <row r="610" spans="3:4">
      <c r="C610" s="7"/>
      <c r="D610" s="7"/>
    </row>
    <row r="611" spans="3:4">
      <c r="C611" s="7"/>
      <c r="D611" s="7"/>
    </row>
    <row r="612" spans="3:4">
      <c r="C612" s="7"/>
      <c r="D612" s="7"/>
    </row>
    <row r="613" spans="3:4">
      <c r="C613" s="7"/>
      <c r="D613" s="7"/>
    </row>
    <row r="614" spans="3:4">
      <c r="C614" s="7"/>
      <c r="D614" s="7"/>
    </row>
    <row r="615" spans="3:4">
      <c r="C615" s="7"/>
      <c r="D615" s="7"/>
    </row>
    <row r="616" spans="3:4">
      <c r="C616" s="7"/>
      <c r="D616" s="7"/>
    </row>
    <row r="617" spans="3:4">
      <c r="C617" s="7"/>
      <c r="D617" s="7"/>
    </row>
    <row r="618" spans="3:4">
      <c r="C618" s="7"/>
      <c r="D618" s="7"/>
    </row>
    <row r="619" spans="3:4">
      <c r="C619" s="7"/>
      <c r="D619" s="7"/>
    </row>
    <row r="620" spans="3:4">
      <c r="C620" s="7"/>
      <c r="D620" s="7"/>
    </row>
    <row r="621" spans="3:4">
      <c r="C621" s="7"/>
      <c r="D621" s="7"/>
    </row>
    <row r="622" spans="3:4">
      <c r="C622" s="7"/>
      <c r="D622" s="7"/>
    </row>
    <row r="623" spans="3:4">
      <c r="C623" s="7"/>
      <c r="D623" s="7"/>
    </row>
    <row r="624" spans="3:4">
      <c r="C624" s="7"/>
      <c r="D624" s="7"/>
    </row>
    <row r="625" spans="3:4">
      <c r="C625" s="7"/>
      <c r="D625" s="7"/>
    </row>
    <row r="626" spans="3:4">
      <c r="C626" s="7"/>
      <c r="D626" s="7"/>
    </row>
    <row r="627" spans="3:4">
      <c r="C627" s="7"/>
      <c r="D627" s="7"/>
    </row>
    <row r="628" spans="3:4">
      <c r="C628" s="7"/>
      <c r="D628" s="7"/>
    </row>
    <row r="629" spans="3:4">
      <c r="C629" s="7"/>
      <c r="D629" s="7"/>
    </row>
    <row r="630" spans="3:4">
      <c r="C630" s="7"/>
      <c r="D630" s="7"/>
    </row>
    <row r="631" spans="3:4">
      <c r="C631" s="7"/>
      <c r="D631" s="7"/>
    </row>
    <row r="632" spans="3:4">
      <c r="C632" s="7"/>
      <c r="D632" s="7"/>
    </row>
    <row r="633" spans="3:4">
      <c r="C633" s="7"/>
      <c r="D633" s="7"/>
    </row>
    <row r="634" spans="3:4">
      <c r="C634" s="7"/>
      <c r="D634" s="7"/>
    </row>
    <row r="635" spans="3:4">
      <c r="C635" s="7"/>
      <c r="D635" s="7"/>
    </row>
    <row r="636" spans="3:4">
      <c r="C636" s="7"/>
      <c r="D636" s="7"/>
    </row>
    <row r="637" spans="3:4">
      <c r="C637" s="7"/>
      <c r="D637" s="7"/>
    </row>
    <row r="638" spans="3:4">
      <c r="C638" s="7"/>
      <c r="D638" s="7"/>
    </row>
    <row r="639" spans="3:4">
      <c r="C639" s="7"/>
      <c r="D639" s="7"/>
    </row>
    <row r="640" spans="3:4">
      <c r="C640" s="7"/>
      <c r="D640" s="7"/>
    </row>
    <row r="641" spans="3:4">
      <c r="C641" s="7"/>
      <c r="D641" s="7"/>
    </row>
    <row r="642" spans="3:4">
      <c r="C642" s="7"/>
      <c r="D642" s="7"/>
    </row>
    <row r="643" spans="3:4">
      <c r="C643" s="7"/>
      <c r="D643" s="7"/>
    </row>
    <row r="644" spans="3:4">
      <c r="C644" s="7"/>
      <c r="D644" s="7"/>
    </row>
    <row r="645" spans="3:4">
      <c r="C645" s="7"/>
      <c r="D645" s="7"/>
    </row>
    <row r="646" spans="3:4">
      <c r="C646" s="7"/>
      <c r="D646" s="7"/>
    </row>
    <row r="647" spans="3:4">
      <c r="C647" s="7"/>
      <c r="D647" s="7"/>
    </row>
    <row r="648" spans="3:4">
      <c r="C648" s="7"/>
      <c r="D648" s="7"/>
    </row>
    <row r="649" spans="3:4">
      <c r="C649" s="7"/>
      <c r="D649" s="7"/>
    </row>
    <row r="650" spans="3:4">
      <c r="C650" s="7"/>
      <c r="D650" s="7"/>
    </row>
    <row r="651" spans="3:4">
      <c r="C651" s="7"/>
      <c r="D651" s="7"/>
    </row>
    <row r="652" spans="3:4">
      <c r="C652" s="7"/>
      <c r="D652" s="7"/>
    </row>
    <row r="653" spans="3:4">
      <c r="C653" s="7"/>
      <c r="D653" s="7"/>
    </row>
    <row r="654" spans="3:4">
      <c r="C654" s="7"/>
      <c r="D654" s="7"/>
    </row>
    <row r="655" spans="3:4">
      <c r="C655" s="7"/>
      <c r="D655" s="7"/>
    </row>
    <row r="656" spans="3:4">
      <c r="C656" s="7"/>
      <c r="D656" s="7"/>
    </row>
    <row r="657" spans="3:4">
      <c r="C657" s="7"/>
      <c r="D657" s="7"/>
    </row>
    <row r="658" spans="3:4">
      <c r="C658" s="7"/>
      <c r="D658" s="7"/>
    </row>
    <row r="659" spans="3:4">
      <c r="C659" s="7"/>
      <c r="D659" s="7"/>
    </row>
    <row r="660" spans="3:4">
      <c r="C660" s="7"/>
      <c r="D660" s="7"/>
    </row>
    <row r="661" spans="3:4">
      <c r="C661" s="7"/>
      <c r="D661" s="7"/>
    </row>
    <row r="662" spans="3:4">
      <c r="C662" s="7"/>
      <c r="D662" s="7"/>
    </row>
    <row r="663" spans="3:4">
      <c r="C663" s="7"/>
      <c r="D663" s="7"/>
    </row>
    <row r="664" spans="3:4">
      <c r="C664" s="7"/>
      <c r="D664" s="7"/>
    </row>
    <row r="665" spans="3:4">
      <c r="C665" s="7"/>
      <c r="D665" s="7"/>
    </row>
    <row r="666" spans="3:4">
      <c r="C666" s="7"/>
      <c r="D666" s="7"/>
    </row>
    <row r="667" spans="3:4">
      <c r="C667" s="7"/>
      <c r="D667" s="7"/>
    </row>
    <row r="668" spans="3:4">
      <c r="C668" s="7"/>
      <c r="D668" s="7"/>
    </row>
    <row r="669" spans="3:4">
      <c r="C669" s="7"/>
      <c r="D669" s="7"/>
    </row>
    <row r="670" spans="3:4">
      <c r="C670" s="7"/>
      <c r="D670" s="7"/>
    </row>
    <row r="671" spans="3:4">
      <c r="C671" s="7"/>
      <c r="D671" s="7"/>
    </row>
    <row r="672" spans="3:4">
      <c r="C672" s="7"/>
      <c r="D672" s="7"/>
    </row>
    <row r="673" spans="3:4">
      <c r="C673" s="7"/>
      <c r="D673" s="7"/>
    </row>
    <row r="674" spans="3:4">
      <c r="C674" s="7"/>
      <c r="D674" s="7"/>
    </row>
    <row r="675" spans="3:4">
      <c r="C675" s="7"/>
      <c r="D675" s="7"/>
    </row>
    <row r="676" spans="3:4">
      <c r="C676" s="7"/>
      <c r="D676" s="7"/>
    </row>
    <row r="677" spans="3:4">
      <c r="C677" s="7"/>
      <c r="D677" s="7"/>
    </row>
    <row r="678" spans="3:4">
      <c r="C678" s="7"/>
      <c r="D678" s="7"/>
    </row>
    <row r="679" spans="3:4">
      <c r="C679" s="7"/>
      <c r="D679" s="7"/>
    </row>
    <row r="680" spans="3:4">
      <c r="C680" s="7"/>
      <c r="D680" s="7"/>
    </row>
    <row r="681" spans="3:4">
      <c r="C681" s="7"/>
      <c r="D681" s="7"/>
    </row>
    <row r="682" spans="3:4">
      <c r="C682" s="7"/>
      <c r="D682" s="7"/>
    </row>
    <row r="683" spans="3:4">
      <c r="C683" s="7"/>
      <c r="D683" s="7"/>
    </row>
    <row r="684" spans="3:4">
      <c r="C684" s="7"/>
      <c r="D684" s="7"/>
    </row>
    <row r="685" spans="3:4">
      <c r="C685" s="7"/>
      <c r="D685" s="7"/>
    </row>
    <row r="686" spans="3:4">
      <c r="C686" s="7"/>
      <c r="D686" s="7"/>
    </row>
    <row r="687" spans="3:4">
      <c r="C687" s="7"/>
      <c r="D687" s="7"/>
    </row>
    <row r="688" spans="3:4">
      <c r="C688" s="7"/>
      <c r="D688" s="7"/>
    </row>
    <row r="689" spans="3:4">
      <c r="C689" s="7"/>
      <c r="D689" s="7"/>
    </row>
    <row r="690" spans="3:4">
      <c r="C690" s="7"/>
      <c r="D690" s="7"/>
    </row>
    <row r="691" spans="3:4">
      <c r="C691" s="7"/>
      <c r="D691" s="7"/>
    </row>
    <row r="692" spans="3:4">
      <c r="C692" s="7"/>
      <c r="D692" s="7"/>
    </row>
    <row r="693" spans="3:4">
      <c r="C693" s="7"/>
      <c r="D693" s="7"/>
    </row>
    <row r="694" spans="3:4">
      <c r="C694" s="7"/>
      <c r="D694" s="7"/>
    </row>
    <row r="695" spans="3:4">
      <c r="C695" s="7"/>
      <c r="D695" s="7"/>
    </row>
    <row r="696" spans="3:4">
      <c r="C696" s="7"/>
      <c r="D696" s="7"/>
    </row>
    <row r="697" spans="3:4">
      <c r="C697" s="7"/>
      <c r="D697" s="7"/>
    </row>
    <row r="698" spans="3:4">
      <c r="C698" s="7"/>
      <c r="D698" s="7"/>
    </row>
    <row r="699" spans="3:4">
      <c r="C699" s="7"/>
      <c r="D699" s="7"/>
    </row>
    <row r="700" spans="3:4">
      <c r="C700" s="7"/>
      <c r="D700" s="7"/>
    </row>
    <row r="701" spans="3:4">
      <c r="C701" s="7"/>
      <c r="D701" s="7"/>
    </row>
    <row r="702" spans="3:4">
      <c r="C702" s="7"/>
      <c r="D702" s="7"/>
    </row>
    <row r="703" spans="3:4">
      <c r="C703" s="7"/>
      <c r="D703" s="7"/>
    </row>
    <row r="704" spans="3:4">
      <c r="C704" s="7"/>
      <c r="D704" s="7"/>
    </row>
    <row r="705" spans="3:4">
      <c r="C705" s="7"/>
      <c r="D705" s="7"/>
    </row>
    <row r="706" spans="3:4">
      <c r="C706" s="7"/>
      <c r="D706" s="7"/>
    </row>
    <row r="707" spans="3:4">
      <c r="C707" s="7"/>
      <c r="D707" s="7"/>
    </row>
    <row r="708" spans="3:4">
      <c r="C708" s="7"/>
      <c r="D708" s="7"/>
    </row>
    <row r="709" spans="3:4">
      <c r="C709" s="7"/>
      <c r="D709" s="7"/>
    </row>
    <row r="710" spans="3:4">
      <c r="C710" s="7"/>
      <c r="D710" s="7"/>
    </row>
    <row r="711" spans="3:4">
      <c r="C711" s="7"/>
      <c r="D711" s="7"/>
    </row>
    <row r="712" spans="3:4">
      <c r="C712" s="7"/>
      <c r="D712" s="7"/>
    </row>
    <row r="713" spans="3:4">
      <c r="C713" s="7"/>
      <c r="D713" s="7"/>
    </row>
    <row r="714" spans="3:4">
      <c r="C714" s="7"/>
      <c r="D714" s="7"/>
    </row>
    <row r="715" spans="3:4">
      <c r="C715" s="7"/>
      <c r="D715" s="7"/>
    </row>
    <row r="716" spans="3:4">
      <c r="C716" s="7"/>
      <c r="D716" s="7"/>
    </row>
    <row r="717" spans="3:4">
      <c r="C717" s="7"/>
      <c r="D717" s="7"/>
    </row>
    <row r="718" spans="3:4">
      <c r="C718" s="7"/>
      <c r="D718" s="7"/>
    </row>
    <row r="719" spans="3:4">
      <c r="C719" s="7"/>
      <c r="D719" s="7"/>
    </row>
    <row r="720" spans="3:4">
      <c r="C720" s="7"/>
      <c r="D720" s="7"/>
    </row>
    <row r="721" spans="3:4">
      <c r="C721" s="7"/>
      <c r="D721" s="7"/>
    </row>
    <row r="722" spans="3:4">
      <c r="C722" s="7"/>
      <c r="D722" s="7"/>
    </row>
    <row r="723" spans="3:4">
      <c r="C723" s="7"/>
      <c r="D723" s="7"/>
    </row>
    <row r="724" spans="3:4">
      <c r="C724" s="7"/>
      <c r="D724" s="7"/>
    </row>
    <row r="725" spans="3:4">
      <c r="C725" s="7"/>
      <c r="D725" s="7"/>
    </row>
    <row r="726" spans="3:4">
      <c r="C726" s="7"/>
      <c r="D726" s="7"/>
    </row>
    <row r="727" spans="3:4">
      <c r="C727" s="7"/>
      <c r="D727" s="7"/>
    </row>
    <row r="728" spans="3:4">
      <c r="C728" s="7"/>
      <c r="D728" s="7"/>
    </row>
    <row r="729" spans="3:4">
      <c r="C729" s="7"/>
      <c r="D729" s="7"/>
    </row>
    <row r="730" spans="3:4">
      <c r="C730" s="7"/>
      <c r="D730" s="7"/>
    </row>
    <row r="731" spans="3:4">
      <c r="C731" s="7"/>
      <c r="D731" s="7"/>
    </row>
    <row r="732" spans="3:4">
      <c r="C732" s="7"/>
      <c r="D732" s="7"/>
    </row>
    <row r="733" spans="3:4">
      <c r="C733" s="7"/>
      <c r="D733" s="7"/>
    </row>
    <row r="734" spans="3:4">
      <c r="C734" s="7"/>
      <c r="D734" s="7"/>
    </row>
    <row r="735" spans="3:4">
      <c r="C735" s="7"/>
      <c r="D735" s="7"/>
    </row>
    <row r="736" spans="3:4">
      <c r="C736" s="7"/>
      <c r="D736" s="7"/>
    </row>
    <row r="737" spans="3:4">
      <c r="C737" s="7"/>
      <c r="D737" s="7"/>
    </row>
    <row r="738" spans="3:4">
      <c r="C738" s="7"/>
      <c r="D738" s="7"/>
    </row>
    <row r="739" spans="3:4">
      <c r="C739" s="7"/>
      <c r="D739" s="7"/>
    </row>
    <row r="740" spans="3:4">
      <c r="C740" s="7"/>
      <c r="D740" s="7"/>
    </row>
    <row r="741" spans="3:4">
      <c r="C741" s="7"/>
      <c r="D741" s="7"/>
    </row>
    <row r="742" spans="3:4">
      <c r="C742" s="7"/>
      <c r="D742" s="7"/>
    </row>
    <row r="743" spans="3:4">
      <c r="C743" s="7"/>
      <c r="D743" s="7"/>
    </row>
    <row r="744" spans="3:4">
      <c r="C744" s="7"/>
      <c r="D744" s="7"/>
    </row>
    <row r="745" spans="3:4">
      <c r="C745" s="7"/>
      <c r="D745" s="7"/>
    </row>
    <row r="746" spans="3:4">
      <c r="C746" s="7"/>
      <c r="D746" s="7"/>
    </row>
    <row r="747" spans="3:4">
      <c r="C747" s="7"/>
      <c r="D747" s="7"/>
    </row>
    <row r="748" spans="3:4">
      <c r="C748" s="7"/>
      <c r="D748" s="7"/>
    </row>
    <row r="749" spans="3:4">
      <c r="C749" s="7"/>
      <c r="D749" s="7"/>
    </row>
    <row r="750" spans="3:4">
      <c r="C750" s="7"/>
      <c r="D750" s="7"/>
    </row>
    <row r="751" spans="3:4">
      <c r="C751" s="7"/>
      <c r="D751" s="7"/>
    </row>
    <row r="752" spans="3:4">
      <c r="C752" s="7"/>
      <c r="D752" s="7"/>
    </row>
    <row r="753" spans="3:4">
      <c r="C753" s="7"/>
      <c r="D753" s="7"/>
    </row>
    <row r="754" spans="3:4">
      <c r="C754" s="7"/>
      <c r="D754" s="7"/>
    </row>
    <row r="755" spans="3:4">
      <c r="C755" s="7"/>
      <c r="D755" s="7"/>
    </row>
    <row r="756" spans="3:4">
      <c r="C756" s="7"/>
      <c r="D756" s="7"/>
    </row>
    <row r="757" spans="3:4">
      <c r="C757" s="7"/>
      <c r="D757" s="7"/>
    </row>
    <row r="758" spans="3:4">
      <c r="C758" s="7"/>
      <c r="D758" s="7"/>
    </row>
    <row r="759" spans="3:4">
      <c r="C759" s="7"/>
      <c r="D759" s="7"/>
    </row>
    <row r="760" spans="3:4">
      <c r="C760" s="7"/>
      <c r="D760" s="7"/>
    </row>
    <row r="761" spans="3:4">
      <c r="C761" s="7"/>
      <c r="D761" s="7"/>
    </row>
    <row r="762" spans="3:4">
      <c r="C762" s="7"/>
      <c r="D762" s="7"/>
    </row>
    <row r="763" spans="3:4">
      <c r="C763" s="7"/>
      <c r="D763" s="7"/>
    </row>
    <row r="764" spans="3:4">
      <c r="C764" s="7"/>
      <c r="D764" s="7"/>
    </row>
    <row r="765" spans="3:4">
      <c r="C765" s="7"/>
      <c r="D765" s="7"/>
    </row>
    <row r="766" spans="3:4">
      <c r="C766" s="7"/>
      <c r="D766" s="7"/>
    </row>
    <row r="767" spans="3:4">
      <c r="C767" s="7"/>
      <c r="D767" s="7"/>
    </row>
    <row r="768" spans="3:4">
      <c r="C768" s="7"/>
      <c r="D768" s="7"/>
    </row>
    <row r="769" spans="3:4">
      <c r="C769" s="7"/>
      <c r="D769" s="7"/>
    </row>
    <row r="770" spans="3:4">
      <c r="C770" s="7"/>
      <c r="D770" s="7"/>
    </row>
    <row r="771" spans="3:4">
      <c r="C771" s="7"/>
      <c r="D771" s="7"/>
    </row>
    <row r="772" spans="3:4">
      <c r="C772" s="7"/>
      <c r="D772" s="7"/>
    </row>
    <row r="773" spans="3:4">
      <c r="C773" s="7"/>
      <c r="D773" s="7"/>
    </row>
    <row r="774" spans="3:4">
      <c r="C774" s="7"/>
      <c r="D774" s="7"/>
    </row>
    <row r="775" spans="3:4">
      <c r="C775" s="7"/>
      <c r="D775" s="7"/>
    </row>
    <row r="776" spans="3:4">
      <c r="C776" s="7"/>
      <c r="D776" s="7"/>
    </row>
    <row r="777" spans="3:4">
      <c r="C777" s="7"/>
      <c r="D777" s="7"/>
    </row>
    <row r="778" spans="3:4">
      <c r="C778" s="7"/>
      <c r="D778" s="7"/>
    </row>
    <row r="779" spans="3:4">
      <c r="C779" s="7"/>
      <c r="D779" s="7"/>
    </row>
    <row r="780" spans="3:4">
      <c r="C780" s="7"/>
      <c r="D780" s="7"/>
    </row>
    <row r="781" spans="3:4">
      <c r="C781" s="7"/>
      <c r="D781" s="7"/>
    </row>
    <row r="782" spans="3:4">
      <c r="C782" s="7"/>
      <c r="D782" s="7"/>
    </row>
    <row r="783" spans="3:4">
      <c r="C783" s="7"/>
      <c r="D783" s="7"/>
    </row>
    <row r="784" spans="3:4">
      <c r="C784" s="7"/>
      <c r="D784" s="7"/>
    </row>
    <row r="785" spans="3:4">
      <c r="C785" s="7"/>
      <c r="D785" s="7"/>
    </row>
    <row r="786" spans="3:4">
      <c r="C786" s="7"/>
      <c r="D786" s="7"/>
    </row>
    <row r="787" spans="3:4">
      <c r="C787" s="7"/>
      <c r="D787" s="7"/>
    </row>
    <row r="788" spans="3:4">
      <c r="C788" s="7"/>
      <c r="D788" s="7"/>
    </row>
    <row r="789" spans="3:4">
      <c r="C789" s="7"/>
      <c r="D789" s="7"/>
    </row>
    <row r="790" spans="3:4">
      <c r="C790" s="7"/>
      <c r="D790" s="7"/>
    </row>
    <row r="791" spans="3:4">
      <c r="C791" s="7"/>
      <c r="D791" s="7"/>
    </row>
    <row r="792" spans="3:4">
      <c r="C792" s="7"/>
      <c r="D792" s="7"/>
    </row>
    <row r="793" spans="3:4">
      <c r="C793" s="7"/>
      <c r="D793" s="7"/>
    </row>
    <row r="794" spans="3:4">
      <c r="C794" s="7"/>
      <c r="D794" s="7"/>
    </row>
    <row r="795" spans="3:4">
      <c r="C795" s="7"/>
      <c r="D795" s="7"/>
    </row>
    <row r="796" spans="3:4">
      <c r="C796" s="7"/>
      <c r="D796" s="7"/>
    </row>
    <row r="797" spans="3:4">
      <c r="C797" s="7"/>
      <c r="D797" s="7"/>
    </row>
    <row r="798" spans="3:4">
      <c r="C798" s="7"/>
      <c r="D798" s="7"/>
    </row>
    <row r="799" spans="3:4">
      <c r="C799" s="7"/>
      <c r="D799" s="7"/>
    </row>
    <row r="800" spans="3:4">
      <c r="C800" s="7"/>
      <c r="D800" s="7"/>
    </row>
    <row r="801" spans="3:4">
      <c r="C801" s="7"/>
      <c r="D801" s="7"/>
    </row>
    <row r="802" spans="3:4">
      <c r="C802" s="7"/>
      <c r="D802" s="7"/>
    </row>
    <row r="803" spans="3:4">
      <c r="C803" s="7"/>
      <c r="D803" s="7"/>
    </row>
    <row r="804" spans="3:4">
      <c r="C804" s="7"/>
      <c r="D804" s="7"/>
    </row>
    <row r="805" spans="3:4">
      <c r="C805" s="7"/>
      <c r="D805" s="7"/>
    </row>
    <row r="806" spans="3:4">
      <c r="C806" s="7"/>
      <c r="D806" s="7"/>
    </row>
    <row r="807" spans="3:4">
      <c r="C807" s="7"/>
      <c r="D807" s="7"/>
    </row>
    <row r="808" spans="3:4">
      <c r="C808" s="7"/>
      <c r="D808" s="7"/>
    </row>
    <row r="809" spans="3:4">
      <c r="C809" s="7"/>
      <c r="D809" s="7"/>
    </row>
    <row r="810" spans="3:4">
      <c r="C810" s="7"/>
      <c r="D810" s="7"/>
    </row>
    <row r="811" spans="3:4">
      <c r="C811" s="7"/>
      <c r="D811" s="7"/>
    </row>
    <row r="812" spans="3:4">
      <c r="C812" s="7"/>
      <c r="D812" s="7"/>
    </row>
    <row r="813" spans="3:4">
      <c r="C813" s="7"/>
      <c r="D813" s="7"/>
    </row>
    <row r="814" spans="3:4">
      <c r="C814" s="7"/>
      <c r="D814" s="7"/>
    </row>
    <row r="815" spans="3:4">
      <c r="C815" s="7"/>
      <c r="D815" s="7"/>
    </row>
    <row r="816" spans="3:4">
      <c r="C816" s="7"/>
      <c r="D816" s="7"/>
    </row>
    <row r="817" spans="3:4">
      <c r="C817" s="7"/>
      <c r="D817" s="7"/>
    </row>
    <row r="818" spans="3:4">
      <c r="C818" s="7"/>
      <c r="D818" s="7"/>
    </row>
    <row r="819" spans="3:4">
      <c r="C819" s="7"/>
      <c r="D819" s="7"/>
    </row>
    <row r="820" spans="3:4">
      <c r="C820" s="7"/>
      <c r="D820" s="7"/>
    </row>
    <row r="821" spans="3:4">
      <c r="C821" s="7"/>
      <c r="D821" s="7"/>
    </row>
    <row r="822" spans="3:4">
      <c r="C822" s="7"/>
      <c r="D822" s="7"/>
    </row>
    <row r="823" spans="3:4">
      <c r="C823" s="7"/>
      <c r="D823" s="7"/>
    </row>
    <row r="824" spans="3:4">
      <c r="C824" s="7"/>
      <c r="D824" s="7"/>
    </row>
    <row r="825" spans="3:4">
      <c r="C825" s="7"/>
      <c r="D825" s="7"/>
    </row>
    <row r="826" spans="3:4">
      <c r="C826" s="7"/>
      <c r="D826" s="7"/>
    </row>
    <row r="827" spans="3:4">
      <c r="C827" s="7"/>
      <c r="D827" s="7"/>
    </row>
    <row r="828" spans="3:4">
      <c r="C828" s="7"/>
      <c r="D828" s="7"/>
    </row>
    <row r="829" spans="3:4">
      <c r="C829" s="7"/>
      <c r="D829" s="7"/>
    </row>
    <row r="830" spans="3:4">
      <c r="C830" s="7"/>
      <c r="D830" s="7"/>
    </row>
    <row r="831" spans="3:4">
      <c r="C831" s="7"/>
      <c r="D831" s="7"/>
    </row>
    <row r="832" spans="3:4">
      <c r="C832" s="7"/>
      <c r="D832" s="7"/>
    </row>
    <row r="833" spans="3:4">
      <c r="C833" s="7"/>
      <c r="D833" s="7"/>
    </row>
    <row r="834" spans="3:4">
      <c r="C834" s="7"/>
      <c r="D834" s="7"/>
    </row>
    <row r="835" spans="3:4">
      <c r="C835" s="7"/>
      <c r="D835" s="7"/>
    </row>
    <row r="836" spans="3:4">
      <c r="C836" s="7"/>
      <c r="D836" s="7"/>
    </row>
    <row r="837" spans="3:4">
      <c r="C837" s="7"/>
      <c r="D837" s="7"/>
    </row>
    <row r="838" spans="3:4">
      <c r="C838" s="7"/>
      <c r="D838" s="7"/>
    </row>
    <row r="839" spans="3:4">
      <c r="C839" s="7"/>
      <c r="D839" s="7"/>
    </row>
    <row r="840" spans="3:4">
      <c r="C840" s="7"/>
      <c r="D840" s="7"/>
    </row>
    <row r="841" spans="3:4">
      <c r="C841" s="7"/>
      <c r="D841" s="7"/>
    </row>
    <row r="842" spans="3:4">
      <c r="C842" s="7"/>
      <c r="D842" s="7"/>
    </row>
    <row r="843" spans="3:4">
      <c r="C843" s="7"/>
      <c r="D843" s="7"/>
    </row>
    <row r="844" spans="3:4">
      <c r="C844" s="7"/>
      <c r="D844" s="7"/>
    </row>
    <row r="845" spans="3:4">
      <c r="C845" s="7"/>
      <c r="D845" s="7"/>
    </row>
    <row r="846" spans="3:4">
      <c r="C846" s="7"/>
      <c r="D846" s="7"/>
    </row>
    <row r="847" spans="3:4">
      <c r="C847" s="7"/>
      <c r="D847" s="7"/>
    </row>
    <row r="848" spans="3:4">
      <c r="C848" s="7"/>
      <c r="D848" s="7"/>
    </row>
    <row r="849" spans="3:4">
      <c r="C849" s="7"/>
      <c r="D849" s="7"/>
    </row>
    <row r="850" spans="3:4">
      <c r="C850" s="7"/>
      <c r="D850" s="7"/>
    </row>
    <row r="851" spans="3:4">
      <c r="C851" s="7"/>
      <c r="D851" s="7"/>
    </row>
    <row r="852" spans="3:4">
      <c r="C852" s="7"/>
      <c r="D852" s="7"/>
    </row>
    <row r="853" spans="3:4">
      <c r="C853" s="7"/>
      <c r="D853" s="7"/>
    </row>
    <row r="854" spans="3:4">
      <c r="C854" s="7"/>
      <c r="D854" s="7"/>
    </row>
    <row r="855" spans="3:4">
      <c r="C855" s="7"/>
      <c r="D855" s="7"/>
    </row>
    <row r="856" spans="3:4">
      <c r="C856" s="7"/>
      <c r="D856" s="7"/>
    </row>
    <row r="857" spans="3:4">
      <c r="C857" s="7"/>
      <c r="D857" s="7"/>
    </row>
    <row r="858" spans="3:4">
      <c r="C858" s="7"/>
      <c r="D858" s="7"/>
    </row>
    <row r="859" spans="3:4">
      <c r="C859" s="7"/>
      <c r="D859" s="7"/>
    </row>
    <row r="860" spans="3:4">
      <c r="C860" s="7"/>
      <c r="D860" s="7"/>
    </row>
    <row r="861" spans="3:4">
      <c r="C861" s="7"/>
      <c r="D861" s="7"/>
    </row>
    <row r="862" spans="3:4">
      <c r="C862" s="7"/>
      <c r="D862" s="7"/>
    </row>
    <row r="863" spans="3:4">
      <c r="C863" s="7"/>
      <c r="D863" s="7"/>
    </row>
    <row r="864" spans="3:4">
      <c r="C864" s="7"/>
      <c r="D864" s="7"/>
    </row>
    <row r="865" spans="3:4">
      <c r="C865" s="7"/>
      <c r="D865" s="7"/>
    </row>
    <row r="866" spans="3:4">
      <c r="C866" s="7"/>
      <c r="D866" s="7"/>
    </row>
    <row r="867" spans="3:4">
      <c r="C867" s="7"/>
      <c r="D867" s="7"/>
    </row>
    <row r="868" spans="3:4">
      <c r="C868" s="7"/>
      <c r="D868" s="7"/>
    </row>
    <row r="869" spans="3:4">
      <c r="C869" s="7"/>
      <c r="D869" s="7"/>
    </row>
    <row r="870" spans="3:4">
      <c r="C870" s="7"/>
      <c r="D870" s="7"/>
    </row>
    <row r="871" spans="3:4">
      <c r="C871" s="7"/>
      <c r="D871" s="7"/>
    </row>
    <row r="872" spans="3:4">
      <c r="C872" s="7"/>
      <c r="D872" s="7"/>
    </row>
    <row r="873" spans="3:4">
      <c r="C873" s="7"/>
      <c r="D873" s="7"/>
    </row>
    <row r="874" spans="3:4">
      <c r="C874" s="7"/>
      <c r="D874" s="7"/>
    </row>
    <row r="875" spans="3:4">
      <c r="C875" s="7"/>
      <c r="D875" s="7"/>
    </row>
    <row r="876" spans="3:4">
      <c r="C876" s="7"/>
      <c r="D876" s="7"/>
    </row>
    <row r="877" spans="3:4">
      <c r="C877" s="7"/>
      <c r="D877" s="7"/>
    </row>
    <row r="878" spans="3:4">
      <c r="C878" s="7"/>
      <c r="D878" s="7"/>
    </row>
    <row r="879" spans="3:4">
      <c r="C879" s="7"/>
      <c r="D879" s="7"/>
    </row>
    <row r="880" spans="3:4">
      <c r="C880" s="7"/>
      <c r="D880" s="7"/>
    </row>
    <row r="881" spans="3:4">
      <c r="C881" s="7"/>
      <c r="D881" s="7"/>
    </row>
    <row r="882" spans="3:4">
      <c r="C882" s="7"/>
      <c r="D882" s="7"/>
    </row>
    <row r="883" spans="3:4">
      <c r="C883" s="7"/>
      <c r="D883" s="7"/>
    </row>
    <row r="884" spans="3:4">
      <c r="C884" s="7"/>
      <c r="D884" s="7"/>
    </row>
    <row r="885" spans="3:4">
      <c r="C885" s="7"/>
      <c r="D885" s="7"/>
    </row>
    <row r="886" spans="3:4">
      <c r="C886" s="7"/>
      <c r="D886" s="7"/>
    </row>
    <row r="887" spans="3:4">
      <c r="C887" s="7"/>
      <c r="D887" s="7"/>
    </row>
    <row r="888" spans="3:4">
      <c r="C888" s="7"/>
      <c r="D888" s="7"/>
    </row>
    <row r="889" spans="3:4">
      <c r="C889" s="7"/>
      <c r="D889" s="7"/>
    </row>
    <row r="890" spans="3:4">
      <c r="C890" s="7"/>
      <c r="D890" s="7"/>
    </row>
    <row r="891" spans="3:4">
      <c r="C891" s="7"/>
      <c r="D891" s="7"/>
    </row>
    <row r="892" spans="3:4">
      <c r="C892" s="7"/>
      <c r="D892" s="7"/>
    </row>
    <row r="893" spans="3:4">
      <c r="C893" s="7"/>
      <c r="D893" s="7"/>
    </row>
    <row r="894" spans="3:4">
      <c r="C894" s="7"/>
      <c r="D894" s="7"/>
    </row>
    <row r="895" spans="3:4">
      <c r="C895" s="7"/>
      <c r="D895" s="7"/>
    </row>
    <row r="896" spans="3:4">
      <c r="C896" s="7"/>
      <c r="D896" s="7"/>
    </row>
    <row r="897" spans="3:4">
      <c r="C897" s="7"/>
      <c r="D897" s="7"/>
    </row>
    <row r="898" spans="3:4">
      <c r="C898" s="7"/>
      <c r="D898" s="7"/>
    </row>
    <row r="899" spans="3:4">
      <c r="C899" s="7"/>
      <c r="D899" s="7"/>
    </row>
    <row r="900" spans="3:4">
      <c r="C900" s="7"/>
      <c r="D900" s="7"/>
    </row>
    <row r="901" spans="3:4">
      <c r="C901" s="7"/>
      <c r="D901" s="7"/>
    </row>
    <row r="902" spans="3:4">
      <c r="C902" s="7"/>
      <c r="D902" s="7"/>
    </row>
    <row r="903" spans="3:4">
      <c r="C903" s="7"/>
      <c r="D903" s="7"/>
    </row>
    <row r="904" spans="3:4">
      <c r="C904" s="7"/>
      <c r="D904" s="7"/>
    </row>
    <row r="905" spans="3:4">
      <c r="C905" s="7"/>
      <c r="D905" s="7"/>
    </row>
    <row r="906" spans="3:4">
      <c r="C906" s="7"/>
      <c r="D906" s="7"/>
    </row>
    <row r="907" spans="3:4">
      <c r="C907" s="7"/>
      <c r="D907" s="7"/>
    </row>
    <row r="908" spans="3:4">
      <c r="C908" s="7"/>
      <c r="D908" s="7"/>
    </row>
    <row r="909" spans="3:4">
      <c r="C909" s="7"/>
      <c r="D909" s="7"/>
    </row>
    <row r="910" spans="3:4">
      <c r="C910" s="7"/>
      <c r="D910" s="7"/>
    </row>
    <row r="911" spans="3:4">
      <c r="C911" s="7"/>
      <c r="D911" s="7"/>
    </row>
    <row r="912" spans="3:4">
      <c r="C912" s="7"/>
      <c r="D912" s="7"/>
    </row>
    <row r="913" spans="3:4">
      <c r="C913" s="7"/>
      <c r="D913" s="7"/>
    </row>
    <row r="914" spans="3:4">
      <c r="C914" s="7"/>
      <c r="D914" s="7"/>
    </row>
    <row r="915" spans="3:4">
      <c r="C915" s="7"/>
      <c r="D915" s="7"/>
    </row>
    <row r="916" spans="3:4">
      <c r="C916" s="7"/>
      <c r="D916" s="7"/>
    </row>
    <row r="917" spans="3:4">
      <c r="C917" s="7"/>
      <c r="D917" s="7"/>
    </row>
    <row r="918" spans="3:4">
      <c r="C918" s="7"/>
      <c r="D918" s="7"/>
    </row>
    <row r="919" spans="3:4">
      <c r="C919" s="7"/>
      <c r="D919" s="7"/>
    </row>
    <row r="920" spans="3:4">
      <c r="C920" s="7"/>
      <c r="D920" s="7"/>
    </row>
    <row r="921" spans="3:4">
      <c r="C921" s="7"/>
      <c r="D921" s="7"/>
    </row>
    <row r="922" spans="3:4">
      <c r="C922" s="7"/>
      <c r="D922" s="7"/>
    </row>
    <row r="923" spans="3:4">
      <c r="C923" s="7"/>
      <c r="D923" s="7"/>
    </row>
    <row r="924" spans="3:4">
      <c r="C924" s="7"/>
      <c r="D924" s="7"/>
    </row>
    <row r="925" spans="3:4">
      <c r="C925" s="7"/>
      <c r="D925" s="7"/>
    </row>
    <row r="926" spans="3:4">
      <c r="C926" s="7"/>
      <c r="D926" s="7"/>
    </row>
    <row r="927" spans="3:4">
      <c r="C927" s="7"/>
      <c r="D927" s="7"/>
    </row>
    <row r="928" spans="3:4">
      <c r="C928" s="7"/>
      <c r="D928" s="7"/>
    </row>
    <row r="929" spans="3:4">
      <c r="C929" s="7"/>
      <c r="D929" s="7"/>
    </row>
    <row r="930" spans="3:4">
      <c r="C930" s="7"/>
      <c r="D930" s="7"/>
    </row>
    <row r="931" spans="3:4">
      <c r="C931" s="7"/>
      <c r="D931" s="7"/>
    </row>
    <row r="932" spans="3:4">
      <c r="C932" s="7"/>
      <c r="D932" s="7"/>
    </row>
    <row r="933" spans="3:4">
      <c r="C933" s="7"/>
      <c r="D933" s="7"/>
    </row>
    <row r="934" spans="3:4">
      <c r="C934" s="7"/>
      <c r="D934" s="7"/>
    </row>
    <row r="935" spans="3:4">
      <c r="C935" s="7"/>
      <c r="D935" s="7"/>
    </row>
    <row r="936" spans="3:4">
      <c r="C936" s="7"/>
      <c r="D936" s="7"/>
    </row>
    <row r="937" spans="3:4">
      <c r="C937" s="7"/>
      <c r="D937" s="7"/>
    </row>
    <row r="938" spans="3:4">
      <c r="C938" s="7"/>
      <c r="D938" s="7"/>
    </row>
    <row r="939" spans="3:4">
      <c r="C939" s="7"/>
      <c r="D939" s="7"/>
    </row>
    <row r="940" spans="3:4">
      <c r="C940" s="7"/>
      <c r="D940" s="7"/>
    </row>
    <row r="941" spans="3:4">
      <c r="C941" s="7"/>
      <c r="D941" s="7"/>
    </row>
    <row r="942" spans="3:4">
      <c r="C942" s="7"/>
      <c r="D942" s="7"/>
    </row>
    <row r="943" spans="3:4">
      <c r="C943" s="7"/>
      <c r="D943" s="7"/>
    </row>
    <row r="944" spans="3:4">
      <c r="C944" s="7"/>
      <c r="D944" s="7"/>
    </row>
    <row r="945" spans="3:4">
      <c r="C945" s="7"/>
      <c r="D945" s="7"/>
    </row>
    <row r="946" spans="3:4">
      <c r="C946" s="7"/>
      <c r="D946" s="7"/>
    </row>
    <row r="947" spans="3:4">
      <c r="C947" s="7"/>
      <c r="D947" s="7"/>
    </row>
    <row r="948" spans="3:4">
      <c r="C948" s="7"/>
      <c r="D948" s="7"/>
    </row>
    <row r="949" spans="3:4">
      <c r="C949" s="7"/>
      <c r="D949" s="7"/>
    </row>
    <row r="950" spans="3:4">
      <c r="C950" s="7"/>
      <c r="D950" s="7"/>
    </row>
    <row r="951" spans="3:4">
      <c r="C951" s="7"/>
      <c r="D951" s="7"/>
    </row>
    <row r="952" spans="3:4">
      <c r="C952" s="7"/>
      <c r="D952" s="7"/>
    </row>
    <row r="953" spans="3:4">
      <c r="C953" s="7"/>
      <c r="D953" s="7"/>
    </row>
    <row r="954" spans="3:4">
      <c r="C954" s="7"/>
      <c r="D954" s="7"/>
    </row>
    <row r="955" spans="3:4">
      <c r="C955" s="7"/>
      <c r="D955" s="7"/>
    </row>
    <row r="956" spans="3:4">
      <c r="C956" s="7"/>
      <c r="D956" s="7"/>
    </row>
    <row r="957" spans="3:4">
      <c r="C957" s="7"/>
      <c r="D957" s="7"/>
    </row>
    <row r="958" spans="3:4">
      <c r="C958" s="7"/>
      <c r="D958" s="7"/>
    </row>
    <row r="959" spans="3:4">
      <c r="C959" s="7"/>
      <c r="D959" s="7"/>
    </row>
    <row r="960" spans="3:4">
      <c r="C960" s="7"/>
      <c r="D960" s="7"/>
    </row>
    <row r="961" spans="3:4">
      <c r="C961" s="7"/>
      <c r="D961" s="7"/>
    </row>
    <row r="962" spans="3:4">
      <c r="C962" s="7"/>
      <c r="D962" s="7"/>
    </row>
    <row r="963" spans="3:4">
      <c r="C963" s="7"/>
      <c r="D963" s="7"/>
    </row>
    <row r="964" spans="3:4">
      <c r="C964" s="7"/>
      <c r="D964" s="7"/>
    </row>
    <row r="965" spans="3:4">
      <c r="C965" s="7"/>
      <c r="D965" s="7"/>
    </row>
    <row r="966" spans="3:4">
      <c r="C966" s="7"/>
      <c r="D966" s="7"/>
    </row>
    <row r="967" spans="3:4">
      <c r="C967" s="7"/>
      <c r="D967" s="7"/>
    </row>
    <row r="968" spans="3:4">
      <c r="C968" s="7"/>
      <c r="D968" s="7"/>
    </row>
    <row r="969" spans="3:4">
      <c r="C969" s="7"/>
      <c r="D969" s="7"/>
    </row>
    <row r="970" spans="3:4">
      <c r="C970" s="7"/>
      <c r="D970" s="7"/>
    </row>
    <row r="971" spans="3:4">
      <c r="C971" s="7"/>
      <c r="D971" s="7"/>
    </row>
    <row r="972" spans="3:4">
      <c r="C972" s="7"/>
      <c r="D972" s="7"/>
    </row>
    <row r="973" spans="3:4">
      <c r="C973" s="7"/>
      <c r="D973" s="7"/>
    </row>
    <row r="974" spans="3:4">
      <c r="C974" s="7"/>
      <c r="D974" s="7"/>
    </row>
    <row r="975" spans="3:4">
      <c r="C975" s="7"/>
      <c r="D975" s="7"/>
    </row>
    <row r="976" spans="3:4">
      <c r="C976" s="7"/>
      <c r="D976" s="7"/>
    </row>
    <row r="977" spans="3:4">
      <c r="C977" s="7"/>
      <c r="D977" s="7"/>
    </row>
    <row r="978" spans="3:4">
      <c r="C978" s="7"/>
      <c r="D978" s="7"/>
    </row>
    <row r="979" spans="3:4">
      <c r="C979" s="7"/>
      <c r="D979" s="7"/>
    </row>
    <row r="980" spans="3:4">
      <c r="C980" s="7"/>
      <c r="D980" s="7"/>
    </row>
    <row r="981" spans="3:4">
      <c r="C981" s="7"/>
      <c r="D981" s="7"/>
    </row>
    <row r="982" spans="3:4">
      <c r="C982" s="7"/>
      <c r="D982" s="7"/>
    </row>
    <row r="983" spans="3:4">
      <c r="C983" s="7"/>
      <c r="D983" s="7"/>
    </row>
    <row r="984" spans="3:4">
      <c r="C984" s="7"/>
      <c r="D984" s="7"/>
    </row>
    <row r="985" spans="3:4">
      <c r="C985" s="7"/>
      <c r="D985" s="7"/>
    </row>
    <row r="986" spans="3:4">
      <c r="C986" s="7"/>
      <c r="D986" s="7"/>
    </row>
    <row r="987" spans="3:4">
      <c r="C987" s="7"/>
      <c r="D987" s="7"/>
    </row>
    <row r="988" spans="3:4">
      <c r="C988" s="7"/>
      <c r="D988" s="7"/>
    </row>
    <row r="989" spans="3:4">
      <c r="C989" s="7"/>
      <c r="D989" s="7"/>
    </row>
    <row r="990" spans="3:4">
      <c r="C990" s="7"/>
      <c r="D990" s="7"/>
    </row>
    <row r="991" spans="3:4">
      <c r="C991" s="7"/>
      <c r="D991" s="7"/>
    </row>
    <row r="992" spans="3:4">
      <c r="C992" s="7"/>
      <c r="D992" s="7"/>
    </row>
    <row r="993" spans="3:4">
      <c r="C993" s="7"/>
      <c r="D993" s="7"/>
    </row>
    <row r="994" spans="3:4">
      <c r="C994" s="7"/>
      <c r="D994" s="7"/>
    </row>
    <row r="995" spans="3:4">
      <c r="C995" s="7"/>
      <c r="D995" s="7"/>
    </row>
    <row r="996" spans="3:4">
      <c r="C996" s="7"/>
      <c r="D996" s="7"/>
    </row>
    <row r="997" spans="3:4">
      <c r="C997" s="7"/>
      <c r="D997" s="7"/>
    </row>
    <row r="998" spans="3:4">
      <c r="C998" s="7"/>
      <c r="D998" s="7"/>
    </row>
    <row r="999" spans="3:4">
      <c r="C999" s="7"/>
      <c r="D999" s="7"/>
    </row>
    <row r="1000" spans="3:4">
      <c r="C1000" s="7"/>
      <c r="D1000" s="7"/>
    </row>
    <row r="1001" spans="3:4">
      <c r="C1001" s="7"/>
      <c r="D1001" s="7"/>
    </row>
    <row r="1002" spans="3:4">
      <c r="C1002" s="7"/>
      <c r="D1002" s="7"/>
    </row>
    <row r="1003" spans="3:4">
      <c r="C1003" s="7"/>
      <c r="D1003" s="7"/>
    </row>
    <row r="1004" spans="3:4">
      <c r="C1004" s="7"/>
      <c r="D1004" s="7"/>
    </row>
    <row r="1005" spans="3:4">
      <c r="C1005" s="7"/>
      <c r="D1005" s="7"/>
    </row>
    <row r="1006" spans="3:4">
      <c r="C1006" s="7"/>
      <c r="D1006" s="7"/>
    </row>
    <row r="1007" spans="3:4">
      <c r="C1007" s="7"/>
      <c r="D1007" s="7"/>
    </row>
    <row r="1008" spans="3:4">
      <c r="C1008" s="7"/>
      <c r="D1008" s="7"/>
    </row>
    <row r="1009" spans="3:4">
      <c r="C1009" s="7"/>
      <c r="D1009" s="7"/>
    </row>
    <row r="1010" spans="3:4">
      <c r="C1010" s="7"/>
      <c r="D1010" s="7"/>
    </row>
    <row r="1011" spans="3:4">
      <c r="C1011" s="7"/>
      <c r="D1011" s="7"/>
    </row>
    <row r="1012" spans="3:4">
      <c r="C1012" s="7"/>
      <c r="D1012" s="7"/>
    </row>
    <row r="1013" spans="3:4">
      <c r="C1013" s="7"/>
      <c r="D1013" s="7"/>
    </row>
    <row r="1014" spans="3:4">
      <c r="C1014" s="7"/>
      <c r="D1014" s="7"/>
    </row>
    <row r="1015" spans="3:4">
      <c r="C1015" s="7"/>
      <c r="D1015" s="7"/>
    </row>
    <row r="1016" spans="3:4">
      <c r="C1016" s="7"/>
      <c r="D1016" s="7"/>
    </row>
    <row r="1017" spans="3:4">
      <c r="C1017" s="7"/>
      <c r="D1017" s="7"/>
    </row>
    <row r="1018" spans="3:4">
      <c r="C1018" s="7"/>
      <c r="D1018" s="7"/>
    </row>
    <row r="1019" spans="3:4">
      <c r="C1019" s="7"/>
      <c r="D1019" s="7"/>
    </row>
    <row r="1020" spans="3:4">
      <c r="C1020" s="7"/>
      <c r="D1020" s="7"/>
    </row>
    <row r="1021" spans="3:4">
      <c r="C1021" s="7"/>
      <c r="D1021" s="7"/>
    </row>
    <row r="1022" spans="3:4">
      <c r="C1022" s="7"/>
      <c r="D1022" s="7"/>
    </row>
    <row r="1023" spans="3:4">
      <c r="C1023" s="7"/>
      <c r="D1023" s="7"/>
    </row>
    <row r="1024" spans="3:4">
      <c r="C1024" s="7"/>
      <c r="D1024" s="7"/>
    </row>
    <row r="1025" spans="3:4">
      <c r="C1025" s="7"/>
      <c r="D1025" s="7"/>
    </row>
    <row r="1026" spans="3:4">
      <c r="C1026" s="7"/>
      <c r="D1026" s="7"/>
    </row>
    <row r="1027" spans="3:4">
      <c r="C1027" s="7"/>
      <c r="D1027" s="7"/>
    </row>
    <row r="1028" spans="3:4">
      <c r="C1028" s="7"/>
      <c r="D1028" s="7"/>
    </row>
    <row r="1029" spans="3:4">
      <c r="C1029" s="7"/>
      <c r="D1029" s="7"/>
    </row>
    <row r="1030" spans="3:4">
      <c r="C1030" s="7"/>
      <c r="D1030" s="7"/>
    </row>
    <row r="1031" spans="3:4">
      <c r="C1031" s="7"/>
      <c r="D1031" s="7"/>
    </row>
    <row r="1032" spans="3:4">
      <c r="C1032" s="7"/>
      <c r="D1032" s="7"/>
    </row>
    <row r="1033" spans="3:4">
      <c r="C1033" s="7"/>
      <c r="D1033" s="7"/>
    </row>
    <row r="1034" spans="3:4">
      <c r="C1034" s="7"/>
      <c r="D1034" s="7"/>
    </row>
    <row r="1035" spans="3:4">
      <c r="C1035" s="7"/>
      <c r="D1035" s="7"/>
    </row>
    <row r="1036" spans="3:4">
      <c r="C1036" s="7"/>
      <c r="D1036" s="7"/>
    </row>
    <row r="1037" spans="3:4">
      <c r="C1037" s="7"/>
      <c r="D1037" s="7"/>
    </row>
    <row r="1038" spans="3:4">
      <c r="C1038" s="7"/>
      <c r="D1038" s="7"/>
    </row>
    <row r="1039" spans="3:4">
      <c r="C1039" s="7"/>
      <c r="D1039" s="7"/>
    </row>
    <row r="1040" spans="3:4">
      <c r="C1040" s="7"/>
      <c r="D1040" s="7"/>
    </row>
    <row r="1041" spans="3:4">
      <c r="C1041" s="7"/>
      <c r="D1041" s="7"/>
    </row>
    <row r="1042" spans="3:4">
      <c r="C1042" s="7"/>
      <c r="D1042" s="7"/>
    </row>
    <row r="1043" spans="3:4">
      <c r="C1043" s="7"/>
      <c r="D1043" s="7"/>
    </row>
    <row r="1044" spans="3:4">
      <c r="C1044" s="7"/>
      <c r="D1044" s="7"/>
    </row>
    <row r="1045" spans="3:4">
      <c r="C1045" s="7"/>
      <c r="D1045" s="7"/>
    </row>
    <row r="1046" spans="3:4">
      <c r="C1046" s="7"/>
      <c r="D1046" s="7"/>
    </row>
    <row r="1047" spans="3:4">
      <c r="C1047" s="7"/>
      <c r="D1047" s="7"/>
    </row>
    <row r="1048" spans="3:4">
      <c r="C1048" s="7"/>
      <c r="D1048" s="7"/>
    </row>
    <row r="1049" spans="3:4">
      <c r="C1049" s="7"/>
      <c r="D1049" s="7"/>
    </row>
    <row r="1050" spans="3:4">
      <c r="C1050" s="7"/>
      <c r="D1050" s="7"/>
    </row>
    <row r="1051" spans="3:4">
      <c r="C1051" s="7"/>
      <c r="D1051" s="7"/>
    </row>
    <row r="1052" spans="3:4">
      <c r="C1052" s="7"/>
      <c r="D1052" s="7"/>
    </row>
    <row r="1053" spans="3:4">
      <c r="C1053" s="7"/>
      <c r="D1053" s="7"/>
    </row>
    <row r="1054" spans="3:4">
      <c r="C1054" s="7"/>
      <c r="D1054" s="7"/>
    </row>
    <row r="1055" spans="3:4">
      <c r="C1055" s="7"/>
      <c r="D1055" s="7"/>
    </row>
    <row r="1056" spans="3:4">
      <c r="C1056" s="7"/>
      <c r="D1056" s="7"/>
    </row>
    <row r="1057" spans="3:4">
      <c r="C1057" s="7"/>
      <c r="D1057" s="7"/>
    </row>
    <row r="1058" spans="3:4">
      <c r="C1058" s="7"/>
      <c r="D1058" s="7"/>
    </row>
    <row r="1059" spans="3:4">
      <c r="C1059" s="7"/>
      <c r="D1059" s="7"/>
    </row>
    <row r="1060" spans="3:4">
      <c r="C1060" s="7"/>
      <c r="D1060" s="7"/>
    </row>
    <row r="1061" spans="3:4">
      <c r="C1061" s="7"/>
      <c r="D1061" s="7"/>
    </row>
    <row r="1062" spans="3:4">
      <c r="C1062" s="7"/>
      <c r="D1062" s="7"/>
    </row>
    <row r="1063" spans="3:4">
      <c r="C1063" s="7"/>
      <c r="D1063" s="7"/>
    </row>
    <row r="1064" spans="3:4">
      <c r="C1064" s="7"/>
      <c r="D1064" s="7"/>
    </row>
    <row r="1065" spans="3:4">
      <c r="C1065" s="7"/>
      <c r="D1065" s="7"/>
    </row>
    <row r="1066" spans="3:4">
      <c r="C1066" s="7"/>
      <c r="D1066" s="7"/>
    </row>
    <row r="1067" spans="3:4">
      <c r="C1067" s="7"/>
      <c r="D1067" s="7"/>
    </row>
    <row r="1068" spans="3:4">
      <c r="C1068" s="7"/>
      <c r="D1068" s="7"/>
    </row>
    <row r="1069" spans="3:4">
      <c r="C1069" s="7"/>
      <c r="D1069" s="7"/>
    </row>
    <row r="1070" spans="3:4">
      <c r="C1070" s="7"/>
      <c r="D1070" s="7"/>
    </row>
    <row r="1071" spans="3:4">
      <c r="C1071" s="7"/>
      <c r="D1071" s="7"/>
    </row>
    <row r="1072" spans="3:4">
      <c r="C1072" s="7"/>
      <c r="D1072" s="7"/>
    </row>
    <row r="1073" spans="3:4">
      <c r="C1073" s="7"/>
      <c r="D1073" s="7"/>
    </row>
    <row r="1074" spans="3:4">
      <c r="C1074" s="7"/>
      <c r="D1074" s="7"/>
    </row>
    <row r="1075" spans="3:4">
      <c r="C1075" s="7"/>
      <c r="D1075" s="7"/>
    </row>
    <row r="1076" spans="3:4">
      <c r="C1076" s="7"/>
      <c r="D1076" s="7"/>
    </row>
    <row r="1077" spans="3:4">
      <c r="C1077" s="7"/>
      <c r="D1077" s="7"/>
    </row>
    <row r="1078" spans="3:4">
      <c r="C1078" s="7"/>
      <c r="D1078" s="7"/>
    </row>
    <row r="1079" spans="3:4">
      <c r="C1079" s="7"/>
      <c r="D1079" s="7"/>
    </row>
    <row r="1080" spans="3:4">
      <c r="C1080" s="7"/>
      <c r="D1080" s="7"/>
    </row>
    <row r="1081" spans="3:4">
      <c r="C1081" s="7"/>
      <c r="D1081" s="7"/>
    </row>
    <row r="1082" spans="3:4">
      <c r="C1082" s="7"/>
      <c r="D1082" s="7"/>
    </row>
    <row r="1083" spans="3:4">
      <c r="C1083" s="7"/>
      <c r="D1083" s="7"/>
    </row>
    <row r="1084" spans="3:4">
      <c r="C1084" s="7"/>
      <c r="D1084" s="7"/>
    </row>
    <row r="1085" spans="3:4">
      <c r="C1085" s="7"/>
      <c r="D1085" s="7"/>
    </row>
    <row r="1086" spans="3:4">
      <c r="C1086" s="7"/>
      <c r="D1086" s="7"/>
    </row>
    <row r="1087" spans="3:4">
      <c r="C1087" s="7"/>
      <c r="D1087" s="7"/>
    </row>
    <row r="1088" spans="3:4">
      <c r="C1088" s="7"/>
      <c r="D1088" s="7"/>
    </row>
    <row r="1089" spans="3:4">
      <c r="C1089" s="7"/>
      <c r="D1089" s="7"/>
    </row>
    <row r="1090" spans="3:4">
      <c r="C1090" s="7"/>
      <c r="D1090" s="7"/>
    </row>
    <row r="1091" spans="3:4">
      <c r="C1091" s="7"/>
      <c r="D1091" s="7"/>
    </row>
    <row r="1092" spans="3:4">
      <c r="C1092" s="7"/>
      <c r="D1092" s="7"/>
    </row>
    <row r="1093" spans="3:4">
      <c r="C1093" s="7"/>
      <c r="D1093" s="7"/>
    </row>
    <row r="1094" spans="3:4">
      <c r="C1094" s="7"/>
      <c r="D1094" s="7"/>
    </row>
    <row r="1095" spans="3:4">
      <c r="C1095" s="7"/>
      <c r="D1095" s="7"/>
    </row>
    <row r="1096" spans="3:4">
      <c r="C1096" s="7"/>
      <c r="D1096" s="7"/>
    </row>
    <row r="1097" spans="3:4">
      <c r="C1097" s="7"/>
      <c r="D1097" s="7"/>
    </row>
    <row r="1098" spans="3:4">
      <c r="C1098" s="7"/>
      <c r="D1098" s="7"/>
    </row>
    <row r="1099" spans="3:4">
      <c r="C1099" s="7"/>
      <c r="D1099" s="7"/>
    </row>
    <row r="1100" spans="3:4">
      <c r="C1100" s="7"/>
      <c r="D1100" s="7"/>
    </row>
    <row r="1101" spans="3:4">
      <c r="C1101" s="7"/>
      <c r="D1101" s="7"/>
    </row>
    <row r="1102" spans="3:4">
      <c r="C1102" s="7"/>
      <c r="D1102" s="7"/>
    </row>
    <row r="1103" spans="3:4">
      <c r="C1103" s="7"/>
      <c r="D1103" s="7"/>
    </row>
    <row r="1104" spans="3:4">
      <c r="C1104" s="7"/>
      <c r="D1104" s="7"/>
    </row>
    <row r="1105" spans="3:4">
      <c r="C1105" s="7"/>
      <c r="D1105" s="7"/>
    </row>
    <row r="1106" spans="3:4">
      <c r="C1106" s="7"/>
      <c r="D1106" s="7"/>
    </row>
    <row r="1107" spans="3:4">
      <c r="C1107" s="7"/>
      <c r="D1107" s="7"/>
    </row>
    <row r="1108" spans="3:4">
      <c r="C1108" s="7"/>
      <c r="D1108" s="7"/>
    </row>
    <row r="1109" spans="3:4">
      <c r="C1109" s="7"/>
      <c r="D1109" s="7"/>
    </row>
    <row r="1110" spans="3:4">
      <c r="C1110" s="7"/>
      <c r="D1110" s="7"/>
    </row>
    <row r="1111" spans="3:4">
      <c r="C1111" s="7"/>
      <c r="D1111" s="7"/>
    </row>
    <row r="1112" spans="3:4">
      <c r="C1112" s="7"/>
      <c r="D1112" s="7"/>
    </row>
    <row r="1113" spans="3:4">
      <c r="C1113" s="7"/>
      <c r="D1113" s="7"/>
    </row>
    <row r="1114" spans="3:4">
      <c r="C1114" s="7"/>
      <c r="D1114" s="7"/>
    </row>
    <row r="1115" spans="3:4">
      <c r="C1115" s="7"/>
      <c r="D1115" s="7"/>
    </row>
    <row r="1116" spans="3:4">
      <c r="C1116" s="7"/>
      <c r="D1116" s="7"/>
    </row>
    <row r="1117" spans="3:4">
      <c r="C1117" s="7"/>
      <c r="D1117" s="7"/>
    </row>
    <row r="1118" spans="3:4">
      <c r="C1118" s="7"/>
      <c r="D1118" s="7"/>
    </row>
    <row r="1119" spans="3:4">
      <c r="C1119" s="7"/>
      <c r="D1119" s="7"/>
    </row>
    <row r="1120" spans="3:4">
      <c r="C1120" s="7"/>
      <c r="D1120" s="7"/>
    </row>
    <row r="1121" spans="3:4">
      <c r="C1121" s="7"/>
      <c r="D1121" s="7"/>
    </row>
    <row r="1122" spans="3:4">
      <c r="C1122" s="7"/>
      <c r="D1122" s="7"/>
    </row>
    <row r="1123" spans="3:4">
      <c r="C1123" s="7"/>
      <c r="D1123" s="7"/>
    </row>
    <row r="1124" spans="3:4">
      <c r="C1124" s="7"/>
      <c r="D1124" s="7"/>
    </row>
    <row r="1125" spans="3:4">
      <c r="C1125" s="7"/>
      <c r="D1125" s="7"/>
    </row>
    <row r="1126" spans="3:4">
      <c r="C1126" s="7"/>
      <c r="D1126" s="7"/>
    </row>
    <row r="1127" spans="3:4">
      <c r="C1127" s="7"/>
      <c r="D1127" s="7"/>
    </row>
    <row r="1128" spans="3:4">
      <c r="C1128" s="7"/>
      <c r="D1128" s="7"/>
    </row>
    <row r="1129" spans="3:4">
      <c r="C1129" s="7"/>
      <c r="D1129" s="7"/>
    </row>
    <row r="1130" spans="3:4">
      <c r="C1130" s="7"/>
      <c r="D1130" s="7"/>
    </row>
    <row r="1131" spans="3:4">
      <c r="C1131" s="7"/>
      <c r="D1131" s="7"/>
    </row>
    <row r="1132" spans="3:4">
      <c r="C1132" s="7"/>
      <c r="D1132" s="7"/>
    </row>
    <row r="1133" spans="3:4">
      <c r="C1133" s="7"/>
      <c r="D1133" s="7"/>
    </row>
    <row r="1134" spans="3:4">
      <c r="C1134" s="7"/>
      <c r="D1134" s="7"/>
    </row>
    <row r="1135" spans="3:4">
      <c r="C1135" s="7"/>
      <c r="D1135" s="7"/>
    </row>
    <row r="1136" spans="3:4">
      <c r="C1136" s="7"/>
      <c r="D1136" s="7"/>
    </row>
    <row r="1137" spans="3:4">
      <c r="C1137" s="7"/>
      <c r="D1137" s="7"/>
    </row>
    <row r="1138" spans="3:4">
      <c r="C1138" s="7"/>
      <c r="D1138" s="7"/>
    </row>
    <row r="1139" spans="3:4">
      <c r="C1139" s="7"/>
      <c r="D1139" s="7"/>
    </row>
    <row r="1140" spans="3:4">
      <c r="C1140" s="7"/>
      <c r="D1140" s="7"/>
    </row>
    <row r="1141" spans="3:4">
      <c r="C1141" s="7"/>
      <c r="D1141" s="7"/>
    </row>
    <row r="1142" spans="3:4">
      <c r="C1142" s="7"/>
      <c r="D1142" s="7"/>
    </row>
    <row r="1143" spans="3:4">
      <c r="C1143" s="7"/>
      <c r="D1143" s="7"/>
    </row>
    <row r="1144" spans="3:4">
      <c r="C1144" s="7"/>
      <c r="D1144" s="7"/>
    </row>
    <row r="1145" spans="3:4">
      <c r="C1145" s="7"/>
      <c r="D1145" s="7"/>
    </row>
    <row r="1146" spans="3:4">
      <c r="C1146" s="7"/>
      <c r="D1146" s="7"/>
    </row>
    <row r="1147" spans="3:4">
      <c r="C1147" s="7"/>
      <c r="D1147" s="7"/>
    </row>
    <row r="1148" spans="3:4">
      <c r="C1148" s="7"/>
      <c r="D1148" s="7"/>
    </row>
    <row r="1149" spans="3:4">
      <c r="C1149" s="7"/>
      <c r="D1149" s="7"/>
    </row>
    <row r="1150" spans="3:4">
      <c r="C1150" s="7"/>
      <c r="D1150" s="7"/>
    </row>
    <row r="1151" spans="3:4">
      <c r="C1151" s="7"/>
      <c r="D1151" s="7"/>
    </row>
    <row r="1152" spans="3:4">
      <c r="C1152" s="7"/>
      <c r="D1152" s="7"/>
    </row>
    <row r="1153" spans="3:4">
      <c r="C1153" s="7"/>
      <c r="D1153" s="7"/>
    </row>
    <row r="1154" spans="3:4">
      <c r="C1154" s="7"/>
      <c r="D1154" s="7"/>
    </row>
    <row r="1155" spans="3:4">
      <c r="C1155" s="7"/>
      <c r="D1155" s="7"/>
    </row>
    <row r="1156" spans="3:4">
      <c r="C1156" s="7"/>
      <c r="D1156" s="7"/>
    </row>
    <row r="1157" spans="3:4">
      <c r="C1157" s="7"/>
      <c r="D1157" s="7"/>
    </row>
    <row r="1158" spans="3:4">
      <c r="C1158" s="7"/>
      <c r="D1158" s="7"/>
    </row>
    <row r="1159" spans="3:4">
      <c r="C1159" s="7"/>
      <c r="D1159" s="7"/>
    </row>
    <row r="1160" spans="3:4">
      <c r="C1160" s="7"/>
      <c r="D1160" s="7"/>
    </row>
    <row r="1161" spans="3:4">
      <c r="C1161" s="7"/>
      <c r="D1161" s="7"/>
    </row>
    <row r="1162" spans="3:4">
      <c r="C1162" s="7"/>
      <c r="D1162" s="7"/>
    </row>
    <row r="1163" spans="3:4">
      <c r="C1163" s="7"/>
      <c r="D1163" s="7"/>
    </row>
    <row r="1164" spans="3:4">
      <c r="C1164" s="7"/>
      <c r="D1164" s="7"/>
    </row>
    <row r="1165" spans="3:4">
      <c r="C1165" s="7"/>
      <c r="D1165" s="7"/>
    </row>
    <row r="1166" spans="3:4">
      <c r="C1166" s="7"/>
      <c r="D1166" s="7"/>
    </row>
    <row r="1167" spans="3:4">
      <c r="C1167" s="7"/>
      <c r="D1167" s="7"/>
    </row>
    <row r="1168" spans="3:4">
      <c r="C1168" s="7"/>
      <c r="D1168" s="7"/>
    </row>
    <row r="1169" spans="3:4">
      <c r="C1169" s="7"/>
      <c r="D1169" s="7"/>
    </row>
    <row r="1170" spans="3:4">
      <c r="C1170" s="7"/>
      <c r="D1170" s="7"/>
    </row>
    <row r="1171" spans="3:4">
      <c r="C1171" s="7"/>
      <c r="D1171" s="7"/>
    </row>
    <row r="1172" spans="3:4">
      <c r="C1172" s="7"/>
      <c r="D1172" s="7"/>
    </row>
    <row r="1173" spans="3:4">
      <c r="C1173" s="7"/>
      <c r="D1173" s="7"/>
    </row>
    <row r="1174" spans="3:4">
      <c r="C1174" s="7"/>
      <c r="D1174" s="7"/>
    </row>
    <row r="1175" spans="3:4">
      <c r="C1175" s="7"/>
      <c r="D1175" s="7"/>
    </row>
    <row r="1176" spans="3:4">
      <c r="C1176" s="7"/>
      <c r="D1176" s="7"/>
    </row>
    <row r="1177" spans="3:4">
      <c r="C1177" s="7"/>
      <c r="D1177" s="7"/>
    </row>
    <row r="1178" spans="3:4">
      <c r="C1178" s="7"/>
      <c r="D1178" s="7"/>
    </row>
    <row r="1179" spans="3:4">
      <c r="C1179" s="7"/>
      <c r="D1179" s="7"/>
    </row>
    <row r="1180" spans="3:4">
      <c r="C1180" s="7"/>
      <c r="D1180" s="7"/>
    </row>
    <row r="1181" spans="3:4">
      <c r="C1181" s="7"/>
      <c r="D1181" s="7"/>
    </row>
    <row r="1182" spans="3:4">
      <c r="C1182" s="7"/>
      <c r="D1182" s="7"/>
    </row>
    <row r="1183" spans="3:4">
      <c r="C1183" s="7"/>
      <c r="D1183" s="7"/>
    </row>
    <row r="1184" spans="3:4">
      <c r="C1184" s="7"/>
      <c r="D1184" s="7"/>
    </row>
    <row r="1185" spans="3:4">
      <c r="C1185" s="7"/>
      <c r="D1185" s="7"/>
    </row>
    <row r="1186" spans="3:4">
      <c r="C1186" s="7"/>
      <c r="D1186" s="7"/>
    </row>
    <row r="1187" spans="3:4">
      <c r="C1187" s="7"/>
      <c r="D1187" s="7"/>
    </row>
    <row r="1188" spans="3:4">
      <c r="C1188" s="7"/>
      <c r="D1188" s="7"/>
    </row>
    <row r="1189" spans="3:4">
      <c r="C1189" s="7"/>
      <c r="D1189" s="7"/>
    </row>
    <row r="1190" spans="3:4">
      <c r="C1190" s="7"/>
      <c r="D1190" s="7"/>
    </row>
    <row r="1191" spans="3:4">
      <c r="C1191" s="7"/>
      <c r="D1191" s="7"/>
    </row>
    <row r="1192" spans="3:4">
      <c r="C1192" s="7"/>
      <c r="D1192" s="7"/>
    </row>
    <row r="1193" spans="3:4">
      <c r="C1193" s="7"/>
      <c r="D1193" s="7"/>
    </row>
    <row r="1194" spans="3:4">
      <c r="C1194" s="7"/>
      <c r="D1194" s="7"/>
    </row>
    <row r="1195" spans="3:4">
      <c r="C1195" s="7"/>
      <c r="D1195" s="7"/>
    </row>
    <row r="1196" spans="3:4">
      <c r="C1196" s="7"/>
      <c r="D1196" s="7"/>
    </row>
    <row r="1197" spans="3:4">
      <c r="C1197" s="7"/>
      <c r="D1197" s="7"/>
    </row>
    <row r="1198" spans="3:4">
      <c r="C1198" s="7"/>
      <c r="D1198" s="7"/>
    </row>
    <row r="1199" spans="3:4">
      <c r="C1199" s="7"/>
      <c r="D1199" s="7"/>
    </row>
    <row r="1200" spans="3:4">
      <c r="C1200" s="7"/>
      <c r="D1200" s="7"/>
    </row>
    <row r="1201" spans="3:4">
      <c r="C1201" s="7"/>
      <c r="D1201" s="7"/>
    </row>
    <row r="1202" spans="3:4">
      <c r="C1202" s="7"/>
      <c r="D1202" s="7"/>
    </row>
    <row r="1203" spans="3:4">
      <c r="C1203" s="7"/>
      <c r="D1203" s="7"/>
    </row>
    <row r="1204" spans="3:4">
      <c r="C1204" s="7"/>
      <c r="D1204" s="7"/>
    </row>
    <row r="1205" spans="3:4">
      <c r="C1205" s="7"/>
      <c r="D1205" s="7"/>
    </row>
    <row r="1206" spans="3:4">
      <c r="C1206" s="7"/>
      <c r="D1206" s="7"/>
    </row>
    <row r="1207" spans="3:4">
      <c r="C1207" s="7"/>
      <c r="D1207" s="7"/>
    </row>
    <row r="1208" spans="3:4">
      <c r="C1208" s="7"/>
      <c r="D1208" s="7"/>
    </row>
    <row r="1209" spans="3:4">
      <c r="C1209" s="7"/>
      <c r="D1209" s="7"/>
    </row>
    <row r="1210" spans="3:4">
      <c r="C1210" s="7"/>
      <c r="D1210" s="7"/>
    </row>
    <row r="1211" spans="3:4">
      <c r="C1211" s="7"/>
      <c r="D1211" s="7"/>
    </row>
    <row r="1212" spans="3:4">
      <c r="C1212" s="7"/>
      <c r="D1212" s="7"/>
    </row>
    <row r="1213" spans="3:4">
      <c r="C1213" s="7"/>
      <c r="D1213" s="7"/>
    </row>
    <row r="1214" spans="3:4">
      <c r="C1214" s="7"/>
      <c r="D1214" s="7"/>
    </row>
    <row r="1215" spans="3:4">
      <c r="C1215" s="7"/>
      <c r="D1215" s="7"/>
    </row>
    <row r="1216" spans="3:4">
      <c r="C1216" s="7"/>
      <c r="D1216" s="7"/>
    </row>
    <row r="1217" spans="3:4">
      <c r="C1217" s="7"/>
      <c r="D1217" s="7"/>
    </row>
    <row r="1218" spans="3:4">
      <c r="C1218" s="7"/>
      <c r="D1218" s="7"/>
    </row>
    <row r="1219" spans="3:4">
      <c r="C1219" s="7"/>
      <c r="D1219" s="7"/>
    </row>
    <row r="1220" spans="3:4">
      <c r="C1220" s="7"/>
      <c r="D1220" s="7"/>
    </row>
    <row r="1221" spans="3:4">
      <c r="C1221" s="7"/>
      <c r="D1221" s="7"/>
    </row>
    <row r="1222" spans="3:4">
      <c r="C1222" s="7"/>
      <c r="D1222" s="7"/>
    </row>
    <row r="1223" spans="3:4">
      <c r="C1223" s="7"/>
      <c r="D1223" s="7"/>
    </row>
    <row r="1224" spans="3:4">
      <c r="C1224" s="7"/>
      <c r="D1224" s="7"/>
    </row>
    <row r="1225" spans="3:4">
      <c r="C1225" s="7"/>
      <c r="D1225" s="7"/>
    </row>
    <row r="1226" spans="3:4">
      <c r="C1226" s="7"/>
      <c r="D1226" s="7"/>
    </row>
    <row r="1227" spans="3:4">
      <c r="C1227" s="7"/>
      <c r="D1227" s="7"/>
    </row>
    <row r="1228" spans="3:4">
      <c r="C1228" s="7"/>
      <c r="D1228" s="7"/>
    </row>
    <row r="1229" spans="3:4">
      <c r="C1229" s="7"/>
      <c r="D1229" s="7"/>
    </row>
    <row r="1230" spans="3:4">
      <c r="C1230" s="7"/>
      <c r="D1230" s="7"/>
    </row>
    <row r="1231" spans="3:4">
      <c r="C1231" s="7"/>
      <c r="D1231" s="7"/>
    </row>
    <row r="1232" spans="3:4">
      <c r="C1232" s="7"/>
      <c r="D1232" s="7"/>
    </row>
    <row r="1233" spans="3:4">
      <c r="C1233" s="7"/>
      <c r="D1233" s="7"/>
    </row>
    <row r="1234" spans="3:4">
      <c r="C1234" s="7"/>
      <c r="D1234" s="7"/>
    </row>
    <row r="1235" spans="3:4">
      <c r="C1235" s="7"/>
      <c r="D1235" s="7"/>
    </row>
    <row r="1236" spans="3:4">
      <c r="C1236" s="7"/>
      <c r="D1236" s="7"/>
    </row>
    <row r="1237" spans="3:4">
      <c r="C1237" s="7"/>
      <c r="D1237" s="7"/>
    </row>
    <row r="1238" spans="3:4">
      <c r="C1238" s="7"/>
      <c r="D1238" s="7"/>
    </row>
    <row r="1239" spans="3:4">
      <c r="C1239" s="7"/>
      <c r="D1239" s="7"/>
    </row>
    <row r="1240" spans="3:4">
      <c r="C1240" s="7"/>
      <c r="D1240" s="7"/>
    </row>
    <row r="1241" spans="3:4">
      <c r="C1241" s="7"/>
      <c r="D1241" s="7"/>
    </row>
    <row r="1242" spans="3:4">
      <c r="C1242" s="7"/>
      <c r="D1242" s="7"/>
    </row>
    <row r="1243" spans="3:4">
      <c r="C1243" s="7"/>
      <c r="D1243" s="7"/>
    </row>
    <row r="1244" spans="3:4">
      <c r="C1244" s="7"/>
      <c r="D1244" s="7"/>
    </row>
    <row r="1245" spans="3:4">
      <c r="C1245" s="7"/>
      <c r="D1245" s="7"/>
    </row>
    <row r="1246" spans="3:4">
      <c r="C1246" s="7"/>
      <c r="D1246" s="7"/>
    </row>
    <row r="1247" spans="3:4">
      <c r="C1247" s="7"/>
      <c r="D1247" s="7"/>
    </row>
    <row r="1248" spans="3:4">
      <c r="C1248" s="7"/>
      <c r="D1248" s="7"/>
    </row>
    <row r="1249" spans="3:4">
      <c r="C1249" s="7"/>
      <c r="D1249" s="7"/>
    </row>
    <row r="1250" spans="3:4">
      <c r="C1250" s="7"/>
      <c r="D1250" s="7"/>
    </row>
    <row r="1251" spans="3:4">
      <c r="C1251" s="7"/>
      <c r="D1251" s="7"/>
    </row>
    <row r="1252" spans="3:4">
      <c r="C1252" s="7"/>
      <c r="D1252" s="7"/>
    </row>
    <row r="1253" spans="3:4">
      <c r="C1253" s="7"/>
      <c r="D1253" s="7"/>
    </row>
    <row r="1254" spans="3:4">
      <c r="C1254" s="7"/>
      <c r="D1254" s="7"/>
    </row>
    <row r="1255" spans="3:4">
      <c r="C1255" s="7"/>
      <c r="D1255" s="7"/>
    </row>
    <row r="1256" spans="3:4">
      <c r="C1256" s="7"/>
      <c r="D1256" s="7"/>
    </row>
    <row r="1257" spans="3:4">
      <c r="C1257" s="7"/>
      <c r="D1257" s="7"/>
    </row>
    <row r="1258" spans="3:4">
      <c r="C1258" s="7"/>
      <c r="D1258" s="7"/>
    </row>
    <row r="1259" spans="3:4">
      <c r="C1259" s="7"/>
      <c r="D1259" s="7"/>
    </row>
    <row r="1260" spans="3:4">
      <c r="C1260" s="7"/>
      <c r="D1260" s="7"/>
    </row>
    <row r="1261" spans="3:4">
      <c r="C1261" s="7"/>
      <c r="D1261" s="7"/>
    </row>
    <row r="1262" spans="3:4">
      <c r="C1262" s="7"/>
      <c r="D1262" s="7"/>
    </row>
    <row r="1263" spans="3:4">
      <c r="C1263" s="7"/>
      <c r="D1263" s="7"/>
    </row>
    <row r="1264" spans="3:4">
      <c r="C1264" s="7"/>
      <c r="D1264" s="7"/>
    </row>
    <row r="1265" spans="3:4">
      <c r="C1265" s="7"/>
      <c r="D1265" s="7"/>
    </row>
    <row r="1266" spans="3:4">
      <c r="C1266" s="7"/>
      <c r="D1266" s="7"/>
    </row>
    <row r="1267" spans="3:4">
      <c r="C1267" s="7"/>
      <c r="D1267" s="7"/>
    </row>
    <row r="1268" spans="3:4">
      <c r="C1268" s="7"/>
      <c r="D1268" s="7"/>
    </row>
    <row r="1269" spans="3:4">
      <c r="C1269" s="7"/>
      <c r="D1269" s="7"/>
    </row>
    <row r="1270" spans="3:4">
      <c r="C1270" s="7"/>
      <c r="D1270" s="7"/>
    </row>
    <row r="1271" spans="3:4">
      <c r="C1271" s="7"/>
      <c r="D1271" s="7"/>
    </row>
    <row r="1272" spans="3:4">
      <c r="C1272" s="7"/>
      <c r="D1272" s="7"/>
    </row>
    <row r="1273" spans="3:4">
      <c r="C1273" s="7"/>
      <c r="D1273" s="7"/>
    </row>
    <row r="1274" spans="3:4">
      <c r="C1274" s="7"/>
      <c r="D1274" s="7"/>
    </row>
    <row r="1275" spans="3:4">
      <c r="C1275" s="7"/>
      <c r="D1275" s="7"/>
    </row>
    <row r="1276" spans="3:4">
      <c r="C1276" s="7"/>
      <c r="D1276" s="7"/>
    </row>
    <row r="1277" spans="3:4">
      <c r="C1277" s="7"/>
      <c r="D1277" s="7"/>
    </row>
    <row r="1278" spans="3:4">
      <c r="C1278" s="7"/>
      <c r="D1278" s="7"/>
    </row>
    <row r="1279" spans="3:4">
      <c r="C1279" s="7"/>
      <c r="D1279" s="7"/>
    </row>
    <row r="1280" spans="3:4">
      <c r="C1280" s="7"/>
      <c r="D1280" s="7"/>
    </row>
    <row r="1281" spans="3:4">
      <c r="C1281" s="7"/>
      <c r="D1281" s="7"/>
    </row>
    <row r="1282" spans="3:4">
      <c r="C1282" s="7"/>
      <c r="D1282" s="7"/>
    </row>
    <row r="1283" spans="3:4">
      <c r="C1283" s="7"/>
      <c r="D1283" s="7"/>
    </row>
    <row r="1284" spans="3:4">
      <c r="C1284" s="7"/>
      <c r="D1284" s="7"/>
    </row>
    <row r="1285" spans="3:4">
      <c r="C1285" s="7"/>
      <c r="D1285" s="7"/>
    </row>
    <row r="1286" spans="3:4">
      <c r="C1286" s="7"/>
      <c r="D1286" s="7"/>
    </row>
    <row r="1287" spans="3:4">
      <c r="C1287" s="7"/>
      <c r="D1287" s="7"/>
    </row>
    <row r="1288" spans="3:4">
      <c r="C1288" s="7"/>
      <c r="D1288" s="7"/>
    </row>
    <row r="1289" spans="3:4">
      <c r="C1289" s="7"/>
      <c r="D1289" s="7"/>
    </row>
    <row r="1290" spans="3:4">
      <c r="C1290" s="7"/>
      <c r="D1290" s="7"/>
    </row>
    <row r="1291" spans="3:4">
      <c r="C1291" s="7"/>
      <c r="D1291" s="7"/>
    </row>
    <row r="1292" spans="3:4">
      <c r="C1292" s="7"/>
      <c r="D1292" s="7"/>
    </row>
    <row r="1293" spans="3:4">
      <c r="C1293" s="7"/>
      <c r="D1293" s="7"/>
    </row>
    <row r="1294" spans="3:4">
      <c r="C1294" s="7"/>
      <c r="D1294" s="7"/>
    </row>
    <row r="1295" spans="3:4">
      <c r="C1295" s="7"/>
      <c r="D1295" s="7"/>
    </row>
    <row r="1296" spans="3:4">
      <c r="C1296" s="7"/>
      <c r="D1296" s="7"/>
    </row>
    <row r="1297" spans="3:4">
      <c r="C1297" s="7"/>
      <c r="D1297" s="7"/>
    </row>
    <row r="1298" spans="3:4">
      <c r="C1298" s="7"/>
      <c r="D1298" s="7"/>
    </row>
    <row r="1299" spans="3:4">
      <c r="C1299" s="7"/>
      <c r="D1299" s="7"/>
    </row>
    <row r="1300" spans="3:4">
      <c r="C1300" s="7"/>
      <c r="D1300" s="7"/>
    </row>
    <row r="1301" spans="3:4">
      <c r="C1301" s="7"/>
      <c r="D1301" s="7"/>
    </row>
    <row r="1302" spans="3:4">
      <c r="C1302" s="7"/>
      <c r="D1302" s="7"/>
    </row>
    <row r="1303" spans="3:4">
      <c r="C1303" s="7"/>
      <c r="D1303" s="7"/>
    </row>
    <row r="1304" spans="3:4">
      <c r="C1304" s="7"/>
      <c r="D1304" s="7"/>
    </row>
    <row r="1305" spans="3:4">
      <c r="C1305" s="7"/>
      <c r="D1305" s="7"/>
    </row>
    <row r="1306" spans="3:4">
      <c r="C1306" s="7"/>
      <c r="D1306" s="7"/>
    </row>
    <row r="1307" spans="3:4">
      <c r="C1307" s="7"/>
      <c r="D1307" s="7"/>
    </row>
    <row r="1308" spans="3:4">
      <c r="C1308" s="7"/>
      <c r="D1308" s="7"/>
    </row>
    <row r="1309" spans="3:4">
      <c r="C1309" s="7"/>
      <c r="D1309" s="7"/>
    </row>
    <row r="1310" spans="3:4">
      <c r="C1310" s="7"/>
      <c r="D1310" s="7"/>
    </row>
    <row r="1311" spans="3:4">
      <c r="C1311" s="7"/>
      <c r="D1311" s="7"/>
    </row>
    <row r="1312" spans="3:4">
      <c r="C1312" s="7"/>
      <c r="D1312" s="7"/>
    </row>
    <row r="1313" spans="3:4">
      <c r="C1313" s="7"/>
      <c r="D1313" s="7"/>
    </row>
    <row r="1314" spans="3:4">
      <c r="C1314" s="7"/>
      <c r="D1314" s="7"/>
    </row>
    <row r="1315" spans="3:4">
      <c r="C1315" s="7"/>
      <c r="D1315" s="7"/>
    </row>
    <row r="1316" spans="3:4">
      <c r="C1316" s="7"/>
      <c r="D1316" s="7"/>
    </row>
    <row r="1317" spans="3:4">
      <c r="C1317" s="7"/>
      <c r="D1317" s="7"/>
    </row>
    <row r="1318" spans="3:4">
      <c r="C1318" s="7"/>
      <c r="D1318" s="7"/>
    </row>
    <row r="1319" spans="3:4">
      <c r="C1319" s="7"/>
      <c r="D1319" s="7"/>
    </row>
    <row r="1320" spans="3:4">
      <c r="C1320" s="7"/>
      <c r="D1320" s="7"/>
    </row>
    <row r="1321" spans="3:4">
      <c r="C1321" s="7"/>
      <c r="D1321" s="7"/>
    </row>
    <row r="1322" spans="3:4">
      <c r="C1322" s="7"/>
      <c r="D1322" s="7"/>
    </row>
    <row r="1323" spans="3:4">
      <c r="C1323" s="7"/>
      <c r="D1323" s="7"/>
    </row>
    <row r="1324" spans="3:4">
      <c r="C1324" s="7"/>
      <c r="D1324" s="7"/>
    </row>
    <row r="1325" spans="3:4">
      <c r="C1325" s="7"/>
      <c r="D1325" s="7"/>
    </row>
    <row r="1326" spans="3:4">
      <c r="C1326" s="7"/>
      <c r="D1326" s="7"/>
    </row>
    <row r="1327" spans="3:4">
      <c r="C1327" s="7"/>
      <c r="D1327" s="7"/>
    </row>
    <row r="1328" spans="3:4">
      <c r="C1328" s="7"/>
      <c r="D1328" s="7"/>
    </row>
    <row r="1329" spans="3:4">
      <c r="C1329" s="7"/>
      <c r="D1329" s="7"/>
    </row>
    <row r="1330" spans="3:4">
      <c r="C1330" s="7"/>
      <c r="D1330" s="7"/>
    </row>
    <row r="1331" spans="3:4">
      <c r="C1331" s="7"/>
      <c r="D1331" s="7"/>
    </row>
    <row r="1332" spans="3:4">
      <c r="C1332" s="7"/>
      <c r="D1332" s="7"/>
    </row>
    <row r="1333" spans="3:4">
      <c r="C1333" s="7"/>
      <c r="D1333" s="7"/>
    </row>
    <row r="1334" spans="3:4">
      <c r="C1334" s="7"/>
      <c r="D1334" s="7"/>
    </row>
    <row r="1335" spans="3:4">
      <c r="C1335" s="7"/>
      <c r="D1335" s="7"/>
    </row>
    <row r="1336" spans="3:4">
      <c r="C1336" s="7"/>
      <c r="D1336" s="7"/>
    </row>
    <row r="1337" spans="3:4">
      <c r="C1337" s="7"/>
      <c r="D1337" s="7"/>
    </row>
    <row r="1338" spans="3:4">
      <c r="C1338" s="7"/>
      <c r="D1338" s="7"/>
    </row>
    <row r="1339" spans="3:4">
      <c r="C1339" s="7"/>
      <c r="D1339" s="7"/>
    </row>
    <row r="1340" spans="3:4">
      <c r="C1340" s="7"/>
      <c r="D1340" s="7"/>
    </row>
    <row r="1341" spans="3:4">
      <c r="C1341" s="7"/>
      <c r="D1341" s="7"/>
    </row>
    <row r="1342" spans="3:4">
      <c r="C1342" s="7"/>
      <c r="D1342" s="7"/>
    </row>
    <row r="1343" spans="3:4">
      <c r="C1343" s="7"/>
      <c r="D1343" s="7"/>
    </row>
    <row r="1344" spans="3:4">
      <c r="C1344" s="7"/>
      <c r="D1344" s="7"/>
    </row>
    <row r="1345" spans="3:4">
      <c r="C1345" s="7"/>
      <c r="D1345" s="7"/>
    </row>
    <row r="1346" spans="3:4">
      <c r="C1346" s="7"/>
      <c r="D1346" s="7"/>
    </row>
    <row r="1347" spans="3:4">
      <c r="C1347" s="7"/>
      <c r="D1347" s="7"/>
    </row>
    <row r="1348" spans="3:4">
      <c r="C1348" s="7"/>
      <c r="D1348" s="7"/>
    </row>
    <row r="1349" spans="3:4">
      <c r="C1349" s="7"/>
      <c r="D1349" s="7"/>
    </row>
    <row r="1350" spans="3:4">
      <c r="C1350" s="7"/>
      <c r="D1350" s="7"/>
    </row>
    <row r="1351" spans="3:4">
      <c r="C1351" s="7"/>
      <c r="D1351" s="7"/>
    </row>
    <row r="1352" spans="3:4">
      <c r="C1352" s="7"/>
      <c r="D1352" s="7"/>
    </row>
    <row r="1353" spans="3:4">
      <c r="C1353" s="7"/>
      <c r="D1353" s="7"/>
    </row>
    <row r="1354" spans="3:4">
      <c r="C1354" s="7"/>
      <c r="D1354" s="7"/>
    </row>
    <row r="1355" spans="3:4">
      <c r="C1355" s="7"/>
      <c r="D1355" s="7"/>
    </row>
    <row r="1356" spans="3:4">
      <c r="C1356" s="7"/>
      <c r="D1356" s="7"/>
    </row>
    <row r="1357" spans="3:4">
      <c r="C1357" s="7"/>
      <c r="D1357" s="7"/>
    </row>
    <row r="1358" spans="3:4">
      <c r="C1358" s="7"/>
      <c r="D1358" s="7"/>
    </row>
    <row r="1359" spans="3:4">
      <c r="C1359" s="7"/>
      <c r="D1359" s="7"/>
    </row>
    <row r="1360" spans="3:4">
      <c r="C1360" s="7"/>
      <c r="D1360" s="7"/>
    </row>
    <row r="1361" spans="3:4">
      <c r="C1361" s="7"/>
      <c r="D1361" s="7"/>
    </row>
    <row r="1362" spans="3:4">
      <c r="C1362" s="7"/>
      <c r="D1362" s="7"/>
    </row>
    <row r="1363" spans="3:4">
      <c r="C1363" s="7"/>
      <c r="D1363" s="7"/>
    </row>
    <row r="1364" spans="3:4">
      <c r="C1364" s="7"/>
      <c r="D1364" s="7"/>
    </row>
    <row r="1365" spans="3:4">
      <c r="C1365" s="7"/>
      <c r="D1365" s="7"/>
    </row>
    <row r="1366" spans="3:4">
      <c r="C1366" s="7"/>
      <c r="D1366" s="7"/>
    </row>
    <row r="1367" spans="3:4">
      <c r="C1367" s="7"/>
      <c r="D1367" s="7"/>
    </row>
    <row r="1368" spans="3:4">
      <c r="C1368" s="7"/>
      <c r="D1368" s="7"/>
    </row>
    <row r="1369" spans="3:4">
      <c r="C1369" s="7"/>
      <c r="D1369" s="7"/>
    </row>
    <row r="1370" spans="3:4">
      <c r="C1370" s="7"/>
      <c r="D1370" s="7"/>
    </row>
    <row r="1371" spans="3:4">
      <c r="C1371" s="7"/>
      <c r="D1371" s="7"/>
    </row>
    <row r="1372" spans="3:4">
      <c r="C1372" s="7"/>
      <c r="D1372" s="7"/>
    </row>
    <row r="1373" spans="3:4">
      <c r="C1373" s="7"/>
      <c r="D1373" s="7"/>
    </row>
    <row r="1374" spans="3:4">
      <c r="C1374" s="7"/>
      <c r="D1374" s="7"/>
    </row>
    <row r="1375" spans="3:4">
      <c r="C1375" s="7"/>
      <c r="D1375" s="7"/>
    </row>
    <row r="1376" spans="3:4">
      <c r="C1376" s="7"/>
      <c r="D1376" s="7"/>
    </row>
    <row r="1377" spans="3:4">
      <c r="C1377" s="7"/>
      <c r="D1377" s="7"/>
    </row>
    <row r="1378" spans="3:4">
      <c r="C1378" s="7"/>
      <c r="D1378" s="7"/>
    </row>
    <row r="1379" spans="3:4">
      <c r="C1379" s="7"/>
      <c r="D1379" s="7"/>
    </row>
    <row r="1380" spans="3:4">
      <c r="C1380" s="7"/>
      <c r="D1380" s="7"/>
    </row>
    <row r="1381" spans="3:4">
      <c r="C1381" s="7"/>
      <c r="D1381" s="7"/>
    </row>
    <row r="1382" spans="3:4">
      <c r="C1382" s="7"/>
      <c r="D1382" s="7"/>
    </row>
    <row r="1383" spans="3:4">
      <c r="C1383" s="7"/>
      <c r="D1383" s="7"/>
    </row>
    <row r="1384" spans="3:4">
      <c r="C1384" s="7"/>
      <c r="D1384" s="7"/>
    </row>
    <row r="1385" spans="3:4">
      <c r="C1385" s="7"/>
      <c r="D1385" s="7"/>
    </row>
    <row r="1386" spans="3:4">
      <c r="C1386" s="7"/>
      <c r="D1386" s="7"/>
    </row>
    <row r="1387" spans="3:4">
      <c r="C1387" s="7"/>
      <c r="D1387" s="7"/>
    </row>
    <row r="1388" spans="3:4">
      <c r="C1388" s="7"/>
      <c r="D1388" s="7"/>
    </row>
    <row r="1389" spans="3:4">
      <c r="C1389" s="7"/>
      <c r="D1389" s="7"/>
    </row>
    <row r="1390" spans="3:4">
      <c r="C1390" s="7"/>
      <c r="D1390" s="7"/>
    </row>
    <row r="1391" spans="3:4">
      <c r="C1391" s="7"/>
      <c r="D1391" s="7"/>
    </row>
    <row r="1392" spans="3:4">
      <c r="C1392" s="7"/>
      <c r="D1392" s="7"/>
    </row>
    <row r="1393" spans="3:4">
      <c r="C1393" s="7"/>
      <c r="D1393" s="7"/>
    </row>
    <row r="1394" spans="3:4">
      <c r="C1394" s="7"/>
      <c r="D1394" s="7"/>
    </row>
    <row r="1395" spans="3:4">
      <c r="C1395" s="7"/>
      <c r="D1395" s="7"/>
    </row>
    <row r="1396" spans="3:4">
      <c r="C1396" s="7"/>
      <c r="D1396" s="7"/>
    </row>
    <row r="1397" spans="3:4">
      <c r="C1397" s="7"/>
      <c r="D1397" s="7"/>
    </row>
    <row r="1398" spans="3:4">
      <c r="C1398" s="7"/>
      <c r="D1398" s="7"/>
    </row>
    <row r="1399" spans="3:4">
      <c r="C1399" s="7"/>
      <c r="D1399" s="7"/>
    </row>
    <row r="1400" spans="3:4">
      <c r="C1400" s="7"/>
      <c r="D1400" s="7"/>
    </row>
    <row r="1401" spans="3:4">
      <c r="C1401" s="7"/>
      <c r="D1401" s="7"/>
    </row>
    <row r="1402" spans="3:4">
      <c r="C1402" s="7"/>
      <c r="D1402" s="7"/>
    </row>
    <row r="1403" spans="3:4">
      <c r="C1403" s="7"/>
      <c r="D1403" s="7"/>
    </row>
    <row r="1404" spans="3:4">
      <c r="C1404" s="7"/>
      <c r="D1404" s="7"/>
    </row>
    <row r="1405" spans="3:4">
      <c r="C1405" s="7"/>
      <c r="D1405" s="7"/>
    </row>
    <row r="1406" spans="3:4">
      <c r="C1406" s="7"/>
      <c r="D1406" s="7"/>
    </row>
    <row r="1407" spans="3:4">
      <c r="C1407" s="7"/>
      <c r="D1407" s="7"/>
    </row>
    <row r="1408" spans="3:4">
      <c r="C1408" s="7"/>
      <c r="D1408" s="7"/>
    </row>
    <row r="1409" spans="3:4">
      <c r="C1409" s="7"/>
      <c r="D1409" s="7"/>
    </row>
    <row r="1410" spans="3:4">
      <c r="C1410" s="7"/>
      <c r="D1410" s="7"/>
    </row>
    <row r="1411" spans="3:4">
      <c r="C1411" s="7"/>
      <c r="D1411" s="7"/>
    </row>
    <row r="1412" spans="3:4">
      <c r="C1412" s="7"/>
      <c r="D1412" s="7"/>
    </row>
    <row r="1413" spans="3:4">
      <c r="C1413" s="7"/>
      <c r="D1413" s="7"/>
    </row>
    <row r="1414" spans="3:4">
      <c r="C1414" s="7"/>
      <c r="D1414" s="7"/>
    </row>
    <row r="1415" spans="3:4">
      <c r="C1415" s="7"/>
      <c r="D1415" s="7"/>
    </row>
    <row r="1416" spans="3:4">
      <c r="C1416" s="7"/>
      <c r="D1416" s="7"/>
    </row>
    <row r="1417" spans="3:4">
      <c r="C1417" s="7"/>
      <c r="D1417" s="7"/>
    </row>
    <row r="1418" spans="3:4">
      <c r="C1418" s="7"/>
      <c r="D1418" s="7"/>
    </row>
    <row r="1419" spans="3:4">
      <c r="C1419" s="7"/>
      <c r="D1419" s="7"/>
    </row>
    <row r="1420" spans="3:4">
      <c r="C1420" s="7"/>
      <c r="D1420" s="7"/>
    </row>
    <row r="1421" spans="3:4">
      <c r="C1421" s="7"/>
      <c r="D1421" s="7"/>
    </row>
    <row r="1422" spans="3:4">
      <c r="C1422" s="7"/>
      <c r="D1422" s="7"/>
    </row>
    <row r="1423" spans="3:4">
      <c r="C1423" s="7"/>
      <c r="D1423" s="7"/>
    </row>
    <row r="1424" spans="3:4">
      <c r="C1424" s="7"/>
      <c r="D1424" s="7"/>
    </row>
    <row r="1425" spans="3:4">
      <c r="C1425" s="7"/>
      <c r="D1425" s="7"/>
    </row>
    <row r="1426" spans="3:4">
      <c r="C1426" s="7"/>
      <c r="D1426" s="7"/>
    </row>
    <row r="1427" spans="3:4">
      <c r="C1427" s="7"/>
      <c r="D1427" s="7"/>
    </row>
    <row r="1428" spans="3:4">
      <c r="C1428" s="7"/>
      <c r="D1428" s="7"/>
    </row>
    <row r="1429" spans="3:4">
      <c r="C1429" s="7"/>
      <c r="D1429" s="7"/>
    </row>
    <row r="1430" spans="3:4">
      <c r="C1430" s="7"/>
      <c r="D1430" s="7"/>
    </row>
    <row r="1431" spans="3:4">
      <c r="C1431" s="7"/>
      <c r="D1431" s="7"/>
    </row>
    <row r="1432" spans="3:4">
      <c r="C1432" s="7"/>
      <c r="D1432" s="7"/>
    </row>
    <row r="1433" spans="3:4">
      <c r="C1433" s="7"/>
      <c r="D1433" s="7"/>
    </row>
    <row r="1434" spans="3:4">
      <c r="C1434" s="7"/>
      <c r="D1434" s="7"/>
    </row>
    <row r="1435" spans="3:4">
      <c r="C1435" s="7"/>
      <c r="D1435" s="7"/>
    </row>
    <row r="1436" spans="3:4">
      <c r="C1436" s="7"/>
      <c r="D1436" s="7"/>
    </row>
    <row r="1437" spans="3:4">
      <c r="C1437" s="7"/>
      <c r="D1437" s="7"/>
    </row>
    <row r="1438" spans="3:4">
      <c r="C1438" s="7"/>
      <c r="D1438" s="7"/>
    </row>
    <row r="1439" spans="3:4">
      <c r="C1439" s="7"/>
      <c r="D1439" s="7"/>
    </row>
    <row r="1440" spans="3:4">
      <c r="C1440" s="7"/>
      <c r="D1440" s="7"/>
    </row>
    <row r="1441" spans="3:4">
      <c r="C1441" s="7"/>
      <c r="D1441" s="7"/>
    </row>
    <row r="1442" spans="3:4">
      <c r="C1442" s="7"/>
      <c r="D1442" s="7"/>
    </row>
    <row r="1443" spans="3:4">
      <c r="C1443" s="7"/>
      <c r="D1443" s="7"/>
    </row>
    <row r="1444" spans="3:4">
      <c r="C1444" s="7"/>
      <c r="D1444" s="7"/>
    </row>
    <row r="1445" spans="3:4">
      <c r="C1445" s="7"/>
      <c r="D1445" s="7"/>
    </row>
    <row r="1446" spans="3:4">
      <c r="C1446" s="7"/>
      <c r="D1446" s="7"/>
    </row>
    <row r="1447" spans="3:4">
      <c r="C1447" s="7"/>
      <c r="D1447" s="7"/>
    </row>
    <row r="1448" spans="3:4">
      <c r="C1448" s="7"/>
      <c r="D1448" s="7"/>
    </row>
    <row r="1449" spans="3:4">
      <c r="C1449" s="7"/>
      <c r="D1449" s="7"/>
    </row>
    <row r="1450" spans="3:4">
      <c r="C1450" s="7"/>
      <c r="D1450" s="7"/>
    </row>
    <row r="1451" spans="3:4">
      <c r="C1451" s="7"/>
      <c r="D1451" s="7"/>
    </row>
    <row r="1452" spans="3:4">
      <c r="C1452" s="7"/>
      <c r="D1452" s="7"/>
    </row>
    <row r="1453" spans="3:4">
      <c r="C1453" s="7"/>
      <c r="D1453" s="7"/>
    </row>
    <row r="1454" spans="3:4">
      <c r="C1454" s="7"/>
      <c r="D1454" s="7"/>
    </row>
    <row r="1455" spans="3:4">
      <c r="C1455" s="7"/>
      <c r="D1455" s="7"/>
    </row>
    <row r="1456" spans="3:4">
      <c r="C1456" s="7"/>
      <c r="D1456" s="7"/>
    </row>
    <row r="1457" spans="3:4">
      <c r="C1457" s="7"/>
      <c r="D1457" s="7"/>
    </row>
    <row r="1458" spans="3:4">
      <c r="C1458" s="7"/>
      <c r="D1458" s="7"/>
    </row>
    <row r="1459" spans="3:4">
      <c r="C1459" s="7"/>
      <c r="D1459" s="7"/>
    </row>
    <row r="1460" spans="3:4">
      <c r="C1460" s="7"/>
      <c r="D1460" s="7"/>
    </row>
    <row r="1461" spans="3:4">
      <c r="C1461" s="7"/>
      <c r="D1461" s="7"/>
    </row>
    <row r="1462" spans="3:4">
      <c r="C1462" s="7"/>
      <c r="D1462" s="7"/>
    </row>
    <row r="1463" spans="3:4">
      <c r="C1463" s="7"/>
      <c r="D1463" s="7"/>
    </row>
    <row r="1464" spans="3:4">
      <c r="C1464" s="7"/>
      <c r="D1464" s="7"/>
    </row>
    <row r="1465" spans="3:4">
      <c r="C1465" s="7"/>
      <c r="D1465" s="7"/>
    </row>
    <row r="1466" spans="3:4">
      <c r="C1466" s="7"/>
      <c r="D1466" s="7"/>
    </row>
    <row r="1467" spans="3:4">
      <c r="C1467" s="7"/>
      <c r="D1467" s="7"/>
    </row>
    <row r="1468" spans="3:4">
      <c r="C1468" s="7"/>
      <c r="D1468" s="7"/>
    </row>
    <row r="1469" spans="3:4">
      <c r="C1469" s="7"/>
      <c r="D1469" s="7"/>
    </row>
    <row r="1470" spans="3:4">
      <c r="C1470" s="7"/>
      <c r="D1470" s="7"/>
    </row>
    <row r="1471" spans="3:4">
      <c r="C1471" s="7"/>
      <c r="D1471" s="7"/>
    </row>
    <row r="1472" spans="3:4">
      <c r="C1472" s="7"/>
      <c r="D1472" s="7"/>
    </row>
    <row r="1473" spans="3:4">
      <c r="C1473" s="7"/>
      <c r="D1473" s="7"/>
    </row>
    <row r="1474" spans="3:4">
      <c r="C1474" s="7"/>
      <c r="D1474" s="7"/>
    </row>
    <row r="1475" spans="3:4">
      <c r="C1475" s="7"/>
      <c r="D1475" s="7"/>
    </row>
    <row r="1476" spans="3:4">
      <c r="C1476" s="7"/>
      <c r="D1476" s="7"/>
    </row>
    <row r="1477" spans="3:4">
      <c r="C1477" s="7"/>
      <c r="D1477" s="7"/>
    </row>
    <row r="1478" spans="3:4">
      <c r="C1478" s="7"/>
      <c r="D1478" s="7"/>
    </row>
    <row r="1479" spans="3:4">
      <c r="C1479" s="7"/>
      <c r="D1479" s="7"/>
    </row>
    <row r="1480" spans="3:4">
      <c r="C1480" s="7"/>
      <c r="D1480" s="7"/>
    </row>
    <row r="1481" spans="3:4">
      <c r="C1481" s="7"/>
      <c r="D1481" s="7"/>
    </row>
    <row r="1482" spans="3:4">
      <c r="C1482" s="7"/>
      <c r="D1482" s="7"/>
    </row>
    <row r="1483" spans="3:4">
      <c r="C1483" s="7"/>
      <c r="D1483" s="7"/>
    </row>
    <row r="1484" spans="3:4">
      <c r="C1484" s="7"/>
      <c r="D1484" s="7"/>
    </row>
    <row r="1485" spans="3:4">
      <c r="C1485" s="7"/>
      <c r="D1485" s="7"/>
    </row>
    <row r="1486" spans="3:4">
      <c r="C1486" s="7"/>
      <c r="D1486" s="7"/>
    </row>
    <row r="1487" spans="3:4">
      <c r="C1487" s="7"/>
      <c r="D1487" s="7"/>
    </row>
    <row r="1488" spans="3:4">
      <c r="C1488" s="7"/>
      <c r="D1488" s="7"/>
    </row>
    <row r="1489" spans="3:4">
      <c r="C1489" s="7"/>
      <c r="D1489" s="7"/>
    </row>
    <row r="1490" spans="3:4">
      <c r="C1490" s="7"/>
      <c r="D1490" s="7"/>
    </row>
    <row r="1491" spans="3:4">
      <c r="C1491" s="7"/>
      <c r="D1491" s="7"/>
    </row>
    <row r="1492" spans="3:4">
      <c r="C1492" s="7"/>
      <c r="D1492" s="7"/>
    </row>
    <row r="1493" spans="3:4">
      <c r="C1493" s="7"/>
      <c r="D1493" s="7"/>
    </row>
    <row r="1494" spans="3:4">
      <c r="C1494" s="7"/>
      <c r="D1494" s="7"/>
    </row>
    <row r="1495" spans="3:4">
      <c r="C1495" s="7"/>
      <c r="D1495" s="7"/>
    </row>
    <row r="1496" spans="3:4">
      <c r="C1496" s="7"/>
      <c r="D1496" s="7"/>
    </row>
    <row r="1497" spans="3:4">
      <c r="C1497" s="7"/>
      <c r="D1497" s="7"/>
    </row>
    <row r="1498" spans="3:4">
      <c r="C1498" s="7"/>
      <c r="D1498" s="7"/>
    </row>
    <row r="1499" spans="3:4">
      <c r="C1499" s="7"/>
      <c r="D1499" s="7"/>
    </row>
    <row r="1500" spans="3:4">
      <c r="C1500" s="7"/>
      <c r="D1500" s="7"/>
    </row>
    <row r="1501" spans="3:4">
      <c r="C1501" s="7"/>
      <c r="D1501" s="7"/>
    </row>
    <row r="1502" spans="3:4">
      <c r="C1502" s="7"/>
      <c r="D1502" s="7"/>
    </row>
    <row r="1503" spans="3:4">
      <c r="C1503" s="7"/>
      <c r="D1503" s="7"/>
    </row>
    <row r="1504" spans="3:4">
      <c r="C1504" s="7"/>
      <c r="D1504" s="7"/>
    </row>
    <row r="1505" spans="3:4">
      <c r="C1505" s="7"/>
      <c r="D1505" s="7"/>
    </row>
    <row r="1506" spans="3:4">
      <c r="C1506" s="7"/>
      <c r="D1506" s="7"/>
    </row>
    <row r="1507" spans="3:4">
      <c r="C1507" s="7"/>
      <c r="D1507" s="7"/>
    </row>
    <row r="1508" spans="3:4">
      <c r="C1508" s="7"/>
      <c r="D1508" s="7"/>
    </row>
    <row r="1509" spans="3:4">
      <c r="C1509" s="7"/>
      <c r="D1509" s="7"/>
    </row>
    <row r="1510" spans="3:4">
      <c r="C1510" s="7"/>
      <c r="D1510" s="7"/>
    </row>
    <row r="1511" spans="3:4">
      <c r="C1511" s="7"/>
      <c r="D1511" s="7"/>
    </row>
    <row r="1512" spans="3:4">
      <c r="C1512" s="7"/>
      <c r="D1512" s="7"/>
    </row>
    <row r="1513" spans="3:4">
      <c r="C1513" s="7"/>
      <c r="D1513" s="7"/>
    </row>
    <row r="1514" spans="3:4">
      <c r="C1514" s="7"/>
      <c r="D1514" s="7"/>
    </row>
    <row r="1515" spans="3:4">
      <c r="C1515" s="7"/>
      <c r="D1515" s="7"/>
    </row>
    <row r="1516" spans="3:4">
      <c r="C1516" s="7"/>
      <c r="D1516" s="7"/>
    </row>
    <row r="1517" spans="3:4">
      <c r="C1517" s="7"/>
      <c r="D1517" s="7"/>
    </row>
    <row r="1518" spans="3:4">
      <c r="C1518" s="7"/>
      <c r="D1518" s="7"/>
    </row>
    <row r="1519" spans="3:4">
      <c r="C1519" s="7"/>
      <c r="D1519" s="7"/>
    </row>
    <row r="1520" spans="3:4">
      <c r="C1520" s="7"/>
      <c r="D1520" s="7"/>
    </row>
    <row r="1521" spans="3:4">
      <c r="C1521" s="7"/>
      <c r="D1521" s="7"/>
    </row>
    <row r="1522" spans="3:4">
      <c r="C1522" s="7"/>
      <c r="D1522" s="7"/>
    </row>
    <row r="1523" spans="3:4">
      <c r="C1523" s="7"/>
      <c r="D1523" s="7"/>
    </row>
    <row r="1524" spans="3:4">
      <c r="C1524" s="7"/>
      <c r="D1524" s="7"/>
    </row>
    <row r="1525" spans="3:4">
      <c r="C1525" s="7"/>
      <c r="D1525" s="7"/>
    </row>
    <row r="1526" spans="3:4">
      <c r="C1526" s="7"/>
      <c r="D1526" s="7"/>
    </row>
    <row r="1527" spans="3:4">
      <c r="C1527" s="7"/>
      <c r="D1527" s="7"/>
    </row>
    <row r="1528" spans="3:4">
      <c r="C1528" s="7"/>
      <c r="D1528" s="7"/>
    </row>
    <row r="1529" spans="3:4">
      <c r="C1529" s="7"/>
      <c r="D1529" s="7"/>
    </row>
    <row r="1530" spans="3:4">
      <c r="C1530" s="7"/>
      <c r="D1530" s="7"/>
    </row>
    <row r="1531" spans="3:4">
      <c r="C1531" s="7"/>
      <c r="D1531" s="7"/>
    </row>
    <row r="1532" spans="3:4">
      <c r="C1532" s="7"/>
      <c r="D1532" s="7"/>
    </row>
    <row r="1533" spans="3:4">
      <c r="C1533" s="7"/>
      <c r="D1533" s="7"/>
    </row>
    <row r="1534" spans="3:4">
      <c r="C1534" s="7"/>
      <c r="D1534" s="7"/>
    </row>
    <row r="1535" spans="3:4">
      <c r="C1535" s="7"/>
      <c r="D1535" s="7"/>
    </row>
    <row r="1536" spans="3:4">
      <c r="C1536" s="7"/>
      <c r="D1536" s="7"/>
    </row>
    <row r="1537" spans="3:4">
      <c r="C1537" s="7"/>
      <c r="D1537" s="7"/>
    </row>
    <row r="1538" spans="3:4">
      <c r="C1538" s="7"/>
      <c r="D1538" s="7"/>
    </row>
    <row r="1539" spans="3:4">
      <c r="C1539" s="7"/>
      <c r="D1539" s="7"/>
    </row>
    <row r="1540" spans="3:4">
      <c r="C1540" s="7"/>
      <c r="D1540" s="7"/>
    </row>
    <row r="1541" spans="3:4">
      <c r="C1541" s="7"/>
      <c r="D1541" s="7"/>
    </row>
    <row r="1542" spans="3:4">
      <c r="C1542" s="7"/>
      <c r="D1542" s="7"/>
    </row>
    <row r="1543" spans="3:4">
      <c r="C1543" s="7"/>
      <c r="D1543" s="7"/>
    </row>
    <row r="1544" spans="3:4">
      <c r="C1544" s="7"/>
      <c r="D1544" s="7"/>
    </row>
    <row r="1545" spans="3:4">
      <c r="C1545" s="7"/>
      <c r="D1545" s="7"/>
    </row>
    <row r="1546" spans="3:4">
      <c r="C1546" s="7"/>
      <c r="D1546" s="7"/>
    </row>
    <row r="1547" spans="3:4">
      <c r="C1547" s="7"/>
      <c r="D1547" s="7"/>
    </row>
    <row r="1548" spans="3:4">
      <c r="C1548" s="7"/>
      <c r="D1548" s="7"/>
    </row>
    <row r="1549" spans="3:4">
      <c r="C1549" s="7"/>
      <c r="D1549" s="7"/>
    </row>
    <row r="1550" spans="3:4">
      <c r="C1550" s="7"/>
      <c r="D1550" s="7"/>
    </row>
    <row r="1551" spans="3:4">
      <c r="C1551" s="7"/>
      <c r="D1551" s="7"/>
    </row>
    <row r="1552" spans="3:4">
      <c r="C1552" s="7"/>
      <c r="D1552" s="7"/>
    </row>
    <row r="1553" spans="3:4">
      <c r="C1553" s="7"/>
      <c r="D1553" s="7"/>
    </row>
    <row r="1554" spans="3:4">
      <c r="C1554" s="7"/>
      <c r="D1554" s="7"/>
    </row>
    <row r="1555" spans="3:4">
      <c r="C1555" s="7"/>
      <c r="D1555" s="7"/>
    </row>
    <row r="1556" spans="3:4">
      <c r="C1556" s="7"/>
      <c r="D1556" s="7"/>
    </row>
    <row r="1557" spans="3:4">
      <c r="C1557" s="7"/>
      <c r="D1557" s="7"/>
    </row>
    <row r="1558" spans="3:4">
      <c r="C1558" s="7"/>
      <c r="D1558" s="7"/>
    </row>
    <row r="1559" spans="3:4">
      <c r="C1559" s="7"/>
      <c r="D1559" s="7"/>
    </row>
    <row r="1560" spans="3:4">
      <c r="C1560" s="7"/>
      <c r="D1560" s="7"/>
    </row>
    <row r="1561" spans="3:4">
      <c r="C1561" s="7"/>
      <c r="D1561" s="7"/>
    </row>
    <row r="1562" spans="3:4">
      <c r="C1562" s="7"/>
      <c r="D1562" s="7"/>
    </row>
    <row r="1563" spans="3:4">
      <c r="C1563" s="7"/>
      <c r="D1563" s="7"/>
    </row>
    <row r="1564" spans="3:4">
      <c r="C1564" s="7"/>
      <c r="D1564" s="7"/>
    </row>
    <row r="1565" spans="3:4">
      <c r="C1565" s="7"/>
      <c r="D1565" s="7"/>
    </row>
    <row r="1566" spans="3:4">
      <c r="C1566" s="7"/>
      <c r="D1566" s="7"/>
    </row>
    <row r="1567" spans="3:4">
      <c r="C1567" s="7"/>
      <c r="D1567" s="7"/>
    </row>
    <row r="1568" spans="3:4">
      <c r="C1568" s="7"/>
      <c r="D1568" s="7"/>
    </row>
    <row r="1569" spans="3:4">
      <c r="C1569" s="7"/>
      <c r="D1569" s="7"/>
    </row>
    <row r="1570" spans="3:4">
      <c r="C1570" s="7"/>
      <c r="D1570" s="7"/>
    </row>
    <row r="1571" spans="3:4">
      <c r="C1571" s="7"/>
      <c r="D1571" s="7"/>
    </row>
    <row r="1572" spans="3:4">
      <c r="C1572" s="7"/>
      <c r="D1572" s="7"/>
    </row>
    <row r="1573" spans="3:4">
      <c r="C1573" s="7"/>
      <c r="D1573" s="7"/>
    </row>
    <row r="1574" spans="3:4">
      <c r="C1574" s="7"/>
      <c r="D1574" s="7"/>
    </row>
    <row r="1575" spans="3:4">
      <c r="C1575" s="7"/>
      <c r="D1575" s="7"/>
    </row>
    <row r="1576" spans="3:4">
      <c r="C1576" s="7"/>
      <c r="D1576" s="7"/>
    </row>
    <row r="1577" spans="3:4">
      <c r="C1577" s="7"/>
      <c r="D1577" s="7"/>
    </row>
    <row r="1578" spans="3:4">
      <c r="C1578" s="7"/>
      <c r="D1578" s="7"/>
    </row>
    <row r="1579" spans="3:4">
      <c r="C1579" s="7"/>
      <c r="D1579" s="7"/>
    </row>
    <row r="1580" spans="3:4">
      <c r="C1580" s="7"/>
      <c r="D1580" s="7"/>
    </row>
    <row r="1581" spans="3:4">
      <c r="C1581" s="7"/>
      <c r="D1581" s="7"/>
    </row>
    <row r="1582" spans="3:4">
      <c r="C1582" s="7"/>
      <c r="D1582" s="7"/>
    </row>
    <row r="1583" spans="3:4">
      <c r="C1583" s="7"/>
      <c r="D1583" s="7"/>
    </row>
    <row r="1584" spans="3:4">
      <c r="C1584" s="7"/>
      <c r="D1584" s="7"/>
    </row>
    <row r="1585" spans="3:4">
      <c r="C1585" s="7"/>
      <c r="D1585" s="7"/>
    </row>
    <row r="1586" spans="3:4">
      <c r="C1586" s="7"/>
      <c r="D1586" s="7"/>
    </row>
    <row r="1587" spans="3:4">
      <c r="C1587" s="7"/>
      <c r="D1587" s="7"/>
    </row>
    <row r="1588" spans="3:4">
      <c r="C1588" s="7"/>
      <c r="D1588" s="7"/>
    </row>
    <row r="1589" spans="3:4">
      <c r="C1589" s="7"/>
      <c r="D1589" s="7"/>
    </row>
    <row r="1590" spans="3:4">
      <c r="C1590" s="7"/>
      <c r="D1590" s="7"/>
    </row>
    <row r="1591" spans="3:4">
      <c r="C1591" s="7"/>
      <c r="D1591" s="7"/>
    </row>
    <row r="1592" spans="3:4">
      <c r="C1592" s="7"/>
      <c r="D1592" s="7"/>
    </row>
    <row r="1593" spans="3:4">
      <c r="C1593" s="7"/>
      <c r="D1593" s="7"/>
    </row>
    <row r="1594" spans="3:4">
      <c r="C1594" s="7"/>
      <c r="D1594" s="7"/>
    </row>
    <row r="1595" spans="3:4">
      <c r="C1595" s="7"/>
      <c r="D1595" s="7"/>
    </row>
    <row r="1596" spans="3:4">
      <c r="C1596" s="7"/>
      <c r="D1596" s="7"/>
    </row>
    <row r="1597" spans="3:4">
      <c r="C1597" s="7"/>
      <c r="D1597" s="7"/>
    </row>
    <row r="1598" spans="3:4">
      <c r="C1598" s="7"/>
      <c r="D1598" s="7"/>
    </row>
    <row r="1599" spans="3:4">
      <c r="C1599" s="7"/>
      <c r="D1599" s="7"/>
    </row>
    <row r="1600" spans="3:4">
      <c r="C1600" s="7"/>
      <c r="D1600" s="7"/>
    </row>
    <row r="1601" spans="3:4">
      <c r="C1601" s="7"/>
      <c r="D1601" s="7"/>
    </row>
    <row r="1602" spans="3:4">
      <c r="C1602" s="7"/>
      <c r="D1602" s="7"/>
    </row>
    <row r="1603" spans="3:4">
      <c r="C1603" s="7"/>
      <c r="D1603" s="7"/>
    </row>
    <row r="1604" spans="3:4">
      <c r="C1604" s="7"/>
      <c r="D1604" s="7"/>
    </row>
    <row r="1605" spans="3:4">
      <c r="C1605" s="7"/>
      <c r="D1605" s="7"/>
    </row>
    <row r="1606" spans="3:4">
      <c r="C1606" s="7"/>
      <c r="D1606" s="7"/>
    </row>
    <row r="1607" spans="3:4">
      <c r="C1607" s="7"/>
      <c r="D1607" s="7"/>
    </row>
    <row r="1608" spans="3:4">
      <c r="C1608" s="7"/>
      <c r="D1608" s="7"/>
    </row>
    <row r="1609" spans="3:4">
      <c r="C1609" s="7"/>
      <c r="D1609" s="7"/>
    </row>
    <row r="1610" spans="3:4">
      <c r="C1610" s="7"/>
      <c r="D1610" s="7"/>
    </row>
    <row r="1611" spans="3:4">
      <c r="C1611" s="7"/>
      <c r="D1611" s="7"/>
    </row>
    <row r="1612" spans="3:4">
      <c r="C1612" s="7"/>
      <c r="D1612" s="7"/>
    </row>
    <row r="1613" spans="3:4">
      <c r="C1613" s="7"/>
      <c r="D1613" s="7"/>
    </row>
    <row r="1614" spans="3:4">
      <c r="C1614" s="7"/>
      <c r="D1614" s="7"/>
    </row>
    <row r="1615" spans="3:4">
      <c r="C1615" s="7"/>
      <c r="D1615" s="7"/>
    </row>
    <row r="1616" spans="3:4">
      <c r="C1616" s="7"/>
      <c r="D1616" s="7"/>
    </row>
    <row r="1617" spans="3:4">
      <c r="C1617" s="7"/>
      <c r="D1617" s="7"/>
    </row>
    <row r="1618" spans="3:4">
      <c r="C1618" s="7"/>
      <c r="D1618" s="7"/>
    </row>
    <row r="1619" spans="3:4">
      <c r="C1619" s="7"/>
      <c r="D1619" s="7"/>
    </row>
    <row r="1620" spans="3:4">
      <c r="C1620" s="7"/>
      <c r="D1620" s="7"/>
    </row>
    <row r="1621" spans="3:4">
      <c r="C1621" s="7"/>
      <c r="D1621" s="7"/>
    </row>
    <row r="1622" spans="3:4">
      <c r="C1622" s="7"/>
      <c r="D1622" s="7"/>
    </row>
    <row r="1623" spans="3:4">
      <c r="C1623" s="7"/>
      <c r="D1623" s="7"/>
    </row>
    <row r="1624" spans="3:4">
      <c r="C1624" s="7"/>
      <c r="D1624" s="7"/>
    </row>
    <row r="1625" spans="3:4">
      <c r="C1625" s="7"/>
      <c r="D1625" s="7"/>
    </row>
    <row r="1626" spans="3:4">
      <c r="C1626" s="7"/>
      <c r="D1626" s="7"/>
    </row>
    <row r="1627" spans="3:4">
      <c r="C1627" s="7"/>
      <c r="D1627" s="7"/>
    </row>
    <row r="1628" spans="3:4">
      <c r="C1628" s="7"/>
      <c r="D1628" s="7"/>
    </row>
    <row r="1629" spans="3:4">
      <c r="C1629" s="7"/>
      <c r="D1629" s="7"/>
    </row>
    <row r="1630" spans="3:4">
      <c r="C1630" s="7"/>
      <c r="D1630" s="7"/>
    </row>
    <row r="1631" spans="3:4">
      <c r="C1631" s="7"/>
      <c r="D1631" s="7"/>
    </row>
    <row r="1632" spans="3:4">
      <c r="C1632" s="7"/>
      <c r="D1632" s="7"/>
    </row>
    <row r="1633" spans="3:4">
      <c r="C1633" s="7"/>
      <c r="D1633" s="7"/>
    </row>
    <row r="1634" spans="3:4">
      <c r="C1634" s="7"/>
      <c r="D1634" s="7"/>
    </row>
    <row r="1635" spans="3:4">
      <c r="C1635" s="7"/>
      <c r="D1635" s="7"/>
    </row>
    <row r="1636" spans="3:4">
      <c r="C1636" s="7"/>
      <c r="D1636" s="7"/>
    </row>
    <row r="1637" spans="3:4">
      <c r="C1637" s="7"/>
      <c r="D1637" s="7"/>
    </row>
    <row r="1638" spans="3:4">
      <c r="C1638" s="7"/>
      <c r="D1638" s="7"/>
    </row>
    <row r="1639" spans="3:4">
      <c r="C1639" s="7"/>
      <c r="D1639" s="7"/>
    </row>
    <row r="1640" spans="3:4">
      <c r="C1640" s="7"/>
      <c r="D1640" s="7"/>
    </row>
    <row r="1641" spans="3:4">
      <c r="C1641" s="7"/>
      <c r="D1641" s="7"/>
    </row>
    <row r="1642" spans="3:4">
      <c r="C1642" s="7"/>
      <c r="D1642" s="7"/>
    </row>
    <row r="1643" spans="3:4">
      <c r="C1643" s="7"/>
      <c r="D1643" s="7"/>
    </row>
    <row r="1644" spans="3:4">
      <c r="C1644" s="7"/>
      <c r="D1644" s="7"/>
    </row>
    <row r="1645" spans="3:4">
      <c r="C1645" s="7"/>
      <c r="D1645" s="7"/>
    </row>
    <row r="1646" spans="3:4">
      <c r="C1646" s="7"/>
      <c r="D1646" s="7"/>
    </row>
    <row r="1647" spans="3:4">
      <c r="C1647" s="7"/>
      <c r="D1647" s="7"/>
    </row>
    <row r="1648" spans="3:4">
      <c r="C1648" s="7"/>
      <c r="D1648" s="7"/>
    </row>
    <row r="1649" spans="3:4">
      <c r="C1649" s="7"/>
      <c r="D1649" s="7"/>
    </row>
    <row r="1650" spans="3:4">
      <c r="C1650" s="7"/>
      <c r="D1650" s="7"/>
    </row>
    <row r="1651" spans="3:4">
      <c r="C1651" s="7"/>
      <c r="D1651" s="7"/>
    </row>
    <row r="1652" spans="3:4">
      <c r="C1652" s="7"/>
      <c r="D1652" s="7"/>
    </row>
    <row r="1653" spans="3:4">
      <c r="C1653" s="7"/>
      <c r="D1653" s="7"/>
    </row>
    <row r="1654" spans="3:4">
      <c r="C1654" s="7"/>
      <c r="D1654" s="7"/>
    </row>
    <row r="1655" spans="3:4">
      <c r="C1655" s="7"/>
      <c r="D1655" s="7"/>
    </row>
    <row r="1656" spans="3:4">
      <c r="C1656" s="7"/>
      <c r="D1656" s="7"/>
    </row>
    <row r="1657" spans="3:4">
      <c r="C1657" s="7"/>
      <c r="D1657" s="7"/>
    </row>
    <row r="1658" spans="3:4">
      <c r="C1658" s="7"/>
      <c r="D1658" s="7"/>
    </row>
    <row r="1659" spans="3:4">
      <c r="C1659" s="7"/>
      <c r="D1659" s="7"/>
    </row>
    <row r="1660" spans="3:4">
      <c r="C1660" s="7"/>
      <c r="D1660" s="7"/>
    </row>
    <row r="1661" spans="3:4">
      <c r="C1661" s="7"/>
      <c r="D1661" s="7"/>
    </row>
    <row r="1662" spans="3:4">
      <c r="C1662" s="7"/>
      <c r="D1662" s="7"/>
    </row>
    <row r="1663" spans="3:4">
      <c r="C1663" s="7"/>
      <c r="D1663" s="7"/>
    </row>
    <row r="1664" spans="3:4">
      <c r="C1664" s="7"/>
      <c r="D1664" s="7"/>
    </row>
    <row r="1665" spans="3:4">
      <c r="C1665" s="7"/>
      <c r="D1665" s="7"/>
    </row>
    <row r="1666" spans="3:4">
      <c r="C1666" s="7"/>
      <c r="D1666" s="7"/>
    </row>
    <row r="1667" spans="3:4">
      <c r="C1667" s="7"/>
      <c r="D1667" s="7"/>
    </row>
    <row r="1668" spans="3:4">
      <c r="C1668" s="7"/>
      <c r="D1668" s="7"/>
    </row>
    <row r="1669" spans="3:4">
      <c r="C1669" s="7"/>
      <c r="D1669" s="7"/>
    </row>
    <row r="1670" spans="3:4">
      <c r="C1670" s="7"/>
      <c r="D1670" s="7"/>
    </row>
    <row r="1671" spans="3:4">
      <c r="C1671" s="7"/>
      <c r="D1671" s="7"/>
    </row>
    <row r="1672" spans="3:4">
      <c r="C1672" s="7"/>
      <c r="D1672" s="7"/>
    </row>
    <row r="1673" spans="3:4">
      <c r="C1673" s="7"/>
      <c r="D1673" s="7"/>
    </row>
    <row r="1674" spans="3:4">
      <c r="C1674" s="7"/>
      <c r="D1674" s="7"/>
    </row>
    <row r="1675" spans="3:4">
      <c r="C1675" s="7"/>
      <c r="D1675" s="7"/>
    </row>
    <row r="1676" spans="3:4">
      <c r="C1676" s="7"/>
      <c r="D1676" s="7"/>
    </row>
    <row r="1677" spans="3:4">
      <c r="C1677" s="7"/>
      <c r="D1677" s="7"/>
    </row>
    <row r="1678" spans="3:4">
      <c r="C1678" s="7"/>
      <c r="D1678" s="7"/>
    </row>
    <row r="1679" spans="3:4">
      <c r="C1679" s="7"/>
      <c r="D1679" s="7"/>
    </row>
    <row r="1680" spans="3:4">
      <c r="C1680" s="7"/>
      <c r="D1680" s="7"/>
    </row>
    <row r="1681" spans="3:4">
      <c r="C1681" s="7"/>
      <c r="D1681" s="7"/>
    </row>
    <row r="1682" spans="3:4">
      <c r="C1682" s="7"/>
      <c r="D1682" s="7"/>
    </row>
    <row r="1683" spans="3:4">
      <c r="C1683" s="7"/>
      <c r="D1683" s="7"/>
    </row>
    <row r="1684" spans="3:4">
      <c r="C1684" s="7"/>
      <c r="D1684" s="7"/>
    </row>
    <row r="1685" spans="3:4">
      <c r="C1685" s="7"/>
      <c r="D1685" s="7"/>
    </row>
    <row r="1686" spans="3:4">
      <c r="C1686" s="7"/>
      <c r="D1686" s="7"/>
    </row>
    <row r="1687" spans="3:4">
      <c r="C1687" s="7"/>
      <c r="D1687" s="7"/>
    </row>
    <row r="1688" spans="3:4">
      <c r="C1688" s="7"/>
      <c r="D1688" s="7"/>
    </row>
    <row r="1689" spans="3:4">
      <c r="C1689" s="7"/>
      <c r="D1689" s="7"/>
    </row>
    <row r="1690" spans="3:4">
      <c r="C1690" s="7"/>
      <c r="D1690" s="7"/>
    </row>
    <row r="1691" spans="3:4">
      <c r="C1691" s="7"/>
      <c r="D1691" s="7"/>
    </row>
    <row r="1692" spans="3:4">
      <c r="C1692" s="7"/>
      <c r="D1692" s="7"/>
    </row>
    <row r="1693" spans="3:4">
      <c r="C1693" s="7"/>
      <c r="D1693" s="7"/>
    </row>
    <row r="1694" spans="3:4">
      <c r="C1694" s="7"/>
      <c r="D1694" s="7"/>
    </row>
    <row r="1695" spans="3:4">
      <c r="C1695" s="7"/>
      <c r="D1695" s="7"/>
    </row>
    <row r="1696" spans="3:4">
      <c r="C1696" s="7"/>
      <c r="D1696" s="7"/>
    </row>
    <row r="1697" spans="3:4">
      <c r="C1697" s="7"/>
      <c r="D1697" s="7"/>
    </row>
    <row r="1698" spans="3:4">
      <c r="C1698" s="7"/>
      <c r="D1698" s="7"/>
    </row>
    <row r="1699" spans="3:4">
      <c r="C1699" s="7"/>
      <c r="D1699" s="7"/>
    </row>
    <row r="1700" spans="3:4">
      <c r="C1700" s="7"/>
      <c r="D1700" s="7"/>
    </row>
    <row r="1701" spans="3:4">
      <c r="C1701" s="7"/>
      <c r="D1701" s="7"/>
    </row>
    <row r="1702" spans="3:4">
      <c r="C1702" s="7"/>
      <c r="D1702" s="7"/>
    </row>
    <row r="1703" spans="3:4">
      <c r="C1703" s="7"/>
      <c r="D1703" s="7"/>
    </row>
    <row r="1704" spans="3:4">
      <c r="C1704" s="7"/>
      <c r="D1704" s="7"/>
    </row>
    <row r="1705" spans="3:4">
      <c r="C1705" s="7"/>
      <c r="D1705" s="7"/>
    </row>
    <row r="1706" spans="3:4">
      <c r="C1706" s="7"/>
      <c r="D1706" s="7"/>
    </row>
    <row r="1707" spans="3:4">
      <c r="C1707" s="7"/>
      <c r="D1707" s="7"/>
    </row>
    <row r="1708" spans="3:4">
      <c r="C1708" s="7"/>
      <c r="D1708" s="7"/>
    </row>
    <row r="1709" spans="3:4">
      <c r="C1709" s="7"/>
      <c r="D1709" s="7"/>
    </row>
    <row r="1710" spans="3:4">
      <c r="C1710" s="7"/>
      <c r="D1710" s="7"/>
    </row>
    <row r="1711" spans="3:4">
      <c r="C1711" s="7"/>
      <c r="D1711" s="7"/>
    </row>
    <row r="1712" spans="3:4">
      <c r="C1712" s="7"/>
      <c r="D1712" s="7"/>
    </row>
    <row r="1713" spans="3:4">
      <c r="C1713" s="7"/>
      <c r="D1713" s="7"/>
    </row>
    <row r="1714" spans="3:4">
      <c r="C1714" s="7"/>
      <c r="D1714" s="7"/>
    </row>
    <row r="1715" spans="3:4">
      <c r="C1715" s="7"/>
      <c r="D1715" s="7"/>
    </row>
    <row r="1716" spans="3:4">
      <c r="C1716" s="7"/>
      <c r="D1716" s="7"/>
    </row>
    <row r="1717" spans="3:4">
      <c r="C1717" s="7"/>
      <c r="D1717" s="7"/>
    </row>
    <row r="1718" spans="3:4">
      <c r="C1718" s="7"/>
      <c r="D1718" s="7"/>
    </row>
    <row r="1719" spans="3:4">
      <c r="C1719" s="7"/>
      <c r="D1719" s="7"/>
    </row>
    <row r="1720" spans="3:4">
      <c r="C1720" s="7"/>
      <c r="D1720" s="7"/>
    </row>
    <row r="1721" spans="3:4">
      <c r="C1721" s="7"/>
      <c r="D1721" s="7"/>
    </row>
    <row r="1722" spans="3:4">
      <c r="C1722" s="7"/>
      <c r="D1722" s="7"/>
    </row>
    <row r="1723" spans="3:4">
      <c r="C1723" s="7"/>
      <c r="D1723" s="7"/>
    </row>
    <row r="1724" spans="3:4">
      <c r="C1724" s="7"/>
      <c r="D1724" s="7"/>
    </row>
    <row r="1725" spans="3:4">
      <c r="C1725" s="7"/>
      <c r="D1725" s="7"/>
    </row>
    <row r="1726" spans="3:4">
      <c r="C1726" s="7"/>
      <c r="D1726" s="7"/>
    </row>
    <row r="1727" spans="3:4">
      <c r="C1727" s="7"/>
      <c r="D1727" s="7"/>
    </row>
    <row r="1728" spans="3:4">
      <c r="C1728" s="7"/>
      <c r="D1728" s="7"/>
    </row>
    <row r="1729" spans="3:4">
      <c r="C1729" s="7"/>
      <c r="D1729" s="7"/>
    </row>
    <row r="1730" spans="3:4">
      <c r="C1730" s="7"/>
      <c r="D1730" s="7"/>
    </row>
    <row r="1731" spans="3:4">
      <c r="C1731" s="7"/>
      <c r="D1731" s="7"/>
    </row>
    <row r="1732" spans="3:4">
      <c r="C1732" s="7"/>
      <c r="D1732" s="7"/>
    </row>
    <row r="1733" spans="3:4">
      <c r="C1733" s="7"/>
      <c r="D1733" s="7"/>
    </row>
    <row r="1734" spans="3:4">
      <c r="C1734" s="7"/>
      <c r="D1734" s="7"/>
    </row>
    <row r="1735" spans="3:4">
      <c r="C1735" s="7"/>
      <c r="D1735" s="7"/>
    </row>
    <row r="1736" spans="3:4">
      <c r="C1736" s="7"/>
      <c r="D1736" s="7"/>
    </row>
    <row r="1737" spans="3:4">
      <c r="C1737" s="7"/>
      <c r="D1737" s="7"/>
    </row>
    <row r="1738" spans="3:4">
      <c r="C1738" s="7"/>
      <c r="D1738" s="7"/>
    </row>
    <row r="1739" spans="3:4">
      <c r="C1739" s="7"/>
      <c r="D1739" s="7"/>
    </row>
    <row r="1740" spans="3:4">
      <c r="C1740" s="7"/>
      <c r="D1740" s="7"/>
    </row>
    <row r="1741" spans="3:4">
      <c r="C1741" s="7"/>
      <c r="D1741" s="7"/>
    </row>
    <row r="1742" spans="3:4">
      <c r="C1742" s="7"/>
      <c r="D1742" s="7"/>
    </row>
    <row r="1743" spans="3:4">
      <c r="C1743" s="7"/>
      <c r="D1743" s="7"/>
    </row>
    <row r="1744" spans="3:4">
      <c r="C1744" s="7"/>
      <c r="D1744" s="7"/>
    </row>
    <row r="1745" spans="3:4">
      <c r="C1745" s="7"/>
      <c r="D1745" s="7"/>
    </row>
    <row r="1746" spans="3:4">
      <c r="C1746" s="7"/>
      <c r="D1746" s="7"/>
    </row>
    <row r="1747" spans="3:4">
      <c r="C1747" s="7"/>
      <c r="D1747" s="7"/>
    </row>
    <row r="1748" spans="3:4">
      <c r="C1748" s="7"/>
      <c r="D1748" s="7"/>
    </row>
    <row r="1749" spans="3:4">
      <c r="C1749" s="7"/>
      <c r="D1749" s="7"/>
    </row>
    <row r="1750" spans="3:4">
      <c r="C1750" s="7"/>
      <c r="D1750" s="7"/>
    </row>
    <row r="1751" spans="3:4">
      <c r="C1751" s="7"/>
      <c r="D1751" s="7"/>
    </row>
    <row r="1752" spans="3:4">
      <c r="C1752" s="7"/>
      <c r="D1752" s="7"/>
    </row>
    <row r="1753" spans="3:4">
      <c r="C1753" s="7"/>
      <c r="D1753" s="7"/>
    </row>
    <row r="1754" spans="3:4">
      <c r="C1754" s="7"/>
      <c r="D1754" s="7"/>
    </row>
    <row r="1755" spans="3:4">
      <c r="C1755" s="7"/>
      <c r="D1755" s="7"/>
    </row>
    <row r="1756" spans="3:4">
      <c r="C1756" s="7"/>
      <c r="D1756" s="7"/>
    </row>
    <row r="1757" spans="3:4">
      <c r="C1757" s="7"/>
      <c r="D1757" s="7"/>
    </row>
    <row r="1758" spans="3:4">
      <c r="C1758" s="7"/>
      <c r="D1758" s="7"/>
    </row>
    <row r="1759" spans="3:4">
      <c r="C1759" s="7"/>
      <c r="D1759" s="7"/>
    </row>
    <row r="1760" spans="3:4">
      <c r="C1760" s="7"/>
      <c r="D1760" s="7"/>
    </row>
    <row r="1761" spans="3:4">
      <c r="C1761" s="7"/>
      <c r="D1761" s="7"/>
    </row>
    <row r="1762" spans="3:4">
      <c r="C1762" s="7"/>
      <c r="D1762" s="7"/>
    </row>
    <row r="1763" spans="3:4">
      <c r="C1763" s="7"/>
      <c r="D1763" s="7"/>
    </row>
    <row r="1764" spans="3:4">
      <c r="C1764" s="7"/>
      <c r="D1764" s="7"/>
    </row>
    <row r="1765" spans="3:4">
      <c r="C1765" s="7"/>
      <c r="D1765" s="7"/>
    </row>
    <row r="1766" spans="3:4">
      <c r="C1766" s="7"/>
      <c r="D1766" s="7"/>
    </row>
    <row r="1767" spans="3:4">
      <c r="C1767" s="7"/>
      <c r="D1767" s="7"/>
    </row>
    <row r="1768" spans="3:4">
      <c r="C1768" s="7"/>
      <c r="D1768" s="7"/>
    </row>
    <row r="1769" spans="3:4">
      <c r="C1769" s="7"/>
      <c r="D1769" s="7"/>
    </row>
    <row r="1770" spans="3:4">
      <c r="C1770" s="7"/>
      <c r="D1770" s="7"/>
    </row>
    <row r="1771" spans="3:4">
      <c r="C1771" s="7"/>
      <c r="D1771" s="7"/>
    </row>
    <row r="1772" spans="3:4">
      <c r="C1772" s="7"/>
      <c r="D1772" s="7"/>
    </row>
    <row r="1773" spans="3:4">
      <c r="C1773" s="7"/>
      <c r="D1773" s="7"/>
    </row>
    <row r="1774" spans="3:4">
      <c r="C1774" s="7"/>
      <c r="D1774" s="7"/>
    </row>
    <row r="1775" spans="3:4">
      <c r="C1775" s="7"/>
      <c r="D1775" s="7"/>
    </row>
    <row r="1776" spans="3:4">
      <c r="C1776" s="7"/>
      <c r="D1776" s="7"/>
    </row>
    <row r="1777" spans="3:4">
      <c r="C1777" s="7"/>
      <c r="D1777" s="7"/>
    </row>
    <row r="1778" spans="3:4">
      <c r="C1778" s="7"/>
      <c r="D1778" s="7"/>
    </row>
    <row r="1779" spans="3:4">
      <c r="C1779" s="7"/>
      <c r="D1779" s="7"/>
    </row>
    <row r="1780" spans="3:4">
      <c r="C1780" s="7"/>
      <c r="D1780" s="7"/>
    </row>
    <row r="1781" spans="3:4">
      <c r="C1781" s="7"/>
      <c r="D1781" s="7"/>
    </row>
    <row r="1782" spans="3:4">
      <c r="C1782" s="7"/>
      <c r="D1782" s="7"/>
    </row>
    <row r="1783" spans="3:4">
      <c r="C1783" s="7"/>
      <c r="D1783" s="7"/>
    </row>
    <row r="1784" spans="3:4">
      <c r="C1784" s="7"/>
      <c r="D1784" s="7"/>
    </row>
    <row r="1785" spans="3:4">
      <c r="C1785" s="7"/>
      <c r="D1785" s="7"/>
    </row>
    <row r="1786" spans="3:4">
      <c r="C1786" s="7"/>
      <c r="D1786" s="7"/>
    </row>
    <row r="1787" spans="3:4">
      <c r="C1787" s="7"/>
      <c r="D1787" s="7"/>
    </row>
    <row r="1788" spans="3:4">
      <c r="C1788" s="7"/>
      <c r="D1788" s="7"/>
    </row>
    <row r="1789" spans="3:4">
      <c r="C1789" s="7"/>
      <c r="D1789" s="7"/>
    </row>
    <row r="1790" spans="3:4">
      <c r="C1790" s="7"/>
      <c r="D1790" s="7"/>
    </row>
    <row r="1791" spans="3:4">
      <c r="C1791" s="7"/>
      <c r="D1791" s="7"/>
    </row>
    <row r="1792" spans="3:4">
      <c r="C1792" s="7"/>
      <c r="D1792" s="7"/>
    </row>
    <row r="1793" spans="3:4">
      <c r="C1793" s="7"/>
      <c r="D1793" s="7"/>
    </row>
    <row r="1794" spans="3:4">
      <c r="C1794" s="7"/>
      <c r="D1794" s="7"/>
    </row>
    <row r="1795" spans="3:4">
      <c r="C1795" s="7"/>
      <c r="D1795" s="7"/>
    </row>
    <row r="1796" spans="3:4">
      <c r="C1796" s="7"/>
      <c r="D1796" s="7"/>
    </row>
    <row r="1797" spans="3:4">
      <c r="C1797" s="7"/>
      <c r="D1797" s="7"/>
    </row>
    <row r="1798" spans="3:4">
      <c r="C1798" s="7"/>
      <c r="D1798" s="7"/>
    </row>
    <row r="1799" spans="3:4">
      <c r="C1799" s="7"/>
      <c r="D1799" s="7"/>
    </row>
    <row r="1800" spans="3:4">
      <c r="C1800" s="7"/>
      <c r="D1800" s="7"/>
    </row>
    <row r="1801" spans="3:4">
      <c r="C1801" s="7"/>
      <c r="D1801" s="7"/>
    </row>
    <row r="1802" spans="3:4">
      <c r="C1802" s="7"/>
      <c r="D1802" s="7"/>
    </row>
    <row r="1803" spans="3:4">
      <c r="C1803" s="7"/>
      <c r="D1803" s="7"/>
    </row>
    <row r="1804" spans="3:4">
      <c r="C1804" s="7"/>
      <c r="D1804" s="7"/>
    </row>
    <row r="1805" spans="3:4">
      <c r="C1805" s="7"/>
      <c r="D1805" s="7"/>
    </row>
    <row r="1806" spans="3:4">
      <c r="C1806" s="7"/>
      <c r="D1806" s="7"/>
    </row>
    <row r="1807" spans="3:4">
      <c r="C1807" s="7"/>
      <c r="D1807" s="7"/>
    </row>
    <row r="1808" spans="3:4">
      <c r="C1808" s="7"/>
      <c r="D1808" s="7"/>
    </row>
    <row r="1809" spans="3:4">
      <c r="C1809" s="7"/>
      <c r="D1809" s="7"/>
    </row>
    <row r="1810" spans="3:4">
      <c r="C1810" s="7"/>
      <c r="D1810" s="7"/>
    </row>
    <row r="1811" spans="3:4">
      <c r="C1811" s="7"/>
      <c r="D1811" s="7"/>
    </row>
    <row r="1812" spans="3:4">
      <c r="C1812" s="7"/>
      <c r="D1812" s="7"/>
    </row>
    <row r="1813" spans="3:4">
      <c r="C1813" s="7"/>
      <c r="D1813" s="7"/>
    </row>
    <row r="1814" spans="3:4">
      <c r="C1814" s="7"/>
      <c r="D1814" s="7"/>
    </row>
    <row r="1815" spans="3:4">
      <c r="C1815" s="7"/>
      <c r="D1815" s="7"/>
    </row>
    <row r="1816" spans="3:4">
      <c r="C1816" s="7"/>
      <c r="D1816" s="7"/>
    </row>
    <row r="1817" spans="3:4">
      <c r="C1817" s="7"/>
      <c r="D1817" s="7"/>
    </row>
    <row r="1818" spans="3:4">
      <c r="C1818" s="7"/>
      <c r="D1818" s="7"/>
    </row>
    <row r="1819" spans="3:4">
      <c r="C1819" s="7"/>
      <c r="D1819" s="7"/>
    </row>
    <row r="1820" spans="3:4">
      <c r="C1820" s="7"/>
      <c r="D1820" s="7"/>
    </row>
    <row r="1821" spans="3:4">
      <c r="C1821" s="7"/>
      <c r="D1821" s="7"/>
    </row>
    <row r="1822" spans="3:4">
      <c r="C1822" s="7"/>
      <c r="D1822" s="7"/>
    </row>
    <row r="1823" spans="3:4">
      <c r="C1823" s="7"/>
      <c r="D1823" s="7"/>
    </row>
    <row r="1824" spans="3:4">
      <c r="C1824" s="7"/>
      <c r="D1824" s="7"/>
    </row>
    <row r="1825" spans="3:4">
      <c r="C1825" s="7"/>
      <c r="D1825" s="7"/>
    </row>
    <row r="1826" spans="3:4">
      <c r="C1826" s="7"/>
      <c r="D1826" s="7"/>
    </row>
    <row r="1827" spans="3:4">
      <c r="C1827" s="7"/>
      <c r="D1827" s="7"/>
    </row>
    <row r="1828" spans="3:4">
      <c r="C1828" s="7"/>
      <c r="D1828" s="7"/>
    </row>
    <row r="1829" spans="3:4">
      <c r="C1829" s="7"/>
      <c r="D1829" s="7"/>
    </row>
    <row r="1830" spans="3:4">
      <c r="C1830" s="7"/>
      <c r="D1830" s="7"/>
    </row>
    <row r="1831" spans="3:4">
      <c r="C1831" s="7"/>
      <c r="D1831" s="7"/>
    </row>
    <row r="1832" spans="3:4">
      <c r="C1832" s="7"/>
      <c r="D1832" s="7"/>
    </row>
    <row r="1833" spans="3:4">
      <c r="C1833" s="7"/>
      <c r="D1833" s="7"/>
    </row>
    <row r="1834" spans="3:4">
      <c r="C1834" s="7"/>
      <c r="D1834" s="7"/>
    </row>
    <row r="1835" spans="3:4">
      <c r="C1835" s="7"/>
      <c r="D1835" s="7"/>
    </row>
    <row r="1836" spans="3:4">
      <c r="C1836" s="7"/>
      <c r="D1836" s="7"/>
    </row>
    <row r="1837" spans="3:4">
      <c r="C1837" s="7"/>
      <c r="D1837" s="7"/>
    </row>
    <row r="1838" spans="3:4">
      <c r="C1838" s="7"/>
      <c r="D1838" s="7"/>
    </row>
    <row r="1839" spans="3:4">
      <c r="C1839" s="7"/>
      <c r="D1839" s="7"/>
    </row>
    <row r="1840" spans="3:4">
      <c r="C1840" s="7"/>
      <c r="D1840" s="7"/>
    </row>
    <row r="1841" spans="3:4">
      <c r="C1841" s="7"/>
      <c r="D1841" s="7"/>
    </row>
    <row r="1842" spans="3:4">
      <c r="C1842" s="7"/>
      <c r="D1842" s="7"/>
    </row>
    <row r="1843" spans="3:4">
      <c r="C1843" s="7"/>
      <c r="D1843" s="7"/>
    </row>
    <row r="1844" spans="3:4">
      <c r="C1844" s="7"/>
      <c r="D1844" s="7"/>
    </row>
    <row r="1845" spans="3:4">
      <c r="C1845" s="7"/>
      <c r="D1845" s="7"/>
    </row>
    <row r="1846" spans="3:4">
      <c r="C1846" s="7"/>
      <c r="D1846" s="7"/>
    </row>
    <row r="1847" spans="3:4">
      <c r="C1847" s="7"/>
      <c r="D1847" s="7"/>
    </row>
    <row r="1848" spans="3:4">
      <c r="C1848" s="7"/>
      <c r="D1848" s="7"/>
    </row>
    <row r="1849" spans="3:4">
      <c r="C1849" s="7"/>
      <c r="D1849" s="7"/>
    </row>
    <row r="1850" spans="3:4">
      <c r="C1850" s="7"/>
      <c r="D1850" s="7"/>
    </row>
    <row r="1851" spans="3:4">
      <c r="C1851" s="7"/>
      <c r="D1851" s="7"/>
    </row>
    <row r="1852" spans="3:4">
      <c r="C1852" s="7"/>
      <c r="D1852" s="7"/>
    </row>
    <row r="1853" spans="3:4">
      <c r="C1853" s="7"/>
      <c r="D1853" s="7"/>
    </row>
    <row r="1854" spans="3:4">
      <c r="C1854" s="7"/>
      <c r="D1854" s="7"/>
    </row>
    <row r="1855" spans="3:4">
      <c r="C1855" s="7"/>
      <c r="D1855" s="7"/>
    </row>
    <row r="1856" spans="3:4">
      <c r="C1856" s="7"/>
      <c r="D1856" s="7"/>
    </row>
    <row r="1857" spans="3:4">
      <c r="C1857" s="7"/>
      <c r="D1857" s="7"/>
    </row>
    <row r="1858" spans="3:4">
      <c r="C1858" s="7"/>
      <c r="D1858" s="7"/>
    </row>
    <row r="1859" spans="3:4">
      <c r="C1859" s="7"/>
      <c r="D1859" s="7"/>
    </row>
    <row r="1860" spans="3:4">
      <c r="C1860" s="7"/>
      <c r="D1860" s="7"/>
    </row>
    <row r="1861" spans="3:4">
      <c r="C1861" s="7"/>
      <c r="D1861" s="7"/>
    </row>
    <row r="1862" spans="3:4">
      <c r="C1862" s="7"/>
      <c r="D1862" s="7"/>
    </row>
    <row r="1863" spans="3:4">
      <c r="C1863" s="7"/>
      <c r="D1863" s="7"/>
    </row>
    <row r="1864" spans="3:4">
      <c r="C1864" s="7"/>
      <c r="D1864" s="7"/>
    </row>
    <row r="1865" spans="3:4">
      <c r="C1865" s="7"/>
      <c r="D1865" s="7"/>
    </row>
    <row r="1866" spans="3:4">
      <c r="C1866" s="7"/>
      <c r="D1866" s="7"/>
    </row>
    <row r="1867" spans="3:4">
      <c r="C1867" s="7"/>
      <c r="D1867" s="7"/>
    </row>
    <row r="1868" spans="3:4">
      <c r="C1868" s="7"/>
      <c r="D1868" s="7"/>
    </row>
    <row r="1869" spans="3:4">
      <c r="C1869" s="7"/>
      <c r="D1869" s="7"/>
    </row>
    <row r="1870" spans="3:4">
      <c r="C1870" s="7"/>
      <c r="D1870" s="7"/>
    </row>
    <row r="1871" spans="3:4">
      <c r="C1871" s="7"/>
      <c r="D1871" s="7"/>
    </row>
    <row r="1872" spans="3:4">
      <c r="C1872" s="7"/>
      <c r="D1872" s="7"/>
    </row>
    <row r="1873" spans="3:4">
      <c r="C1873" s="7"/>
      <c r="D1873" s="7"/>
    </row>
    <row r="1874" spans="3:4">
      <c r="C1874" s="7"/>
      <c r="D1874" s="7"/>
    </row>
    <row r="1875" spans="3:4">
      <c r="C1875" s="7"/>
      <c r="D1875" s="7"/>
    </row>
    <row r="1876" spans="3:4">
      <c r="C1876" s="7"/>
      <c r="D1876" s="7"/>
    </row>
    <row r="1877" spans="3:4">
      <c r="C1877" s="7"/>
      <c r="D1877" s="7"/>
    </row>
    <row r="1878" spans="3:4">
      <c r="C1878" s="7"/>
      <c r="D1878" s="7"/>
    </row>
    <row r="1879" spans="3:4">
      <c r="C1879" s="7"/>
      <c r="D1879" s="7"/>
    </row>
    <row r="1880" spans="3:4">
      <c r="C1880" s="7"/>
      <c r="D1880" s="7"/>
    </row>
    <row r="1881" spans="3:4">
      <c r="C1881" s="7"/>
      <c r="D1881" s="7"/>
    </row>
    <row r="1882" spans="3:4">
      <c r="C1882" s="7"/>
      <c r="D1882" s="7"/>
    </row>
    <row r="1883" spans="3:4">
      <c r="C1883" s="7"/>
      <c r="D1883" s="7"/>
    </row>
    <row r="1884" spans="3:4">
      <c r="C1884" s="7"/>
      <c r="D1884" s="7"/>
    </row>
    <row r="1885" spans="3:4">
      <c r="C1885" s="7"/>
      <c r="D1885" s="7"/>
    </row>
    <row r="1886" spans="3:4">
      <c r="C1886" s="7"/>
      <c r="D1886" s="7"/>
    </row>
    <row r="1887" spans="3:4">
      <c r="C1887" s="7"/>
      <c r="D1887" s="7"/>
    </row>
    <row r="1888" spans="3:4">
      <c r="C1888" s="7"/>
      <c r="D1888" s="7"/>
    </row>
    <row r="1889" spans="3:4">
      <c r="C1889" s="7"/>
      <c r="D1889" s="7"/>
    </row>
    <row r="1890" spans="3:4">
      <c r="C1890" s="7"/>
      <c r="D1890" s="7"/>
    </row>
    <row r="1891" spans="3:4">
      <c r="C1891" s="7"/>
      <c r="D1891" s="7"/>
    </row>
    <row r="1892" spans="3:4">
      <c r="C1892" s="7"/>
      <c r="D1892" s="7"/>
    </row>
    <row r="1893" spans="3:4">
      <c r="C1893" s="7"/>
      <c r="D1893" s="7"/>
    </row>
    <row r="1894" spans="3:4">
      <c r="C1894" s="7"/>
      <c r="D1894" s="7"/>
    </row>
    <row r="1895" spans="3:4">
      <c r="C1895" s="7"/>
      <c r="D1895" s="7"/>
    </row>
    <row r="1896" spans="3:4">
      <c r="C1896" s="7"/>
      <c r="D1896" s="7"/>
    </row>
    <row r="1897" spans="3:4">
      <c r="C1897" s="7"/>
      <c r="D1897" s="7"/>
    </row>
    <row r="1898" spans="3:4">
      <c r="C1898" s="7"/>
      <c r="D1898" s="7"/>
    </row>
    <row r="1899" spans="3:4">
      <c r="C1899" s="7"/>
      <c r="D1899" s="7"/>
    </row>
    <row r="1900" spans="3:4">
      <c r="C1900" s="7"/>
      <c r="D1900" s="7"/>
    </row>
    <row r="1901" spans="3:4">
      <c r="C1901" s="7"/>
      <c r="D1901" s="7"/>
    </row>
    <row r="1902" spans="3:4">
      <c r="C1902" s="7"/>
      <c r="D1902" s="7"/>
    </row>
    <row r="1903" spans="3:4">
      <c r="C1903" s="7"/>
      <c r="D1903" s="7"/>
    </row>
    <row r="1904" spans="3:4">
      <c r="C1904" s="7"/>
      <c r="D1904" s="7"/>
    </row>
    <row r="1905" spans="3:4">
      <c r="C1905" s="7"/>
      <c r="D1905" s="7"/>
    </row>
    <row r="1906" spans="3:4">
      <c r="C1906" s="7"/>
      <c r="D1906" s="7"/>
    </row>
    <row r="1907" spans="3:4">
      <c r="C1907" s="7"/>
      <c r="D1907" s="7"/>
    </row>
    <row r="1908" spans="3:4">
      <c r="C1908" s="7"/>
      <c r="D1908" s="7"/>
    </row>
    <row r="1909" spans="3:4">
      <c r="C1909" s="7"/>
      <c r="D1909" s="7"/>
    </row>
    <row r="1910" spans="3:4">
      <c r="C1910" s="7"/>
      <c r="D1910" s="7"/>
    </row>
    <row r="1911" spans="3:4">
      <c r="C1911" s="7"/>
      <c r="D1911" s="7"/>
    </row>
    <row r="1912" spans="3:4">
      <c r="C1912" s="7"/>
      <c r="D1912" s="7"/>
    </row>
    <row r="1913" spans="3:4">
      <c r="C1913" s="7"/>
      <c r="D1913" s="7"/>
    </row>
    <row r="1914" spans="3:4">
      <c r="C1914" s="7"/>
      <c r="D1914" s="7"/>
    </row>
    <row r="1915" spans="3:4">
      <c r="C1915" s="7"/>
      <c r="D1915" s="7"/>
    </row>
    <row r="1916" spans="3:4">
      <c r="C1916" s="7"/>
      <c r="D1916" s="7"/>
    </row>
    <row r="1917" spans="3:4">
      <c r="C1917" s="7"/>
      <c r="D1917" s="7"/>
    </row>
    <row r="1918" spans="3:4">
      <c r="C1918" s="7"/>
      <c r="D1918" s="7"/>
    </row>
    <row r="1919" spans="3:4">
      <c r="C1919" s="7"/>
      <c r="D1919" s="7"/>
    </row>
    <row r="1920" spans="3:4">
      <c r="C1920" s="7"/>
      <c r="D1920" s="7"/>
    </row>
    <row r="1921" spans="3:4">
      <c r="C1921" s="7"/>
      <c r="D1921" s="7"/>
    </row>
    <row r="1922" spans="3:4">
      <c r="C1922" s="7"/>
      <c r="D1922" s="7"/>
    </row>
    <row r="1923" spans="3:4">
      <c r="C1923" s="7"/>
      <c r="D1923" s="7"/>
    </row>
    <row r="1924" spans="3:4">
      <c r="C1924" s="7"/>
      <c r="D1924" s="7"/>
    </row>
    <row r="1925" spans="3:4">
      <c r="C1925" s="7"/>
      <c r="D1925" s="7"/>
    </row>
    <row r="1926" spans="3:4">
      <c r="C1926" s="7"/>
      <c r="D1926" s="7"/>
    </row>
    <row r="1927" spans="3:4">
      <c r="C1927" s="7"/>
      <c r="D1927" s="7"/>
    </row>
    <row r="1928" spans="3:4">
      <c r="C1928" s="7"/>
      <c r="D1928" s="7"/>
    </row>
    <row r="1929" spans="3:4">
      <c r="C1929" s="7"/>
      <c r="D1929" s="7"/>
    </row>
    <row r="1930" spans="3:4">
      <c r="C1930" s="7"/>
      <c r="D1930" s="7"/>
    </row>
    <row r="1931" spans="3:4">
      <c r="C1931" s="7"/>
      <c r="D1931" s="7"/>
    </row>
    <row r="1932" spans="3:4">
      <c r="C1932" s="7"/>
      <c r="D1932" s="7"/>
    </row>
    <row r="1933" spans="3:4">
      <c r="C1933" s="7"/>
      <c r="D1933" s="7"/>
    </row>
    <row r="1934" spans="3:4">
      <c r="C1934" s="7"/>
      <c r="D1934" s="7"/>
    </row>
    <row r="1935" spans="3:4">
      <c r="C1935" s="7"/>
      <c r="D1935" s="7"/>
    </row>
    <row r="1936" spans="3:4">
      <c r="C1936" s="7"/>
      <c r="D1936" s="7"/>
    </row>
    <row r="1937" spans="3:4">
      <c r="C1937" s="7"/>
      <c r="D1937" s="7"/>
    </row>
    <row r="1938" spans="3:4">
      <c r="C1938" s="7"/>
      <c r="D1938" s="7"/>
    </row>
    <row r="1939" spans="3:4">
      <c r="C1939" s="7"/>
      <c r="D1939" s="7"/>
    </row>
    <row r="1940" spans="3:4">
      <c r="C1940" s="7"/>
      <c r="D1940" s="7"/>
    </row>
    <row r="1941" spans="3:4">
      <c r="C1941" s="7"/>
      <c r="D1941" s="7"/>
    </row>
    <row r="1942" spans="3:4">
      <c r="C1942" s="7"/>
      <c r="D1942" s="7"/>
    </row>
    <row r="1943" spans="3:4">
      <c r="C1943" s="7"/>
      <c r="D1943" s="7"/>
    </row>
    <row r="1944" spans="3:4">
      <c r="C1944" s="7"/>
      <c r="D1944" s="7"/>
    </row>
    <row r="1945" spans="3:4">
      <c r="C1945" s="7"/>
      <c r="D1945" s="7"/>
    </row>
    <row r="1946" spans="3:4">
      <c r="C1946" s="7"/>
      <c r="D1946" s="7"/>
    </row>
    <row r="1947" spans="3:4">
      <c r="C1947" s="7"/>
      <c r="D1947" s="7"/>
    </row>
    <row r="1948" spans="3:4">
      <c r="C1948" s="7"/>
      <c r="D1948" s="7"/>
    </row>
    <row r="1949" spans="3:4">
      <c r="C1949" s="7"/>
      <c r="D1949" s="7"/>
    </row>
    <row r="1950" spans="3:4">
      <c r="C1950" s="7"/>
      <c r="D1950" s="7"/>
    </row>
    <row r="1951" spans="3:4">
      <c r="C1951" s="7"/>
      <c r="D1951" s="7"/>
    </row>
    <row r="1952" spans="3:4">
      <c r="C1952" s="7"/>
      <c r="D1952" s="7"/>
    </row>
    <row r="1953" spans="3:4">
      <c r="C1953" s="7"/>
      <c r="D1953" s="7"/>
    </row>
    <row r="1954" spans="3:4">
      <c r="C1954" s="7"/>
      <c r="D1954" s="7"/>
    </row>
    <row r="1955" spans="3:4">
      <c r="C1955" s="7"/>
      <c r="D1955" s="7"/>
    </row>
    <row r="1956" spans="3:4">
      <c r="C1956" s="7"/>
      <c r="D1956" s="7"/>
    </row>
    <row r="1957" spans="3:4">
      <c r="C1957" s="7"/>
      <c r="D1957" s="7"/>
    </row>
    <row r="1958" spans="3:4">
      <c r="C1958" s="7"/>
      <c r="D1958" s="7"/>
    </row>
    <row r="1959" spans="3:4">
      <c r="C1959" s="7"/>
      <c r="D1959" s="7"/>
    </row>
    <row r="1960" spans="3:4">
      <c r="C1960" s="7"/>
      <c r="D1960" s="7"/>
    </row>
    <row r="1961" spans="3:4">
      <c r="C1961" s="7"/>
      <c r="D1961" s="7"/>
    </row>
    <row r="1962" spans="3:4">
      <c r="C1962" s="7"/>
      <c r="D1962" s="7"/>
    </row>
    <row r="1963" spans="3:4">
      <c r="C1963" s="7"/>
      <c r="D1963" s="7"/>
    </row>
    <row r="1964" spans="3:4">
      <c r="C1964" s="7"/>
      <c r="D1964" s="7"/>
    </row>
    <row r="1965" spans="3:4">
      <c r="C1965" s="7"/>
      <c r="D1965" s="7"/>
    </row>
    <row r="1966" spans="3:4">
      <c r="C1966" s="7"/>
      <c r="D1966" s="7"/>
    </row>
    <row r="1967" spans="3:4">
      <c r="C1967" s="7"/>
      <c r="D1967" s="7"/>
    </row>
    <row r="1968" spans="3:4">
      <c r="C1968" s="7"/>
      <c r="D1968" s="7"/>
    </row>
    <row r="1969" spans="3:4">
      <c r="C1969" s="7"/>
      <c r="D1969" s="7"/>
    </row>
    <row r="1970" spans="3:4">
      <c r="C1970" s="7"/>
      <c r="D1970" s="7"/>
    </row>
    <row r="1971" spans="3:4">
      <c r="C1971" s="7"/>
      <c r="D1971" s="7"/>
    </row>
    <row r="1972" spans="3:4">
      <c r="C1972" s="7"/>
      <c r="D1972" s="7"/>
    </row>
    <row r="1973" spans="3:4">
      <c r="C1973" s="7"/>
      <c r="D1973" s="7"/>
    </row>
    <row r="1974" spans="3:4">
      <c r="C1974" s="7"/>
      <c r="D1974" s="7"/>
    </row>
    <row r="1975" spans="3:4">
      <c r="C1975" s="7"/>
      <c r="D1975" s="7"/>
    </row>
    <row r="1976" spans="3:4">
      <c r="C1976" s="7"/>
      <c r="D1976" s="7"/>
    </row>
    <row r="1977" spans="3:4">
      <c r="C1977" s="7"/>
      <c r="D1977" s="7"/>
    </row>
    <row r="1978" spans="3:4">
      <c r="C1978" s="7"/>
      <c r="D1978" s="7"/>
    </row>
    <row r="1979" spans="3:4">
      <c r="C1979" s="7"/>
      <c r="D1979" s="7"/>
    </row>
    <row r="1980" spans="3:4">
      <c r="C1980" s="7"/>
      <c r="D1980" s="7"/>
    </row>
    <row r="1981" spans="3:4">
      <c r="C1981" s="7"/>
      <c r="D1981" s="7"/>
    </row>
    <row r="1982" spans="3:4">
      <c r="C1982" s="7"/>
      <c r="D1982" s="7"/>
    </row>
    <row r="1983" spans="3:4">
      <c r="C1983" s="7"/>
      <c r="D1983" s="7"/>
    </row>
    <row r="1984" spans="3:4">
      <c r="C1984" s="7"/>
      <c r="D1984" s="7"/>
    </row>
    <row r="1985" spans="3:4">
      <c r="C1985" s="7"/>
      <c r="D1985" s="7"/>
    </row>
    <row r="1986" spans="3:4">
      <c r="C1986" s="7"/>
      <c r="D1986" s="7"/>
    </row>
    <row r="1987" spans="3:4">
      <c r="C1987" s="7"/>
      <c r="D1987" s="7"/>
    </row>
    <row r="1988" spans="3:4">
      <c r="C1988" s="7"/>
      <c r="D1988" s="7"/>
    </row>
    <row r="1989" spans="3:4">
      <c r="C1989" s="7"/>
      <c r="D1989" s="7"/>
    </row>
    <row r="1990" spans="3:4">
      <c r="C1990" s="7"/>
      <c r="D1990" s="7"/>
    </row>
    <row r="1991" spans="3:4">
      <c r="C1991" s="7"/>
      <c r="D1991" s="7"/>
    </row>
    <row r="1992" spans="3:4">
      <c r="C1992" s="7"/>
      <c r="D1992" s="7"/>
    </row>
    <row r="1993" spans="3:4">
      <c r="C1993" s="7"/>
      <c r="D1993" s="7"/>
    </row>
    <row r="1994" spans="3:4">
      <c r="C1994" s="7"/>
      <c r="D1994" s="7"/>
    </row>
    <row r="1995" spans="3:4">
      <c r="C1995" s="7"/>
      <c r="D1995" s="7"/>
    </row>
    <row r="1996" spans="3:4">
      <c r="C1996" s="7"/>
      <c r="D1996" s="7"/>
    </row>
    <row r="1997" spans="3:4">
      <c r="C1997" s="7"/>
      <c r="D1997" s="7"/>
    </row>
    <row r="1998" spans="3:4">
      <c r="C1998" s="7"/>
      <c r="D1998" s="7"/>
    </row>
    <row r="1999" spans="3:4">
      <c r="C1999" s="7"/>
      <c r="D1999" s="7"/>
    </row>
    <row r="2000" spans="3:4">
      <c r="C2000" s="7"/>
      <c r="D2000" s="7"/>
    </row>
    <row r="2001" spans="3:4">
      <c r="C2001" s="7"/>
      <c r="D2001" s="7"/>
    </row>
    <row r="2002" spans="3:4">
      <c r="C2002" s="7"/>
      <c r="D2002" s="7"/>
    </row>
    <row r="2003" spans="3:4">
      <c r="C2003" s="7"/>
      <c r="D2003" s="7"/>
    </row>
    <row r="2004" spans="3:4">
      <c r="C2004" s="7"/>
      <c r="D2004" s="7"/>
    </row>
    <row r="2005" spans="3:4">
      <c r="C2005" s="7"/>
      <c r="D2005" s="7"/>
    </row>
    <row r="2006" spans="3:4">
      <c r="C2006" s="7"/>
      <c r="D2006" s="7"/>
    </row>
    <row r="2007" spans="3:4">
      <c r="C2007" s="7"/>
      <c r="D2007" s="7"/>
    </row>
    <row r="2008" spans="3:4">
      <c r="C2008" s="7"/>
      <c r="D2008" s="7"/>
    </row>
    <row r="2009" spans="3:4">
      <c r="C2009" s="7"/>
      <c r="D2009" s="7"/>
    </row>
    <row r="2010" spans="3:4">
      <c r="C2010" s="7"/>
      <c r="D2010" s="7"/>
    </row>
    <row r="2011" spans="3:4">
      <c r="C2011" s="7"/>
      <c r="D2011" s="7"/>
    </row>
    <row r="2012" spans="3:4">
      <c r="C2012" s="7"/>
      <c r="D2012" s="7"/>
    </row>
    <row r="2013" spans="3:4">
      <c r="C2013" s="7"/>
      <c r="D2013" s="7"/>
    </row>
    <row r="2014" spans="3:4">
      <c r="C2014" s="7"/>
      <c r="D2014" s="7"/>
    </row>
    <row r="2015" spans="3:4">
      <c r="C2015" s="7"/>
      <c r="D2015" s="7"/>
    </row>
    <row r="2016" spans="3:4">
      <c r="C2016" s="7"/>
      <c r="D2016" s="7"/>
    </row>
    <row r="2017" spans="3:4">
      <c r="C2017" s="7"/>
      <c r="D2017" s="7"/>
    </row>
    <row r="2018" spans="3:4">
      <c r="C2018" s="7"/>
      <c r="D2018" s="7"/>
    </row>
    <row r="2019" spans="3:4">
      <c r="C2019" s="7"/>
      <c r="D2019" s="7"/>
    </row>
    <row r="2020" spans="3:4">
      <c r="C2020" s="7"/>
      <c r="D2020" s="7"/>
    </row>
    <row r="2021" spans="3:4">
      <c r="C2021" s="7"/>
      <c r="D2021" s="7"/>
    </row>
    <row r="2022" spans="3:4">
      <c r="C2022" s="7"/>
      <c r="D2022" s="7"/>
    </row>
    <row r="2023" spans="3:4">
      <c r="C2023" s="7"/>
      <c r="D2023" s="7"/>
    </row>
    <row r="2024" spans="3:4">
      <c r="C2024" s="7"/>
      <c r="D2024" s="7"/>
    </row>
    <row r="2025" spans="3:4">
      <c r="C2025" s="7"/>
      <c r="D2025" s="7"/>
    </row>
    <row r="2026" spans="3:4">
      <c r="C2026" s="7"/>
      <c r="D2026" s="7"/>
    </row>
    <row r="2027" spans="3:4">
      <c r="C2027" s="7"/>
      <c r="D2027" s="7"/>
    </row>
    <row r="2028" spans="3:4">
      <c r="C2028" s="7"/>
      <c r="D2028" s="7"/>
    </row>
    <row r="2029" spans="3:4">
      <c r="C2029" s="7"/>
      <c r="D2029" s="7"/>
    </row>
    <row r="2030" spans="3:4">
      <c r="C2030" s="7"/>
      <c r="D2030" s="7"/>
    </row>
    <row r="2031" spans="3:4">
      <c r="C2031" s="7"/>
      <c r="D2031" s="7"/>
    </row>
    <row r="2032" spans="3:4">
      <c r="C2032" s="7"/>
      <c r="D2032" s="7"/>
    </row>
    <row r="2033" spans="3:4">
      <c r="C2033" s="7"/>
      <c r="D2033" s="7"/>
    </row>
    <row r="2034" spans="3:4">
      <c r="C2034" s="7"/>
      <c r="D2034" s="7"/>
    </row>
    <row r="2035" spans="3:4">
      <c r="C2035" s="7"/>
      <c r="D2035" s="7"/>
    </row>
    <row r="2036" spans="3:4">
      <c r="C2036" s="7"/>
      <c r="D2036" s="7"/>
    </row>
    <row r="2037" spans="3:4">
      <c r="C2037" s="7"/>
      <c r="D2037" s="7"/>
    </row>
    <row r="2038" spans="3:4">
      <c r="C2038" s="7"/>
      <c r="D2038" s="7"/>
    </row>
    <row r="2039" spans="3:4">
      <c r="C2039" s="7"/>
      <c r="D2039" s="7"/>
    </row>
    <row r="2040" spans="3:4">
      <c r="C2040" s="7"/>
      <c r="D2040" s="7"/>
    </row>
    <row r="2041" spans="3:4">
      <c r="C2041" s="7"/>
      <c r="D2041" s="7"/>
    </row>
    <row r="2042" spans="3:4">
      <c r="C2042" s="7"/>
      <c r="D2042" s="7"/>
    </row>
    <row r="2043" spans="3:4">
      <c r="C2043" s="7"/>
      <c r="D2043" s="7"/>
    </row>
    <row r="2044" spans="3:4">
      <c r="C2044" s="7"/>
      <c r="D2044" s="7"/>
    </row>
    <row r="2045" spans="3:4">
      <c r="C2045" s="7"/>
      <c r="D2045" s="7"/>
    </row>
    <row r="2046" spans="3:4">
      <c r="C2046" s="7"/>
      <c r="D2046" s="7"/>
    </row>
    <row r="2047" spans="3:4">
      <c r="C2047" s="7"/>
      <c r="D2047" s="7"/>
    </row>
    <row r="2048" spans="3:4">
      <c r="C2048" s="7"/>
      <c r="D2048" s="7"/>
    </row>
    <row r="2049" spans="3:4">
      <c r="C2049" s="7"/>
      <c r="D2049" s="7"/>
    </row>
    <row r="2050" spans="3:4">
      <c r="C2050" s="7"/>
      <c r="D2050" s="7"/>
    </row>
    <row r="2051" spans="3:4">
      <c r="C2051" s="7"/>
      <c r="D2051" s="7"/>
    </row>
    <row r="2052" spans="3:4">
      <c r="C2052" s="7"/>
      <c r="D2052" s="7"/>
    </row>
    <row r="2053" spans="3:4">
      <c r="C2053" s="7"/>
      <c r="D2053" s="7"/>
    </row>
    <row r="2054" spans="3:4">
      <c r="C2054" s="7"/>
      <c r="D2054" s="7"/>
    </row>
    <row r="2055" spans="3:4">
      <c r="C2055" s="7"/>
      <c r="D2055" s="7"/>
    </row>
    <row r="2056" spans="3:4">
      <c r="C2056" s="7"/>
      <c r="D2056" s="7"/>
    </row>
    <row r="2057" spans="3:4">
      <c r="C2057" s="7"/>
      <c r="D2057" s="7"/>
    </row>
    <row r="2058" spans="3:4">
      <c r="C2058" s="7"/>
      <c r="D2058" s="7"/>
    </row>
    <row r="2059" spans="3:4">
      <c r="C2059" s="7"/>
      <c r="D2059" s="7"/>
    </row>
    <row r="2060" spans="3:4">
      <c r="C2060" s="7"/>
      <c r="D2060" s="7"/>
    </row>
    <row r="2061" spans="3:4">
      <c r="C2061" s="7"/>
      <c r="D2061" s="7"/>
    </row>
    <row r="2062" spans="3:4">
      <c r="C2062" s="7"/>
      <c r="D2062" s="7"/>
    </row>
    <row r="2063" spans="3:4">
      <c r="C2063" s="7"/>
      <c r="D2063" s="7"/>
    </row>
    <row r="2064" spans="3:4">
      <c r="C2064" s="7"/>
      <c r="D2064" s="7"/>
    </row>
    <row r="2065" spans="3:4">
      <c r="C2065" s="7"/>
      <c r="D2065" s="7"/>
    </row>
    <row r="2066" spans="3:4">
      <c r="C2066" s="7"/>
      <c r="D2066" s="7"/>
    </row>
    <row r="2067" spans="3:4">
      <c r="C2067" s="7"/>
      <c r="D2067" s="7"/>
    </row>
    <row r="2068" spans="3:4">
      <c r="C2068" s="7"/>
      <c r="D2068" s="7"/>
    </row>
    <row r="2069" spans="3:4">
      <c r="C2069" s="7"/>
      <c r="D2069" s="7"/>
    </row>
    <row r="2070" spans="3:4">
      <c r="C2070" s="7"/>
      <c r="D2070" s="7"/>
    </row>
    <row r="2071" spans="3:4">
      <c r="C2071" s="7"/>
      <c r="D2071" s="7"/>
    </row>
    <row r="2072" spans="3:4">
      <c r="C2072" s="7"/>
      <c r="D2072" s="7"/>
    </row>
    <row r="2073" spans="3:4">
      <c r="C2073" s="7"/>
      <c r="D2073" s="7"/>
    </row>
    <row r="2074" spans="3:4">
      <c r="C2074" s="7"/>
      <c r="D2074" s="7"/>
    </row>
    <row r="2075" spans="3:4">
      <c r="C2075" s="7"/>
      <c r="D2075" s="7"/>
    </row>
    <row r="2076" spans="3:4">
      <c r="C2076" s="7"/>
      <c r="D2076" s="7"/>
    </row>
    <row r="2077" spans="3:4">
      <c r="C2077" s="7"/>
      <c r="D2077" s="7"/>
    </row>
    <row r="2078" spans="3:4">
      <c r="C2078" s="7"/>
      <c r="D2078" s="7"/>
    </row>
    <row r="2079" spans="3:4">
      <c r="C2079" s="7"/>
      <c r="D2079" s="7"/>
    </row>
    <row r="2080" spans="3:4">
      <c r="C2080" s="7"/>
      <c r="D2080" s="7"/>
    </row>
    <row r="2081" spans="3:4">
      <c r="C2081" s="7"/>
      <c r="D2081" s="7"/>
    </row>
    <row r="2082" spans="3:4">
      <c r="C2082" s="7"/>
      <c r="D2082" s="7"/>
    </row>
    <row r="2083" spans="3:4">
      <c r="C2083" s="7"/>
      <c r="D2083" s="7"/>
    </row>
    <row r="2084" spans="3:4">
      <c r="C2084" s="7"/>
      <c r="D2084" s="7"/>
    </row>
    <row r="2085" spans="3:4">
      <c r="C2085" s="7"/>
      <c r="D2085" s="7"/>
    </row>
    <row r="2086" spans="3:4">
      <c r="C2086" s="7"/>
      <c r="D2086" s="7"/>
    </row>
    <row r="2087" spans="3:4">
      <c r="C2087" s="7"/>
      <c r="D2087" s="7"/>
    </row>
    <row r="2088" spans="3:4">
      <c r="C2088" s="7"/>
      <c r="D2088" s="7"/>
    </row>
    <row r="2089" spans="3:4">
      <c r="C2089" s="7"/>
      <c r="D2089" s="7"/>
    </row>
    <row r="2090" spans="3:4">
      <c r="C2090" s="7"/>
      <c r="D2090" s="7"/>
    </row>
    <row r="2091" spans="3:4">
      <c r="C2091" s="7"/>
      <c r="D2091" s="7"/>
    </row>
    <row r="2092" spans="3:4">
      <c r="C2092" s="7"/>
      <c r="D2092" s="7"/>
    </row>
    <row r="2093" spans="3:4">
      <c r="C2093" s="7"/>
      <c r="D2093" s="7"/>
    </row>
    <row r="2094" spans="3:4">
      <c r="C2094" s="7"/>
      <c r="D2094" s="7"/>
    </row>
    <row r="2095" spans="3:4">
      <c r="C2095" s="7"/>
      <c r="D2095" s="7"/>
    </row>
    <row r="2096" spans="3:4">
      <c r="C2096" s="7"/>
      <c r="D2096" s="7"/>
    </row>
    <row r="2097" spans="3:4">
      <c r="C2097" s="7"/>
      <c r="D2097" s="7"/>
    </row>
    <row r="2098" spans="3:4">
      <c r="C2098" s="7"/>
      <c r="D2098" s="7"/>
    </row>
    <row r="2099" spans="3:4">
      <c r="C2099" s="7"/>
      <c r="D2099" s="7"/>
    </row>
    <row r="2100" spans="3:4">
      <c r="C2100" s="7"/>
      <c r="D2100" s="7"/>
    </row>
    <row r="2101" spans="3:4">
      <c r="C2101" s="7"/>
      <c r="D2101" s="7"/>
    </row>
    <row r="2102" spans="3:4">
      <c r="C2102" s="7"/>
      <c r="D2102" s="7"/>
    </row>
    <row r="2103" spans="3:4">
      <c r="C2103" s="7"/>
      <c r="D2103" s="7"/>
    </row>
    <row r="2104" spans="3:4">
      <c r="C2104" s="7"/>
      <c r="D2104" s="7"/>
    </row>
    <row r="2105" spans="3:4">
      <c r="C2105" s="7"/>
      <c r="D2105" s="7"/>
    </row>
    <row r="2106" spans="3:4">
      <c r="C2106" s="7"/>
      <c r="D2106" s="7"/>
    </row>
    <row r="2107" spans="3:4">
      <c r="C2107" s="7"/>
      <c r="D2107" s="7"/>
    </row>
    <row r="2108" spans="3:4">
      <c r="C2108" s="7"/>
      <c r="D2108" s="7"/>
    </row>
    <row r="2109" spans="3:4">
      <c r="C2109" s="7"/>
      <c r="D2109" s="7"/>
    </row>
    <row r="2110" spans="3:4">
      <c r="C2110" s="7"/>
      <c r="D2110" s="7"/>
    </row>
    <row r="2111" spans="3:4">
      <c r="C2111" s="7"/>
      <c r="D2111" s="7"/>
    </row>
    <row r="2112" spans="3:4">
      <c r="C2112" s="7"/>
      <c r="D2112" s="7"/>
    </row>
    <row r="2113" spans="3:4">
      <c r="C2113" s="7"/>
      <c r="D2113" s="7"/>
    </row>
    <row r="2114" spans="3:4">
      <c r="C2114" s="7"/>
      <c r="D2114" s="7"/>
    </row>
    <row r="2115" spans="3:4">
      <c r="C2115" s="7"/>
      <c r="D2115" s="7"/>
    </row>
    <row r="2116" spans="3:4">
      <c r="C2116" s="7"/>
      <c r="D2116" s="7"/>
    </row>
    <row r="2117" spans="3:4">
      <c r="C2117" s="7"/>
      <c r="D2117" s="7"/>
    </row>
    <row r="2118" spans="3:4">
      <c r="C2118" s="7"/>
      <c r="D2118" s="7"/>
    </row>
    <row r="2119" spans="3:4">
      <c r="C2119" s="7"/>
      <c r="D2119" s="7"/>
    </row>
    <row r="2120" spans="3:4">
      <c r="C2120" s="7"/>
      <c r="D2120" s="7"/>
    </row>
    <row r="2121" spans="3:4">
      <c r="C2121" s="7"/>
      <c r="D2121" s="7"/>
    </row>
    <row r="2122" spans="3:4">
      <c r="C2122" s="7"/>
      <c r="D2122" s="7"/>
    </row>
    <row r="2123" spans="3:4">
      <c r="C2123" s="7"/>
      <c r="D2123" s="7"/>
    </row>
    <row r="2124" spans="3:4">
      <c r="C2124" s="7"/>
      <c r="D2124" s="7"/>
    </row>
    <row r="2125" spans="3:4">
      <c r="C2125" s="7"/>
      <c r="D2125" s="7"/>
    </row>
    <row r="2126" spans="3:4">
      <c r="C2126" s="7"/>
      <c r="D2126" s="7"/>
    </row>
    <row r="2127" spans="3:4">
      <c r="C2127" s="7"/>
      <c r="D2127" s="7"/>
    </row>
    <row r="2128" spans="3:4">
      <c r="C2128" s="7"/>
      <c r="D2128" s="7"/>
    </row>
    <row r="2129" spans="3:4">
      <c r="C2129" s="7"/>
      <c r="D2129" s="7"/>
    </row>
    <row r="2130" spans="3:4">
      <c r="C2130" s="7"/>
      <c r="D2130" s="7"/>
    </row>
    <row r="2131" spans="3:4">
      <c r="C2131" s="7"/>
      <c r="D2131" s="7"/>
    </row>
    <row r="2132" spans="3:4">
      <c r="C2132" s="7"/>
      <c r="D2132" s="7"/>
    </row>
    <row r="2133" spans="3:4">
      <c r="C2133" s="7"/>
      <c r="D2133" s="7"/>
    </row>
    <row r="2134" spans="3:4">
      <c r="C2134" s="7"/>
      <c r="D2134" s="7"/>
    </row>
    <row r="2135" spans="3:4">
      <c r="C2135" s="7"/>
      <c r="D2135" s="7"/>
    </row>
    <row r="2136" spans="3:4">
      <c r="C2136" s="7"/>
      <c r="D2136" s="7"/>
    </row>
    <row r="2137" spans="3:4">
      <c r="C2137" s="7"/>
      <c r="D2137" s="7"/>
    </row>
    <row r="2138" spans="3:4">
      <c r="C2138" s="7"/>
      <c r="D2138" s="7"/>
    </row>
    <row r="2139" spans="3:4">
      <c r="C2139" s="7"/>
      <c r="D2139" s="7"/>
    </row>
    <row r="2140" spans="3:4">
      <c r="C2140" s="7"/>
      <c r="D2140" s="7"/>
    </row>
    <row r="2141" spans="3:4">
      <c r="C2141" s="7"/>
      <c r="D2141" s="7"/>
    </row>
    <row r="2142" spans="3:4">
      <c r="C2142" s="7"/>
      <c r="D2142" s="7"/>
    </row>
    <row r="2143" spans="3:4">
      <c r="C2143" s="7"/>
      <c r="D2143" s="7"/>
    </row>
    <row r="2144" spans="3:4">
      <c r="C2144" s="7"/>
      <c r="D2144" s="7"/>
    </row>
    <row r="2145" spans="3:4">
      <c r="C2145" s="7"/>
      <c r="D2145" s="7"/>
    </row>
    <row r="2146" spans="3:4">
      <c r="C2146" s="7"/>
      <c r="D2146" s="7"/>
    </row>
    <row r="2147" spans="3:4">
      <c r="C2147" s="7"/>
      <c r="D2147" s="7"/>
    </row>
    <row r="2148" spans="3:4">
      <c r="C2148" s="7"/>
      <c r="D2148" s="7"/>
    </row>
    <row r="2149" spans="3:4">
      <c r="C2149" s="7"/>
      <c r="D2149" s="7"/>
    </row>
    <row r="2150" spans="3:4">
      <c r="C2150" s="7"/>
      <c r="D2150" s="7"/>
    </row>
    <row r="2151" spans="3:4">
      <c r="C2151" s="7"/>
      <c r="D2151" s="7"/>
    </row>
    <row r="2152" spans="3:4">
      <c r="C2152" s="7"/>
      <c r="D2152" s="7"/>
    </row>
    <row r="2153" spans="3:4">
      <c r="C2153" s="7"/>
      <c r="D2153" s="7"/>
    </row>
    <row r="2154" spans="3:4">
      <c r="C2154" s="7"/>
      <c r="D2154" s="7"/>
    </row>
    <row r="2155" spans="3:4">
      <c r="C2155" s="7"/>
      <c r="D2155" s="7"/>
    </row>
    <row r="2156" spans="3:4">
      <c r="C2156" s="7"/>
      <c r="D2156" s="7"/>
    </row>
    <row r="2157" spans="3:4">
      <c r="C2157" s="7"/>
      <c r="D2157" s="7"/>
    </row>
    <row r="2158" spans="3:4">
      <c r="C2158" s="7"/>
      <c r="D2158" s="7"/>
    </row>
    <row r="2159" spans="3:4">
      <c r="C2159" s="7"/>
      <c r="D2159" s="7"/>
    </row>
    <row r="2160" spans="3:4">
      <c r="C2160" s="7"/>
      <c r="D2160" s="7"/>
    </row>
    <row r="2161" spans="3:4">
      <c r="C2161" s="7"/>
      <c r="D2161" s="7"/>
    </row>
    <row r="2162" spans="3:4">
      <c r="C2162" s="7"/>
      <c r="D2162" s="7"/>
    </row>
    <row r="2163" spans="3:4">
      <c r="C2163" s="7"/>
      <c r="D2163" s="7"/>
    </row>
    <row r="2164" spans="3:4">
      <c r="C2164" s="7"/>
      <c r="D2164" s="7"/>
    </row>
    <row r="2165" spans="3:4">
      <c r="C2165" s="7"/>
      <c r="D2165" s="7"/>
    </row>
    <row r="2166" spans="3:4">
      <c r="C2166" s="7"/>
      <c r="D2166" s="7"/>
    </row>
    <row r="2167" spans="3:4">
      <c r="C2167" s="7"/>
      <c r="D2167" s="7"/>
    </row>
    <row r="2168" spans="3:4">
      <c r="C2168" s="7"/>
      <c r="D2168" s="7"/>
    </row>
    <row r="2169" spans="3:4">
      <c r="C2169" s="7"/>
      <c r="D2169" s="7"/>
    </row>
    <row r="2170" spans="3:4">
      <c r="C2170" s="7"/>
      <c r="D2170" s="7"/>
    </row>
    <row r="2171" spans="3:4">
      <c r="C2171" s="7"/>
      <c r="D2171" s="7"/>
    </row>
    <row r="2172" spans="3:4">
      <c r="C2172" s="7"/>
      <c r="D2172" s="7"/>
    </row>
    <row r="2173" spans="3:4">
      <c r="C2173" s="7"/>
      <c r="D2173" s="7"/>
    </row>
    <row r="2174" spans="3:4">
      <c r="C2174" s="7"/>
      <c r="D2174" s="7"/>
    </row>
    <row r="2175" spans="3:4">
      <c r="C2175" s="7"/>
      <c r="D2175" s="7"/>
    </row>
    <row r="2176" spans="3:4">
      <c r="C2176" s="7"/>
      <c r="D2176" s="7"/>
    </row>
    <row r="2177" spans="3:4">
      <c r="C2177" s="7"/>
      <c r="D2177" s="7"/>
    </row>
    <row r="2178" spans="3:4">
      <c r="C2178" s="7"/>
      <c r="D2178" s="7"/>
    </row>
    <row r="2179" spans="3:4">
      <c r="C2179" s="7"/>
      <c r="D2179" s="7"/>
    </row>
    <row r="2180" spans="3:4">
      <c r="C2180" s="7"/>
      <c r="D2180" s="7"/>
    </row>
    <row r="2181" spans="3:4">
      <c r="C2181" s="7"/>
      <c r="D2181" s="7"/>
    </row>
    <row r="2182" spans="3:4">
      <c r="C2182" s="7"/>
      <c r="D2182" s="7"/>
    </row>
    <row r="2183" spans="3:4">
      <c r="C2183" s="7"/>
      <c r="D2183" s="7"/>
    </row>
    <row r="2184" spans="3:4">
      <c r="C2184" s="7"/>
      <c r="D2184" s="7"/>
    </row>
    <row r="2185" spans="3:4">
      <c r="C2185" s="7"/>
      <c r="D2185" s="7"/>
    </row>
    <row r="2186" spans="3:4">
      <c r="C2186" s="7"/>
      <c r="D2186" s="7"/>
    </row>
    <row r="2187" spans="3:4">
      <c r="C2187" s="7"/>
      <c r="D2187" s="7"/>
    </row>
    <row r="2188" spans="3:4">
      <c r="C2188" s="7"/>
      <c r="D2188" s="7"/>
    </row>
    <row r="2189" spans="3:4">
      <c r="C2189" s="7"/>
      <c r="D2189" s="7"/>
    </row>
    <row r="2190" spans="3:4">
      <c r="C2190" s="7"/>
      <c r="D2190" s="7"/>
    </row>
    <row r="2191" spans="3:4">
      <c r="C2191" s="7"/>
      <c r="D2191" s="7"/>
    </row>
    <row r="2192" spans="3:4">
      <c r="C2192" s="7"/>
      <c r="D2192" s="7"/>
    </row>
    <row r="2193" spans="3:4">
      <c r="C2193" s="7"/>
      <c r="D2193" s="7"/>
    </row>
    <row r="2194" spans="3:4">
      <c r="C2194" s="7"/>
      <c r="D2194" s="7"/>
    </row>
    <row r="2195" spans="3:4">
      <c r="C2195" s="7"/>
      <c r="D2195" s="7"/>
    </row>
    <row r="2196" spans="3:4">
      <c r="C2196" s="7"/>
      <c r="D2196" s="7"/>
    </row>
    <row r="2197" spans="3:4">
      <c r="C2197" s="7"/>
      <c r="D2197" s="7"/>
    </row>
    <row r="2198" spans="3:4">
      <c r="C2198" s="7"/>
      <c r="D2198" s="7"/>
    </row>
    <row r="2199" spans="3:4">
      <c r="C2199" s="7"/>
      <c r="D2199" s="7"/>
    </row>
    <row r="2200" spans="3:4">
      <c r="C2200" s="7"/>
      <c r="D2200" s="7"/>
    </row>
    <row r="2201" spans="3:4">
      <c r="C2201" s="7"/>
      <c r="D2201" s="7"/>
    </row>
    <row r="2202" spans="3:4">
      <c r="C2202" s="7"/>
      <c r="D2202" s="7"/>
    </row>
    <row r="2203" spans="3:4">
      <c r="C2203" s="7"/>
      <c r="D2203" s="7"/>
    </row>
    <row r="2204" spans="3:4">
      <c r="C2204" s="7"/>
      <c r="D2204" s="7"/>
    </row>
    <row r="2205" spans="3:4">
      <c r="C2205" s="7"/>
      <c r="D2205" s="7"/>
    </row>
    <row r="2206" spans="3:4">
      <c r="C2206" s="7"/>
      <c r="D2206" s="7"/>
    </row>
    <row r="2207" spans="3:4">
      <c r="C2207" s="7"/>
      <c r="D2207" s="7"/>
    </row>
    <row r="2208" spans="3:4">
      <c r="C2208" s="7"/>
      <c r="D2208" s="7"/>
    </row>
    <row r="2209" spans="3:4">
      <c r="C2209" s="7"/>
      <c r="D2209" s="7"/>
    </row>
    <row r="2210" spans="3:4">
      <c r="C2210" s="7"/>
      <c r="D2210" s="7"/>
    </row>
    <row r="2211" spans="3:4">
      <c r="C2211" s="7"/>
      <c r="D2211" s="7"/>
    </row>
    <row r="2212" spans="3:4">
      <c r="C2212" s="7"/>
      <c r="D2212" s="7"/>
    </row>
    <row r="2213" spans="3:4">
      <c r="C2213" s="7"/>
      <c r="D2213" s="7"/>
    </row>
    <row r="2214" spans="3:4">
      <c r="C2214" s="7"/>
      <c r="D2214" s="7"/>
    </row>
    <row r="2215" spans="3:4">
      <c r="C2215" s="7"/>
      <c r="D2215" s="7"/>
    </row>
    <row r="2216" spans="3:4">
      <c r="C2216" s="7"/>
      <c r="D2216" s="7"/>
    </row>
    <row r="2217" spans="3:4">
      <c r="C2217" s="7"/>
      <c r="D2217" s="7"/>
    </row>
    <row r="2218" spans="3:4">
      <c r="C2218" s="7"/>
      <c r="D2218" s="7"/>
    </row>
    <row r="2219" spans="3:4">
      <c r="C2219" s="7"/>
      <c r="D2219" s="7"/>
    </row>
    <row r="2220" spans="3:4">
      <c r="C2220" s="7"/>
      <c r="D2220" s="7"/>
    </row>
    <row r="2221" spans="3:4">
      <c r="C2221" s="7"/>
      <c r="D2221" s="7"/>
    </row>
    <row r="2222" spans="3:4">
      <c r="C2222" s="7"/>
      <c r="D2222" s="7"/>
    </row>
    <row r="2223" spans="3:4">
      <c r="C2223" s="7"/>
      <c r="D2223" s="7"/>
    </row>
    <row r="2224" spans="3:4">
      <c r="C2224" s="7"/>
      <c r="D2224" s="7"/>
    </row>
    <row r="2225" spans="3:4">
      <c r="C2225" s="7"/>
      <c r="D2225" s="7"/>
    </row>
    <row r="2226" spans="3:4">
      <c r="C2226" s="7"/>
      <c r="D2226" s="7"/>
    </row>
    <row r="2227" spans="3:4">
      <c r="C2227" s="7"/>
      <c r="D2227" s="7"/>
    </row>
    <row r="2228" spans="3:4">
      <c r="C2228" s="7"/>
      <c r="D2228" s="7"/>
    </row>
    <row r="2229" spans="3:4">
      <c r="C2229" s="7"/>
      <c r="D2229" s="7"/>
    </row>
    <row r="2230" spans="3:4">
      <c r="C2230" s="7"/>
      <c r="D2230" s="7"/>
    </row>
    <row r="2231" spans="3:4">
      <c r="C2231" s="7"/>
      <c r="D2231" s="7"/>
    </row>
    <row r="2232" spans="3:4">
      <c r="C2232" s="7"/>
      <c r="D2232" s="7"/>
    </row>
    <row r="2233" spans="3:4">
      <c r="C2233" s="7"/>
      <c r="D2233" s="7"/>
    </row>
    <row r="2234" spans="3:4">
      <c r="C2234" s="7"/>
      <c r="D2234" s="7"/>
    </row>
    <row r="2235" spans="3:4">
      <c r="C2235" s="7"/>
      <c r="D2235" s="7"/>
    </row>
    <row r="2236" spans="3:4">
      <c r="C2236" s="7"/>
      <c r="D2236" s="7"/>
    </row>
    <row r="2237" spans="3:4">
      <c r="C2237" s="7"/>
      <c r="D2237" s="7"/>
    </row>
    <row r="2238" spans="3:4">
      <c r="C2238" s="7"/>
      <c r="D2238" s="7"/>
    </row>
    <row r="2239" spans="3:4">
      <c r="C2239" s="7"/>
      <c r="D2239" s="7"/>
    </row>
    <row r="2240" spans="3:4">
      <c r="C2240" s="7"/>
      <c r="D2240" s="7"/>
    </row>
    <row r="2241" spans="3:4">
      <c r="C2241" s="7"/>
      <c r="D2241" s="7"/>
    </row>
    <row r="2242" spans="3:4">
      <c r="C2242" s="7"/>
      <c r="D2242" s="7"/>
    </row>
    <row r="2243" spans="3:4">
      <c r="C2243" s="7"/>
      <c r="D2243" s="7"/>
    </row>
    <row r="2244" spans="3:4">
      <c r="C2244" s="7"/>
      <c r="D2244" s="7"/>
    </row>
    <row r="2245" spans="3:4">
      <c r="C2245" s="7"/>
      <c r="D2245" s="7"/>
    </row>
    <row r="2246" spans="3:4">
      <c r="C2246" s="7"/>
      <c r="D2246" s="7"/>
    </row>
    <row r="2247" spans="3:4">
      <c r="C2247" s="7"/>
      <c r="D2247" s="7"/>
    </row>
    <row r="2248" spans="3:4">
      <c r="C2248" s="7"/>
      <c r="D2248" s="7"/>
    </row>
    <row r="2249" spans="3:4">
      <c r="C2249" s="7"/>
      <c r="D2249" s="7"/>
    </row>
    <row r="2250" spans="3:4">
      <c r="C2250" s="7"/>
      <c r="D2250" s="7"/>
    </row>
    <row r="2251" spans="3:4">
      <c r="C2251" s="7"/>
      <c r="D2251" s="7"/>
    </row>
    <row r="2252" spans="3:4">
      <c r="C2252" s="7"/>
      <c r="D2252" s="7"/>
    </row>
    <row r="2253" spans="3:4">
      <c r="C2253" s="7"/>
      <c r="D2253" s="7"/>
    </row>
    <row r="2254" spans="3:4">
      <c r="C2254" s="7"/>
      <c r="D2254" s="7"/>
    </row>
    <row r="2255" spans="3:4">
      <c r="C2255" s="7"/>
      <c r="D2255" s="7"/>
    </row>
    <row r="2256" spans="3:4">
      <c r="C2256" s="7"/>
      <c r="D2256" s="7"/>
    </row>
    <row r="2257" spans="3:4">
      <c r="C2257" s="7"/>
      <c r="D2257" s="7"/>
    </row>
    <row r="2258" spans="3:4">
      <c r="C2258" s="7"/>
      <c r="D2258" s="7"/>
    </row>
    <row r="2259" spans="3:4">
      <c r="C2259" s="7"/>
      <c r="D2259" s="7"/>
    </row>
    <row r="2260" spans="3:4">
      <c r="C2260" s="7"/>
      <c r="D2260" s="7"/>
    </row>
    <row r="2261" spans="3:4">
      <c r="C2261" s="7"/>
      <c r="D2261" s="7"/>
    </row>
    <row r="2262" spans="3:4">
      <c r="C2262" s="7"/>
      <c r="D2262" s="7"/>
    </row>
    <row r="2263" spans="3:4">
      <c r="C2263" s="7"/>
      <c r="D2263" s="7"/>
    </row>
    <row r="2264" spans="3:4">
      <c r="C2264" s="7"/>
      <c r="D2264" s="7"/>
    </row>
    <row r="2265" spans="3:4">
      <c r="C2265" s="7"/>
      <c r="D2265" s="7"/>
    </row>
    <row r="2266" spans="3:4">
      <c r="C2266" s="7"/>
      <c r="D2266" s="7"/>
    </row>
    <row r="2267" spans="3:4">
      <c r="C2267" s="7"/>
      <c r="D2267" s="7"/>
    </row>
    <row r="2268" spans="3:4">
      <c r="C2268" s="7"/>
      <c r="D2268" s="7"/>
    </row>
    <row r="2269" spans="3:4">
      <c r="C2269" s="7"/>
      <c r="D2269" s="7"/>
    </row>
    <row r="2270" spans="3:4">
      <c r="C2270" s="7"/>
      <c r="D2270" s="7"/>
    </row>
    <row r="2271" spans="3:4">
      <c r="C2271" s="7"/>
      <c r="D2271" s="7"/>
    </row>
    <row r="2272" spans="3:4">
      <c r="C2272" s="7"/>
      <c r="D2272" s="7"/>
    </row>
    <row r="2273" spans="3:4">
      <c r="C2273" s="7"/>
      <c r="D2273" s="7"/>
    </row>
    <row r="2274" spans="3:4">
      <c r="C2274" s="7"/>
      <c r="D2274" s="7"/>
    </row>
    <row r="2275" spans="3:4">
      <c r="C2275" s="7"/>
      <c r="D2275" s="7"/>
    </row>
    <row r="2276" spans="3:4">
      <c r="C2276" s="7"/>
      <c r="D2276" s="7"/>
    </row>
    <row r="2277" spans="3:4">
      <c r="C2277" s="7"/>
      <c r="D2277" s="7"/>
    </row>
    <row r="2278" spans="3:4">
      <c r="C2278" s="7"/>
      <c r="D2278" s="7"/>
    </row>
    <row r="2279" spans="3:4">
      <c r="C2279" s="7"/>
      <c r="D2279" s="7"/>
    </row>
    <row r="2280" spans="3:4">
      <c r="C2280" s="7"/>
      <c r="D2280" s="7"/>
    </row>
    <row r="2281" spans="3:4">
      <c r="C2281" s="7"/>
      <c r="D2281" s="7"/>
    </row>
    <row r="2282" spans="3:4">
      <c r="C2282" s="7"/>
      <c r="D2282" s="7"/>
    </row>
    <row r="2283" spans="3:4">
      <c r="C2283" s="7"/>
      <c r="D2283" s="7"/>
    </row>
    <row r="2284" spans="3:4">
      <c r="C2284" s="7"/>
      <c r="D2284" s="7"/>
    </row>
    <row r="2285" spans="3:4">
      <c r="C2285" s="7"/>
      <c r="D2285" s="7"/>
    </row>
    <row r="2286" spans="3:4">
      <c r="C2286" s="7"/>
      <c r="D2286" s="7"/>
    </row>
    <row r="2287" spans="3:4">
      <c r="C2287" s="7"/>
      <c r="D2287" s="7"/>
    </row>
    <row r="2288" spans="3:4">
      <c r="C2288" s="7"/>
      <c r="D2288" s="7"/>
    </row>
    <row r="2289" spans="3:4">
      <c r="C2289" s="7"/>
      <c r="D2289" s="7"/>
    </row>
    <row r="2290" spans="3:4">
      <c r="C2290" s="7"/>
      <c r="D2290" s="7"/>
    </row>
    <row r="2291" spans="3:4">
      <c r="C2291" s="7"/>
      <c r="D2291" s="7"/>
    </row>
    <row r="2292" spans="3:4">
      <c r="C2292" s="7"/>
      <c r="D2292" s="7"/>
    </row>
    <row r="2293" spans="3:4">
      <c r="C2293" s="7"/>
      <c r="D2293" s="7"/>
    </row>
    <row r="2294" spans="3:4">
      <c r="C2294" s="7"/>
      <c r="D2294" s="7"/>
    </row>
    <row r="2295" spans="3:4">
      <c r="C2295" s="7"/>
      <c r="D2295" s="7"/>
    </row>
    <row r="2296" spans="3:4">
      <c r="C2296" s="7"/>
      <c r="D2296" s="7"/>
    </row>
    <row r="2297" spans="3:4">
      <c r="C2297" s="7"/>
      <c r="D2297" s="7"/>
    </row>
    <row r="2298" spans="3:4">
      <c r="C2298" s="7"/>
      <c r="D2298" s="7"/>
    </row>
    <row r="2299" spans="3:4">
      <c r="C2299" s="7"/>
      <c r="D2299" s="7"/>
    </row>
    <row r="2300" spans="3:4">
      <c r="C2300" s="7"/>
      <c r="D2300" s="7"/>
    </row>
    <row r="2301" spans="3:4">
      <c r="C2301" s="7"/>
      <c r="D2301" s="7"/>
    </row>
    <row r="2302" spans="3:4">
      <c r="C2302" s="7"/>
      <c r="D2302" s="7"/>
    </row>
    <row r="2303" spans="3:4">
      <c r="C2303" s="7"/>
      <c r="D2303" s="7"/>
    </row>
    <row r="2304" spans="3:4">
      <c r="C2304" s="7"/>
      <c r="D2304" s="7"/>
    </row>
    <row r="2305" spans="3:4">
      <c r="C2305" s="7"/>
      <c r="D2305" s="7"/>
    </row>
    <row r="2306" spans="3:4">
      <c r="C2306" s="7"/>
      <c r="D2306" s="7"/>
    </row>
    <row r="2307" spans="3:4">
      <c r="C2307" s="7"/>
      <c r="D2307" s="7"/>
    </row>
    <row r="2308" spans="3:4">
      <c r="C2308" s="7"/>
      <c r="D2308" s="7"/>
    </row>
    <row r="2309" spans="3:4">
      <c r="C2309" s="7"/>
      <c r="D2309" s="7"/>
    </row>
    <row r="2310" spans="3:4">
      <c r="C2310" s="7"/>
      <c r="D2310" s="7"/>
    </row>
    <row r="2311" spans="3:4">
      <c r="C2311" s="7"/>
      <c r="D2311" s="7"/>
    </row>
    <row r="2312" spans="3:4">
      <c r="C2312" s="7"/>
      <c r="D2312" s="7"/>
    </row>
    <row r="2313" spans="3:4">
      <c r="C2313" s="7"/>
      <c r="D2313" s="7"/>
    </row>
    <row r="2314" spans="3:4">
      <c r="C2314" s="7"/>
      <c r="D2314" s="7"/>
    </row>
    <row r="2315" spans="3:4">
      <c r="C2315" s="7"/>
      <c r="D2315" s="7"/>
    </row>
    <row r="2316" spans="3:4">
      <c r="C2316" s="7"/>
      <c r="D2316" s="7"/>
    </row>
    <row r="2317" spans="3:4">
      <c r="C2317" s="7"/>
      <c r="D2317" s="7"/>
    </row>
    <row r="2318" spans="3:4">
      <c r="C2318" s="7"/>
      <c r="D2318" s="7"/>
    </row>
    <row r="2319" spans="3:4">
      <c r="C2319" s="7"/>
      <c r="D2319" s="7"/>
    </row>
    <row r="2320" spans="3:4">
      <c r="C2320" s="7"/>
      <c r="D2320" s="7"/>
    </row>
    <row r="2321" spans="3:4">
      <c r="C2321" s="7"/>
      <c r="D2321" s="7"/>
    </row>
    <row r="2322" spans="3:4">
      <c r="C2322" s="7"/>
      <c r="D2322" s="7"/>
    </row>
    <row r="2323" spans="3:4">
      <c r="C2323" s="7"/>
      <c r="D2323" s="7"/>
    </row>
    <row r="2324" spans="3:4">
      <c r="C2324" s="7"/>
      <c r="D2324" s="7"/>
    </row>
    <row r="2325" spans="3:4">
      <c r="C2325" s="7"/>
      <c r="D2325" s="7"/>
    </row>
    <row r="2326" spans="3:4">
      <c r="C2326" s="7"/>
      <c r="D2326" s="7"/>
    </row>
    <row r="2327" spans="3:4">
      <c r="C2327" s="7"/>
      <c r="D2327" s="7"/>
    </row>
    <row r="2328" spans="3:4">
      <c r="C2328" s="7"/>
      <c r="D2328" s="7"/>
    </row>
    <row r="2329" spans="3:4">
      <c r="C2329" s="7"/>
      <c r="D2329" s="7"/>
    </row>
    <row r="2330" spans="3:4">
      <c r="C2330" s="7"/>
      <c r="D2330" s="7"/>
    </row>
    <row r="2331" spans="3:4">
      <c r="C2331" s="7"/>
      <c r="D2331" s="7"/>
    </row>
    <row r="2332" spans="3:4">
      <c r="C2332" s="7"/>
      <c r="D2332" s="7"/>
    </row>
    <row r="2333" spans="3:4">
      <c r="C2333" s="7"/>
      <c r="D2333" s="7"/>
    </row>
    <row r="2334" spans="3:4">
      <c r="C2334" s="7"/>
      <c r="D2334" s="7"/>
    </row>
    <row r="2335" spans="3:4">
      <c r="C2335" s="7"/>
      <c r="D2335" s="7"/>
    </row>
    <row r="2336" spans="3:4">
      <c r="C2336" s="7"/>
      <c r="D2336" s="7"/>
    </row>
    <row r="2337" spans="3:4">
      <c r="C2337" s="7"/>
      <c r="D2337" s="7"/>
    </row>
    <row r="2338" spans="3:4">
      <c r="C2338" s="7"/>
      <c r="D2338" s="7"/>
    </row>
    <row r="2339" spans="3:4">
      <c r="C2339" s="7"/>
      <c r="D2339" s="7"/>
    </row>
    <row r="2340" spans="3:4">
      <c r="C2340" s="7"/>
      <c r="D2340" s="7"/>
    </row>
    <row r="2341" spans="3:4">
      <c r="C2341" s="7"/>
      <c r="D2341" s="7"/>
    </row>
    <row r="2342" spans="3:4">
      <c r="C2342" s="7"/>
      <c r="D2342" s="7"/>
    </row>
    <row r="2343" spans="3:4">
      <c r="C2343" s="7"/>
      <c r="D2343" s="7"/>
    </row>
    <row r="2344" spans="3:4">
      <c r="C2344" s="7"/>
      <c r="D2344" s="7"/>
    </row>
    <row r="2345" spans="3:4">
      <c r="C2345" s="7"/>
      <c r="D2345" s="7"/>
    </row>
    <row r="2346" spans="3:4">
      <c r="C2346" s="7"/>
      <c r="D2346" s="7"/>
    </row>
    <row r="2347" spans="3:4">
      <c r="C2347" s="7"/>
      <c r="D2347" s="7"/>
    </row>
    <row r="2348" spans="3:4">
      <c r="C2348" s="7"/>
      <c r="D2348" s="7"/>
    </row>
    <row r="2349" spans="3:4">
      <c r="C2349" s="7"/>
      <c r="D2349" s="7"/>
    </row>
    <row r="2350" spans="3:4">
      <c r="C2350" s="7"/>
      <c r="D2350" s="7"/>
    </row>
    <row r="2351" spans="3:4">
      <c r="C2351" s="7"/>
      <c r="D2351" s="7"/>
    </row>
    <row r="2352" spans="3:4">
      <c r="C2352" s="7"/>
      <c r="D2352" s="7"/>
    </row>
    <row r="2353" spans="3:4">
      <c r="C2353" s="7"/>
      <c r="D2353" s="7"/>
    </row>
    <row r="2354" spans="3:4">
      <c r="C2354" s="7"/>
      <c r="D2354" s="7"/>
    </row>
    <row r="2355" spans="3:4">
      <c r="C2355" s="7"/>
      <c r="D2355" s="7"/>
    </row>
    <row r="2356" spans="3:4">
      <c r="C2356" s="7"/>
      <c r="D2356" s="7"/>
    </row>
    <row r="2357" spans="3:4">
      <c r="C2357" s="7"/>
      <c r="D2357" s="7"/>
    </row>
    <row r="2358" spans="3:4">
      <c r="C2358" s="7"/>
      <c r="D2358" s="7"/>
    </row>
    <row r="2359" spans="3:4">
      <c r="C2359" s="7"/>
      <c r="D2359" s="7"/>
    </row>
    <row r="2360" spans="3:4">
      <c r="C2360" s="7"/>
      <c r="D2360" s="7"/>
    </row>
    <row r="2361" spans="3:4">
      <c r="C2361" s="7"/>
      <c r="D2361" s="7"/>
    </row>
    <row r="2362" spans="3:4">
      <c r="C2362" s="7"/>
      <c r="D2362" s="7"/>
    </row>
    <row r="2363" spans="3:4">
      <c r="C2363" s="7"/>
      <c r="D2363" s="7"/>
    </row>
    <row r="2364" spans="3:4">
      <c r="C2364" s="7"/>
      <c r="D2364" s="7"/>
    </row>
    <row r="2365" spans="3:4">
      <c r="C2365" s="7"/>
      <c r="D2365" s="7"/>
    </row>
    <row r="2366" spans="3:4">
      <c r="C2366" s="7"/>
      <c r="D2366" s="7"/>
    </row>
    <row r="2367" spans="3:4">
      <c r="C2367" s="7"/>
      <c r="D2367" s="7"/>
    </row>
    <row r="2368" spans="3:4">
      <c r="C2368" s="7"/>
      <c r="D2368" s="7"/>
    </row>
    <row r="2369" spans="3:4">
      <c r="C2369" s="7"/>
      <c r="D2369" s="7"/>
    </row>
    <row r="2370" spans="3:4">
      <c r="C2370" s="7"/>
      <c r="D2370" s="7"/>
    </row>
    <row r="2371" spans="3:4">
      <c r="C2371" s="7"/>
      <c r="D2371" s="7"/>
    </row>
    <row r="2372" spans="3:4">
      <c r="C2372" s="7"/>
      <c r="D2372" s="7"/>
    </row>
    <row r="2373" spans="3:4">
      <c r="C2373" s="7"/>
      <c r="D2373" s="7"/>
    </row>
    <row r="2374" spans="3:4">
      <c r="C2374" s="7"/>
      <c r="D2374" s="7"/>
    </row>
    <row r="2375" spans="3:4">
      <c r="C2375" s="7"/>
      <c r="D2375" s="7"/>
    </row>
    <row r="2376" spans="3:4">
      <c r="C2376" s="7"/>
      <c r="D2376" s="7"/>
    </row>
    <row r="2377" spans="3:4">
      <c r="C2377" s="7"/>
      <c r="D2377" s="7"/>
    </row>
    <row r="2378" spans="3:4">
      <c r="C2378" s="7"/>
      <c r="D2378" s="7"/>
    </row>
    <row r="2379" spans="3:4">
      <c r="C2379" s="7"/>
      <c r="D2379" s="7"/>
    </row>
    <row r="2380" spans="3:4">
      <c r="C2380" s="7"/>
      <c r="D2380" s="7"/>
    </row>
    <row r="2381" spans="3:4">
      <c r="C2381" s="7"/>
      <c r="D2381" s="7"/>
    </row>
    <row r="2382" spans="3:4">
      <c r="C2382" s="7"/>
      <c r="D2382" s="7"/>
    </row>
    <row r="2383" spans="3:4">
      <c r="C2383" s="7"/>
      <c r="D2383" s="7"/>
    </row>
    <row r="2384" spans="3:4">
      <c r="C2384" s="7"/>
      <c r="D2384" s="7"/>
    </row>
    <row r="2385" spans="3:4">
      <c r="C2385" s="7"/>
      <c r="D2385" s="7"/>
    </row>
    <row r="2386" spans="3:4">
      <c r="C2386" s="7"/>
      <c r="D2386" s="7"/>
    </row>
    <row r="2387" spans="3:4">
      <c r="C2387" s="7"/>
      <c r="D2387" s="7"/>
    </row>
    <row r="2388" spans="3:4">
      <c r="C2388" s="7"/>
      <c r="D2388" s="7"/>
    </row>
    <row r="2389" spans="3:4">
      <c r="C2389" s="7"/>
      <c r="D2389" s="7"/>
    </row>
    <row r="2390" spans="3:4">
      <c r="C2390" s="7"/>
      <c r="D2390" s="7"/>
    </row>
    <row r="2391" spans="3:4">
      <c r="C2391" s="7"/>
      <c r="D2391" s="7"/>
    </row>
    <row r="2392" spans="3:4">
      <c r="C2392" s="7"/>
      <c r="D2392" s="7"/>
    </row>
    <row r="2393" spans="3:4">
      <c r="C2393" s="7"/>
      <c r="D2393" s="7"/>
    </row>
    <row r="2394" spans="3:4">
      <c r="C2394" s="7"/>
      <c r="D2394" s="7"/>
    </row>
    <row r="2395" spans="3:4">
      <c r="C2395" s="7"/>
      <c r="D2395" s="7"/>
    </row>
    <row r="2396" spans="3:4">
      <c r="C2396" s="7"/>
      <c r="D2396" s="7"/>
    </row>
    <row r="2397" spans="3:4">
      <c r="C2397" s="7"/>
      <c r="D2397" s="7"/>
    </row>
    <row r="2398" spans="3:4">
      <c r="C2398" s="7"/>
      <c r="D2398" s="7"/>
    </row>
    <row r="2399" spans="3:4">
      <c r="C2399" s="7"/>
      <c r="D2399" s="7"/>
    </row>
    <row r="2400" spans="3:4">
      <c r="C2400" s="7"/>
      <c r="D2400" s="7"/>
    </row>
    <row r="2401" spans="3:4">
      <c r="C2401" s="7"/>
      <c r="D2401" s="7"/>
    </row>
    <row r="2402" spans="3:4">
      <c r="C2402" s="7"/>
      <c r="D2402" s="7"/>
    </row>
    <row r="2403" spans="3:4">
      <c r="C2403" s="7"/>
      <c r="D2403" s="7"/>
    </row>
    <row r="2404" spans="3:4">
      <c r="C2404" s="7"/>
      <c r="D2404" s="7"/>
    </row>
    <row r="2405" spans="3:4">
      <c r="C2405" s="7"/>
      <c r="D2405" s="7"/>
    </row>
    <row r="2406" spans="3:4">
      <c r="C2406" s="7"/>
      <c r="D2406" s="7"/>
    </row>
    <row r="2407" spans="3:4">
      <c r="C2407" s="7"/>
      <c r="D2407" s="7"/>
    </row>
    <row r="2408" spans="3:4">
      <c r="C2408" s="7"/>
      <c r="D2408" s="7"/>
    </row>
    <row r="2409" spans="3:4">
      <c r="C2409" s="7"/>
      <c r="D2409" s="7"/>
    </row>
    <row r="2410" spans="3:4">
      <c r="C2410" s="7"/>
      <c r="D2410" s="7"/>
    </row>
    <row r="2411" spans="3:4">
      <c r="C2411" s="7"/>
      <c r="D2411" s="7"/>
    </row>
    <row r="2412" spans="3:4">
      <c r="C2412" s="7"/>
      <c r="D2412" s="7"/>
    </row>
    <row r="2413" spans="3:4">
      <c r="C2413" s="7"/>
      <c r="D2413" s="7"/>
    </row>
    <row r="2414" spans="3:4">
      <c r="C2414" s="7"/>
      <c r="D2414" s="7"/>
    </row>
    <row r="2415" spans="3:4">
      <c r="C2415" s="7"/>
      <c r="D2415" s="7"/>
    </row>
    <row r="2416" spans="3:4">
      <c r="C2416" s="7"/>
      <c r="D2416" s="7"/>
    </row>
    <row r="2417" spans="3:4">
      <c r="C2417" s="7"/>
      <c r="D2417" s="7"/>
    </row>
    <row r="2418" spans="3:4">
      <c r="C2418" s="7"/>
      <c r="D2418" s="7"/>
    </row>
    <row r="2419" spans="3:4">
      <c r="C2419" s="7"/>
      <c r="D2419" s="7"/>
    </row>
    <row r="2420" spans="3:4">
      <c r="C2420" s="7"/>
      <c r="D2420" s="7"/>
    </row>
    <row r="2421" spans="3:4">
      <c r="C2421" s="7"/>
      <c r="D2421" s="7"/>
    </row>
    <row r="2422" spans="3:4">
      <c r="C2422" s="7"/>
      <c r="D2422" s="7"/>
    </row>
    <row r="2423" spans="3:4">
      <c r="C2423" s="7"/>
      <c r="D2423" s="7"/>
    </row>
    <row r="2424" spans="3:4">
      <c r="C2424" s="7"/>
      <c r="D2424" s="7"/>
    </row>
    <row r="2425" spans="3:4">
      <c r="C2425" s="7"/>
      <c r="D2425" s="7"/>
    </row>
    <row r="2426" spans="3:4">
      <c r="C2426" s="7"/>
      <c r="D2426" s="7"/>
    </row>
    <row r="2427" spans="3:4">
      <c r="C2427" s="7"/>
      <c r="D2427" s="7"/>
    </row>
    <row r="2428" spans="3:4">
      <c r="C2428" s="7"/>
      <c r="D2428" s="7"/>
    </row>
    <row r="2429" spans="3:4">
      <c r="C2429" s="7"/>
      <c r="D2429" s="7"/>
    </row>
    <row r="2430" spans="3:4">
      <c r="C2430" s="7"/>
      <c r="D2430" s="7"/>
    </row>
    <row r="2431" spans="3:4">
      <c r="C2431" s="7"/>
      <c r="D2431" s="7"/>
    </row>
    <row r="2432" spans="3:4">
      <c r="C2432" s="7"/>
      <c r="D2432" s="7"/>
    </row>
    <row r="2433" spans="3:4">
      <c r="C2433" s="7"/>
      <c r="D2433" s="7"/>
    </row>
    <row r="2434" spans="3:4">
      <c r="C2434" s="7"/>
      <c r="D2434" s="7"/>
    </row>
    <row r="2435" spans="3:4">
      <c r="C2435" s="7"/>
      <c r="D2435" s="7"/>
    </row>
    <row r="2436" spans="3:4">
      <c r="C2436" s="7"/>
      <c r="D2436" s="7"/>
    </row>
    <row r="2437" spans="3:4">
      <c r="C2437" s="7"/>
      <c r="D2437" s="7"/>
    </row>
    <row r="2438" spans="3:4">
      <c r="C2438" s="7"/>
      <c r="D2438" s="7"/>
    </row>
    <row r="2439" spans="3:4">
      <c r="C2439" s="7"/>
      <c r="D2439" s="7"/>
    </row>
    <row r="2440" spans="3:4">
      <c r="C2440" s="7"/>
      <c r="D2440" s="7"/>
    </row>
    <row r="2441" spans="3:4">
      <c r="C2441" s="7"/>
      <c r="D2441" s="7"/>
    </row>
    <row r="2442" spans="3:4">
      <c r="C2442" s="7"/>
      <c r="D2442" s="7"/>
    </row>
    <row r="2443" spans="3:4">
      <c r="C2443" s="7"/>
      <c r="D2443" s="7"/>
    </row>
    <row r="2444" spans="3:4">
      <c r="C2444" s="7"/>
      <c r="D2444" s="7"/>
    </row>
    <row r="2445" spans="3:4">
      <c r="C2445" s="7"/>
      <c r="D2445" s="7"/>
    </row>
    <row r="2446" spans="3:4">
      <c r="C2446" s="7"/>
      <c r="D2446" s="7"/>
    </row>
    <row r="2447" spans="3:4">
      <c r="C2447" s="7"/>
      <c r="D2447" s="7"/>
    </row>
    <row r="2448" spans="3:4">
      <c r="C2448" s="7"/>
      <c r="D2448" s="7"/>
    </row>
    <row r="2449" spans="3:4">
      <c r="C2449" s="7"/>
      <c r="D2449" s="7"/>
    </row>
    <row r="2450" spans="3:4">
      <c r="C2450" s="7"/>
      <c r="D2450" s="7"/>
    </row>
    <row r="2451" spans="3:4">
      <c r="C2451" s="7"/>
      <c r="D2451" s="7"/>
    </row>
    <row r="2452" spans="3:4">
      <c r="C2452" s="7"/>
      <c r="D2452" s="7"/>
    </row>
    <row r="2453" spans="3:4">
      <c r="C2453" s="7"/>
      <c r="D2453" s="7"/>
    </row>
    <row r="2454" spans="3:4">
      <c r="C2454" s="7"/>
      <c r="D2454" s="7"/>
    </row>
    <row r="2455" spans="3:4">
      <c r="C2455" s="7"/>
      <c r="D2455" s="7"/>
    </row>
    <row r="2456" spans="3:4">
      <c r="C2456" s="7"/>
      <c r="D2456" s="7"/>
    </row>
    <row r="2457" spans="3:4">
      <c r="C2457" s="7"/>
      <c r="D2457" s="7"/>
    </row>
    <row r="2458" spans="3:4">
      <c r="C2458" s="7"/>
      <c r="D2458" s="7"/>
    </row>
    <row r="2459" spans="3:4">
      <c r="C2459" s="7"/>
      <c r="D2459" s="7"/>
    </row>
    <row r="2460" spans="3:4">
      <c r="C2460" s="7"/>
      <c r="D2460" s="7"/>
    </row>
    <row r="2461" spans="3:4">
      <c r="C2461" s="7"/>
      <c r="D2461" s="7"/>
    </row>
    <row r="2462" spans="3:4">
      <c r="C2462" s="7"/>
      <c r="D2462" s="7"/>
    </row>
    <row r="2463" spans="3:4">
      <c r="C2463" s="7"/>
      <c r="D2463" s="7"/>
    </row>
    <row r="2464" spans="3:4">
      <c r="C2464" s="7"/>
      <c r="D2464" s="7"/>
    </row>
    <row r="2465" spans="3:4">
      <c r="C2465" s="7"/>
      <c r="D2465" s="7"/>
    </row>
    <row r="2466" spans="3:4">
      <c r="C2466" s="7"/>
      <c r="D2466" s="7"/>
    </row>
    <row r="2467" spans="3:4">
      <c r="C2467" s="7"/>
      <c r="D2467" s="7"/>
    </row>
    <row r="2468" spans="3:4">
      <c r="C2468" s="7"/>
      <c r="D2468" s="7"/>
    </row>
    <row r="2469" spans="3:4">
      <c r="C2469" s="7"/>
      <c r="D2469" s="7"/>
    </row>
    <row r="2470" spans="3:4">
      <c r="C2470" s="7"/>
      <c r="D2470" s="7"/>
    </row>
    <row r="2471" spans="3:4">
      <c r="C2471" s="7"/>
      <c r="D2471" s="7"/>
    </row>
    <row r="2472" spans="3:4">
      <c r="C2472" s="7"/>
      <c r="D2472" s="7"/>
    </row>
    <row r="2473" spans="3:4">
      <c r="C2473" s="7"/>
      <c r="D2473" s="7"/>
    </row>
    <row r="2474" spans="3:4">
      <c r="C2474" s="7"/>
      <c r="D2474" s="7"/>
    </row>
    <row r="2475" spans="3:4">
      <c r="C2475" s="7"/>
      <c r="D2475" s="7"/>
    </row>
    <row r="2476" spans="3:4">
      <c r="C2476" s="7"/>
      <c r="D2476" s="7"/>
    </row>
    <row r="2477" spans="3:4">
      <c r="C2477" s="7"/>
      <c r="D2477" s="7"/>
    </row>
    <row r="2478" spans="3:4">
      <c r="C2478" s="7"/>
      <c r="D2478" s="7"/>
    </row>
    <row r="2479" spans="3:4">
      <c r="C2479" s="7"/>
      <c r="D2479" s="7"/>
    </row>
    <row r="2480" spans="3:4">
      <c r="C2480" s="7"/>
      <c r="D2480" s="7"/>
    </row>
    <row r="2481" spans="3:4">
      <c r="C2481" s="7"/>
      <c r="D2481" s="7"/>
    </row>
    <row r="2482" spans="3:4">
      <c r="C2482" s="7"/>
      <c r="D2482" s="7"/>
    </row>
    <row r="2483" spans="3:4">
      <c r="C2483" s="7"/>
      <c r="D2483" s="7"/>
    </row>
    <row r="2484" spans="3:4">
      <c r="C2484" s="7"/>
      <c r="D2484" s="7"/>
    </row>
    <row r="2485" spans="3:4">
      <c r="C2485" s="7"/>
      <c r="D2485" s="7"/>
    </row>
    <row r="2486" spans="3:4">
      <c r="C2486" s="7"/>
      <c r="D2486" s="7"/>
    </row>
    <row r="2487" spans="3:4">
      <c r="C2487" s="7"/>
      <c r="D2487" s="7"/>
    </row>
    <row r="2488" spans="3:4">
      <c r="C2488" s="7"/>
      <c r="D2488" s="7"/>
    </row>
    <row r="2489" spans="3:4">
      <c r="C2489" s="7"/>
      <c r="D2489" s="7"/>
    </row>
    <row r="2490" spans="3:4">
      <c r="C2490" s="7"/>
      <c r="D2490" s="7"/>
    </row>
    <row r="2491" spans="3:4">
      <c r="C2491" s="7"/>
      <c r="D2491" s="7"/>
    </row>
    <row r="2492" spans="3:4">
      <c r="C2492" s="7"/>
      <c r="D2492" s="7"/>
    </row>
    <row r="2493" spans="3:4">
      <c r="C2493" s="7"/>
      <c r="D2493" s="7"/>
    </row>
    <row r="2494" spans="3:4">
      <c r="C2494" s="7"/>
      <c r="D2494" s="7"/>
    </row>
    <row r="2495" spans="3:4">
      <c r="C2495" s="7"/>
      <c r="D2495" s="7"/>
    </row>
    <row r="2496" spans="3:4">
      <c r="C2496" s="7"/>
      <c r="D2496" s="7"/>
    </row>
    <row r="2497" spans="3:4">
      <c r="C2497" s="7"/>
      <c r="D2497" s="7"/>
    </row>
    <row r="2498" spans="3:4">
      <c r="C2498" s="7"/>
      <c r="D2498" s="7"/>
    </row>
    <row r="2499" spans="3:4">
      <c r="C2499" s="7"/>
      <c r="D2499" s="7"/>
    </row>
    <row r="2500" spans="3:4">
      <c r="C2500" s="7"/>
      <c r="D2500" s="7"/>
    </row>
    <row r="2501" spans="3:4">
      <c r="C2501" s="7"/>
      <c r="D2501" s="7"/>
    </row>
    <row r="2502" spans="3:4">
      <c r="C2502" s="7"/>
      <c r="D2502" s="7"/>
    </row>
    <row r="2503" spans="3:4">
      <c r="C2503" s="7"/>
      <c r="D2503" s="7"/>
    </row>
    <row r="2504" spans="3:4">
      <c r="C2504" s="7"/>
      <c r="D2504" s="7"/>
    </row>
    <row r="2505" spans="3:4">
      <c r="C2505" s="7"/>
      <c r="D2505" s="7"/>
    </row>
    <row r="2506" spans="3:4">
      <c r="C2506" s="7"/>
      <c r="D2506" s="7"/>
    </row>
    <row r="2507" spans="3:4">
      <c r="C2507" s="7"/>
      <c r="D2507" s="7"/>
    </row>
    <row r="2508" spans="3:4">
      <c r="C2508" s="7"/>
      <c r="D2508" s="7"/>
    </row>
    <row r="2509" spans="3:4">
      <c r="C2509" s="7"/>
      <c r="D2509" s="7"/>
    </row>
    <row r="2510" spans="3:4">
      <c r="C2510" s="7"/>
      <c r="D2510" s="7"/>
    </row>
    <row r="2511" spans="3:4">
      <c r="C2511" s="7"/>
      <c r="D2511" s="7"/>
    </row>
    <row r="2512" spans="3:4">
      <c r="C2512" s="7"/>
      <c r="D2512" s="7"/>
    </row>
    <row r="2513" spans="3:4">
      <c r="C2513" s="7"/>
      <c r="D2513" s="7"/>
    </row>
    <row r="2514" spans="3:4">
      <c r="C2514" s="7"/>
      <c r="D2514" s="7"/>
    </row>
    <row r="2515" spans="3:4">
      <c r="C2515" s="7"/>
      <c r="D2515" s="7"/>
    </row>
    <row r="2516" spans="3:4">
      <c r="C2516" s="7"/>
      <c r="D2516" s="7"/>
    </row>
    <row r="2517" spans="3:4">
      <c r="C2517" s="7"/>
      <c r="D2517" s="7"/>
    </row>
    <row r="2518" spans="3:4">
      <c r="C2518" s="7"/>
      <c r="D2518" s="7"/>
    </row>
    <row r="2519" spans="3:4">
      <c r="C2519" s="7"/>
      <c r="D2519" s="7"/>
    </row>
    <row r="2520" spans="3:4">
      <c r="C2520" s="7"/>
      <c r="D2520" s="7"/>
    </row>
    <row r="2521" spans="3:4">
      <c r="C2521" s="7"/>
      <c r="D2521" s="7"/>
    </row>
    <row r="2522" spans="3:4">
      <c r="C2522" s="7"/>
      <c r="D2522" s="7"/>
    </row>
    <row r="2523" spans="3:4">
      <c r="C2523" s="7"/>
      <c r="D2523" s="7"/>
    </row>
    <row r="2524" spans="3:4">
      <c r="C2524" s="7"/>
      <c r="D2524" s="7"/>
    </row>
    <row r="2525" spans="3:4">
      <c r="C2525" s="7"/>
      <c r="D2525" s="7"/>
    </row>
    <row r="2526" spans="3:4">
      <c r="C2526" s="7"/>
      <c r="D2526" s="7"/>
    </row>
    <row r="2527" spans="3:4">
      <c r="C2527" s="7"/>
      <c r="D2527" s="7"/>
    </row>
    <row r="2528" spans="3:4">
      <c r="C2528" s="7"/>
      <c r="D2528" s="7"/>
    </row>
    <row r="2529" spans="3:4">
      <c r="C2529" s="7"/>
      <c r="D2529" s="7"/>
    </row>
    <row r="2530" spans="3:4">
      <c r="C2530" s="7"/>
      <c r="D2530" s="7"/>
    </row>
    <row r="2531" spans="3:4">
      <c r="C2531" s="7"/>
      <c r="D2531" s="7"/>
    </row>
    <row r="2532" spans="3:4">
      <c r="C2532" s="7"/>
      <c r="D2532" s="7"/>
    </row>
    <row r="2533" spans="3:4">
      <c r="C2533" s="7"/>
      <c r="D2533" s="7"/>
    </row>
    <row r="2534" spans="3:4">
      <c r="C2534" s="7"/>
      <c r="D2534" s="7"/>
    </row>
    <row r="2535" spans="3:4">
      <c r="C2535" s="7"/>
      <c r="D2535" s="7"/>
    </row>
    <row r="2536" spans="3:4">
      <c r="C2536" s="7"/>
      <c r="D2536" s="7"/>
    </row>
    <row r="2537" spans="3:4">
      <c r="C2537" s="7"/>
      <c r="D2537" s="7"/>
    </row>
    <row r="2538" spans="3:4">
      <c r="C2538" s="7"/>
      <c r="D2538" s="7"/>
    </row>
    <row r="2539" spans="3:4">
      <c r="C2539" s="7"/>
      <c r="D2539" s="7"/>
    </row>
    <row r="2540" spans="3:4">
      <c r="C2540" s="7"/>
      <c r="D2540" s="7"/>
    </row>
    <row r="2541" spans="3:4">
      <c r="C2541" s="7"/>
      <c r="D2541" s="7"/>
    </row>
    <row r="2542" spans="3:4">
      <c r="C2542" s="7"/>
      <c r="D2542" s="7"/>
    </row>
    <row r="2543" spans="3:4">
      <c r="C2543" s="7"/>
      <c r="D2543" s="7"/>
    </row>
    <row r="2544" spans="3:4">
      <c r="C2544" s="7"/>
      <c r="D2544" s="7"/>
    </row>
    <row r="2545" spans="3:4">
      <c r="C2545" s="7"/>
      <c r="D2545" s="7"/>
    </row>
    <row r="2546" spans="3:4">
      <c r="C2546" s="7"/>
      <c r="D2546" s="7"/>
    </row>
    <row r="2547" spans="3:4">
      <c r="C2547" s="7"/>
      <c r="D2547" s="7"/>
    </row>
    <row r="2548" spans="3:4">
      <c r="C2548" s="7"/>
      <c r="D2548" s="7"/>
    </row>
    <row r="2549" spans="3:4">
      <c r="C2549" s="7"/>
      <c r="D2549" s="7"/>
    </row>
    <row r="2550" spans="3:4">
      <c r="C2550" s="7"/>
      <c r="D2550" s="7"/>
    </row>
    <row r="2551" spans="3:4">
      <c r="C2551" s="7"/>
      <c r="D2551" s="7"/>
    </row>
    <row r="2552" spans="3:4">
      <c r="C2552" s="7"/>
      <c r="D2552" s="7"/>
    </row>
    <row r="2553" spans="3:4">
      <c r="C2553" s="7"/>
      <c r="D2553" s="7"/>
    </row>
    <row r="2554" spans="3:4">
      <c r="C2554" s="7"/>
      <c r="D2554" s="7"/>
    </row>
    <row r="2555" spans="3:4">
      <c r="C2555" s="7"/>
      <c r="D2555" s="7"/>
    </row>
    <row r="2556" spans="3:4">
      <c r="C2556" s="7"/>
      <c r="D2556" s="7"/>
    </row>
    <row r="2557" spans="3:4">
      <c r="C2557" s="7"/>
      <c r="D2557" s="7"/>
    </row>
    <row r="2558" spans="3:4">
      <c r="C2558" s="7"/>
      <c r="D2558" s="7"/>
    </row>
    <row r="2559" spans="3:4">
      <c r="C2559" s="7"/>
      <c r="D2559" s="7"/>
    </row>
    <row r="2560" spans="3:4">
      <c r="C2560" s="7"/>
      <c r="D2560" s="7"/>
    </row>
    <row r="2561" spans="3:4">
      <c r="C2561" s="7"/>
      <c r="D2561" s="7"/>
    </row>
    <row r="2562" spans="3:4">
      <c r="C2562" s="7"/>
      <c r="D2562" s="7"/>
    </row>
    <row r="2563" spans="3:4">
      <c r="C2563" s="7"/>
      <c r="D2563" s="7"/>
    </row>
    <row r="2564" spans="3:4">
      <c r="C2564" s="7"/>
      <c r="D2564" s="7"/>
    </row>
    <row r="2565" spans="3:4">
      <c r="C2565" s="7"/>
      <c r="D2565" s="7"/>
    </row>
    <row r="2566" spans="3:4">
      <c r="C2566" s="7"/>
      <c r="D2566" s="7"/>
    </row>
    <row r="2567" spans="3:4">
      <c r="C2567" s="7"/>
      <c r="D2567" s="7"/>
    </row>
    <row r="2568" spans="3:4">
      <c r="C2568" s="7"/>
      <c r="D2568" s="7"/>
    </row>
    <row r="2569" spans="3:4">
      <c r="C2569" s="7"/>
      <c r="D2569" s="7"/>
    </row>
    <row r="2570" spans="3:4">
      <c r="C2570" s="7"/>
      <c r="D2570" s="7"/>
    </row>
    <row r="2571" spans="3:4">
      <c r="C2571" s="7"/>
      <c r="D2571" s="7"/>
    </row>
    <row r="2572" spans="3:4">
      <c r="C2572" s="7"/>
      <c r="D2572" s="7"/>
    </row>
    <row r="2573" spans="3:4">
      <c r="C2573" s="7"/>
      <c r="D2573" s="7"/>
    </row>
    <row r="2574" spans="3:4">
      <c r="C2574" s="7"/>
      <c r="D2574" s="7"/>
    </row>
    <row r="2575" spans="3:4">
      <c r="C2575" s="7"/>
      <c r="D2575" s="7"/>
    </row>
    <row r="2576" spans="3:4">
      <c r="C2576" s="7"/>
      <c r="D2576" s="7"/>
    </row>
    <row r="2577" spans="3:4">
      <c r="C2577" s="7"/>
      <c r="D2577" s="7"/>
    </row>
    <row r="2578" spans="3:4">
      <c r="C2578" s="7"/>
      <c r="D2578" s="7"/>
    </row>
    <row r="2579" spans="3:4">
      <c r="C2579" s="7"/>
      <c r="D2579" s="7"/>
    </row>
    <row r="2580" spans="3:4">
      <c r="C2580" s="7"/>
      <c r="D2580" s="7"/>
    </row>
    <row r="2581" spans="3:4">
      <c r="C2581" s="7"/>
      <c r="D2581" s="7"/>
    </row>
    <row r="2582" spans="3:4">
      <c r="C2582" s="7"/>
      <c r="D2582" s="7"/>
    </row>
    <row r="2583" spans="3:4">
      <c r="C2583" s="7"/>
      <c r="D2583" s="7"/>
    </row>
    <row r="2584" spans="3:4">
      <c r="C2584" s="7"/>
      <c r="D2584" s="7"/>
    </row>
    <row r="2585" spans="3:4">
      <c r="C2585" s="7"/>
      <c r="D2585" s="7"/>
    </row>
    <row r="2586" spans="3:4">
      <c r="C2586" s="7"/>
      <c r="D2586" s="7"/>
    </row>
    <row r="2587" spans="3:4">
      <c r="C2587" s="7"/>
      <c r="D2587" s="7"/>
    </row>
    <row r="2588" spans="3:4">
      <c r="C2588" s="7"/>
      <c r="D2588" s="7"/>
    </row>
    <row r="2589" spans="3:4">
      <c r="C2589" s="7"/>
      <c r="D2589" s="7"/>
    </row>
    <row r="2590" spans="3:4">
      <c r="C2590" s="7"/>
      <c r="D2590" s="7"/>
    </row>
    <row r="2591" spans="3:4">
      <c r="C2591" s="7"/>
      <c r="D2591" s="7"/>
    </row>
    <row r="2592" spans="3:4">
      <c r="C2592" s="7"/>
      <c r="D2592" s="7"/>
    </row>
    <row r="2593" spans="3:4">
      <c r="C2593" s="7"/>
      <c r="D2593" s="7"/>
    </row>
    <row r="2594" spans="3:4">
      <c r="C2594" s="7"/>
      <c r="D2594" s="7"/>
    </row>
    <row r="2595" spans="3:4">
      <c r="C2595" s="7"/>
      <c r="D2595" s="7"/>
    </row>
    <row r="2596" spans="3:4">
      <c r="C2596" s="7"/>
      <c r="D2596" s="7"/>
    </row>
    <row r="2597" spans="3:4">
      <c r="C2597" s="7"/>
      <c r="D2597" s="7"/>
    </row>
    <row r="2598" spans="3:4">
      <c r="C2598" s="7"/>
      <c r="D2598" s="7"/>
    </row>
    <row r="2599" spans="3:4">
      <c r="C2599" s="7"/>
      <c r="D2599" s="7"/>
    </row>
    <row r="2600" spans="3:4">
      <c r="C2600" s="7"/>
      <c r="D2600" s="7"/>
    </row>
    <row r="2601" spans="3:4">
      <c r="C2601" s="7"/>
      <c r="D2601" s="7"/>
    </row>
    <row r="2602" spans="3:4">
      <c r="C2602" s="7"/>
      <c r="D2602" s="7"/>
    </row>
    <row r="2603" spans="3:4">
      <c r="C2603" s="7"/>
      <c r="D2603" s="7"/>
    </row>
    <row r="2604" spans="3:4">
      <c r="C2604" s="7"/>
      <c r="D2604" s="7"/>
    </row>
    <row r="2605" spans="3:4">
      <c r="C2605" s="7"/>
      <c r="D2605" s="7"/>
    </row>
    <row r="2606" spans="3:4">
      <c r="C2606" s="7"/>
      <c r="D2606" s="7"/>
    </row>
    <row r="2607" spans="3:4">
      <c r="C2607" s="7"/>
      <c r="D2607" s="7"/>
    </row>
    <row r="2608" spans="3:4">
      <c r="C2608" s="7"/>
      <c r="D2608" s="7"/>
    </row>
    <row r="2609" spans="3:4">
      <c r="C2609" s="7"/>
      <c r="D2609" s="7"/>
    </row>
    <row r="2610" spans="3:4">
      <c r="C2610" s="7"/>
      <c r="D2610" s="7"/>
    </row>
    <row r="2611" spans="3:4">
      <c r="C2611" s="7"/>
      <c r="D2611" s="7"/>
    </row>
    <row r="2612" spans="3:4">
      <c r="C2612" s="7"/>
      <c r="D2612" s="7"/>
    </row>
    <row r="2613" spans="3:4">
      <c r="C2613" s="7"/>
      <c r="D2613" s="7"/>
    </row>
    <row r="2614" spans="3:4">
      <c r="C2614" s="7"/>
      <c r="D2614" s="7"/>
    </row>
    <row r="2615" spans="3:4">
      <c r="C2615" s="7"/>
      <c r="D2615" s="7"/>
    </row>
    <row r="2616" spans="3:4">
      <c r="C2616" s="7"/>
      <c r="D2616" s="7"/>
    </row>
    <row r="2617" spans="3:4">
      <c r="C2617" s="7"/>
      <c r="D2617" s="7"/>
    </row>
    <row r="2618" spans="3:4">
      <c r="C2618" s="7"/>
      <c r="D2618" s="7"/>
    </row>
    <row r="2619" spans="3:4">
      <c r="C2619" s="7"/>
      <c r="D2619" s="7"/>
    </row>
    <row r="2620" spans="3:4">
      <c r="C2620" s="7"/>
      <c r="D2620" s="7"/>
    </row>
    <row r="2621" spans="3:4">
      <c r="C2621" s="7"/>
      <c r="D2621" s="7"/>
    </row>
    <row r="2622" spans="3:4">
      <c r="C2622" s="7"/>
      <c r="D2622" s="7"/>
    </row>
    <row r="2623" spans="3:4">
      <c r="C2623" s="7"/>
      <c r="D2623" s="7"/>
    </row>
    <row r="2624" spans="3:4">
      <c r="C2624" s="7"/>
      <c r="D2624" s="7"/>
    </row>
    <row r="2625" spans="3:4">
      <c r="C2625" s="7"/>
      <c r="D2625" s="7"/>
    </row>
    <row r="2626" spans="3:4">
      <c r="C2626" s="7"/>
      <c r="D2626" s="7"/>
    </row>
    <row r="2627" spans="3:4">
      <c r="C2627" s="7"/>
      <c r="D2627" s="7"/>
    </row>
    <row r="2628" spans="3:4">
      <c r="C2628" s="7"/>
      <c r="D2628" s="7"/>
    </row>
    <row r="2629" spans="3:4">
      <c r="C2629" s="7"/>
      <c r="D2629" s="7"/>
    </row>
    <row r="2630" spans="3:4">
      <c r="C2630" s="7"/>
      <c r="D2630" s="7"/>
    </row>
    <row r="2631" spans="3:4">
      <c r="C2631" s="7"/>
      <c r="D2631" s="7"/>
    </row>
    <row r="2632" spans="3:4">
      <c r="C2632" s="7"/>
      <c r="D2632" s="7"/>
    </row>
    <row r="2633" spans="3:4">
      <c r="C2633" s="7"/>
      <c r="D2633" s="7"/>
    </row>
    <row r="2634" spans="3:4">
      <c r="C2634" s="7"/>
      <c r="D2634" s="7"/>
    </row>
    <row r="2635" spans="3:4">
      <c r="C2635" s="7"/>
      <c r="D2635" s="7"/>
    </row>
    <row r="2636" spans="3:4">
      <c r="C2636" s="7"/>
      <c r="D2636" s="7"/>
    </row>
    <row r="2637" spans="3:4">
      <c r="C2637" s="7"/>
      <c r="D2637" s="7"/>
    </row>
    <row r="2638" spans="3:4">
      <c r="C2638" s="7"/>
      <c r="D2638" s="7"/>
    </row>
    <row r="2639" spans="3:4">
      <c r="C2639" s="7"/>
      <c r="D2639" s="7"/>
    </row>
    <row r="2640" spans="3:4">
      <c r="C2640" s="7"/>
      <c r="D2640" s="7"/>
    </row>
    <row r="2641" spans="3:4">
      <c r="C2641" s="7"/>
      <c r="D2641" s="7"/>
    </row>
    <row r="2642" spans="3:4">
      <c r="C2642" s="7"/>
      <c r="D2642" s="7"/>
    </row>
    <row r="2643" spans="3:4">
      <c r="C2643" s="7"/>
      <c r="D2643" s="7"/>
    </row>
    <row r="2644" spans="3:4">
      <c r="C2644" s="7"/>
      <c r="D2644" s="7"/>
    </row>
    <row r="2645" spans="3:4">
      <c r="C2645" s="7"/>
      <c r="D2645" s="7"/>
    </row>
    <row r="2646" spans="3:4">
      <c r="C2646" s="7"/>
      <c r="D2646" s="7"/>
    </row>
    <row r="2647" spans="3:4">
      <c r="C2647" s="7"/>
      <c r="D2647" s="7"/>
    </row>
    <row r="2648" spans="3:4">
      <c r="C2648" s="7"/>
      <c r="D2648" s="7"/>
    </row>
    <row r="2649" spans="3:4">
      <c r="C2649" s="7"/>
      <c r="D2649" s="7"/>
    </row>
    <row r="2650" spans="3:4">
      <c r="C2650" s="7"/>
      <c r="D2650" s="7"/>
    </row>
    <row r="2651" spans="3:4">
      <c r="C2651" s="7"/>
      <c r="D2651" s="7"/>
    </row>
    <row r="2652" spans="3:4">
      <c r="C2652" s="7"/>
      <c r="D2652" s="7"/>
    </row>
    <row r="2653" spans="3:4">
      <c r="C2653" s="7"/>
      <c r="D2653" s="7"/>
    </row>
    <row r="2654" spans="3:4">
      <c r="C2654" s="7"/>
      <c r="D2654" s="7"/>
    </row>
    <row r="2655" spans="3:4">
      <c r="C2655" s="7"/>
      <c r="D2655" s="7"/>
    </row>
    <row r="2656" spans="3:4">
      <c r="C2656" s="7"/>
      <c r="D2656" s="7"/>
    </row>
    <row r="2657" spans="3:4">
      <c r="C2657" s="7"/>
      <c r="D2657" s="7"/>
    </row>
    <row r="2658" spans="3:4">
      <c r="C2658" s="7"/>
      <c r="D2658" s="7"/>
    </row>
    <row r="2659" spans="3:4">
      <c r="C2659" s="7"/>
      <c r="D2659" s="7"/>
    </row>
    <row r="2660" spans="3:4">
      <c r="C2660" s="7"/>
      <c r="D2660" s="7"/>
    </row>
    <row r="2661" spans="3:4">
      <c r="C2661" s="7"/>
      <c r="D2661" s="7"/>
    </row>
    <row r="2662" spans="3:4">
      <c r="C2662" s="7"/>
      <c r="D2662" s="7"/>
    </row>
    <row r="2663" spans="3:4">
      <c r="C2663" s="7"/>
      <c r="D2663" s="7"/>
    </row>
    <row r="2664" spans="3:4">
      <c r="C2664" s="7"/>
      <c r="D2664" s="7"/>
    </row>
    <row r="2665" spans="3:4">
      <c r="C2665" s="7"/>
      <c r="D2665" s="7"/>
    </row>
    <row r="2666" spans="3:4">
      <c r="C2666" s="7"/>
      <c r="D2666" s="7"/>
    </row>
    <row r="2667" spans="3:4">
      <c r="C2667" s="7"/>
      <c r="D2667" s="7"/>
    </row>
    <row r="2668" spans="3:4">
      <c r="C2668" s="7"/>
      <c r="D2668" s="7"/>
    </row>
    <row r="2669" spans="3:4">
      <c r="C2669" s="7"/>
      <c r="D2669" s="7"/>
    </row>
    <row r="2670" spans="3:4">
      <c r="C2670" s="7"/>
      <c r="D2670" s="7"/>
    </row>
    <row r="2671" spans="3:4">
      <c r="C2671" s="7"/>
      <c r="D2671" s="7"/>
    </row>
    <row r="2672" spans="3:4">
      <c r="C2672" s="7"/>
      <c r="D2672" s="7"/>
    </row>
    <row r="2673" spans="3:4">
      <c r="C2673" s="7"/>
      <c r="D2673" s="7"/>
    </row>
    <row r="2674" spans="3:4">
      <c r="C2674" s="7"/>
      <c r="D2674" s="7"/>
    </row>
    <row r="2675" spans="3:4">
      <c r="C2675" s="7"/>
      <c r="D2675" s="7"/>
    </row>
    <row r="2676" spans="3:4">
      <c r="C2676" s="7"/>
      <c r="D2676" s="7"/>
    </row>
    <row r="2677" spans="3:4">
      <c r="C2677" s="7"/>
      <c r="D2677" s="7"/>
    </row>
    <row r="2678" spans="3:4">
      <c r="C2678" s="7"/>
      <c r="D2678" s="7"/>
    </row>
    <row r="2679" spans="3:4">
      <c r="C2679" s="7"/>
      <c r="D2679" s="7"/>
    </row>
    <row r="2680" spans="3:4">
      <c r="C2680" s="7"/>
      <c r="D2680" s="7"/>
    </row>
    <row r="2681" spans="3:4">
      <c r="C2681" s="7"/>
      <c r="D2681" s="7"/>
    </row>
    <row r="2682" spans="3:4">
      <c r="C2682" s="7"/>
      <c r="D2682" s="7"/>
    </row>
    <row r="2683" spans="3:4">
      <c r="C2683" s="7"/>
      <c r="D2683" s="7"/>
    </row>
    <row r="2684" spans="3:4">
      <c r="C2684" s="7"/>
      <c r="D2684" s="7"/>
    </row>
    <row r="2685" spans="3:4">
      <c r="C2685" s="7"/>
      <c r="D2685" s="7"/>
    </row>
    <row r="2686" spans="3:4">
      <c r="C2686" s="7"/>
      <c r="D2686" s="7"/>
    </row>
    <row r="2687" spans="3:4">
      <c r="C2687" s="7"/>
      <c r="D2687" s="7"/>
    </row>
    <row r="2688" spans="3:4">
      <c r="C2688" s="7"/>
      <c r="D2688" s="7"/>
    </row>
    <row r="2689" spans="3:4">
      <c r="C2689" s="7"/>
      <c r="D2689" s="7"/>
    </row>
    <row r="2690" spans="3:4">
      <c r="C2690" s="7"/>
      <c r="D2690" s="7"/>
    </row>
    <row r="2691" spans="3:4">
      <c r="C2691" s="7"/>
      <c r="D2691" s="7"/>
    </row>
    <row r="2692" spans="3:4">
      <c r="C2692" s="7"/>
      <c r="D2692" s="7"/>
    </row>
    <row r="2693" spans="3:4">
      <c r="C2693" s="7"/>
      <c r="D2693" s="7"/>
    </row>
    <row r="2694" spans="3:4">
      <c r="C2694" s="7"/>
      <c r="D2694" s="7"/>
    </row>
    <row r="2695" spans="3:4">
      <c r="C2695" s="7"/>
      <c r="D2695" s="7"/>
    </row>
    <row r="2696" spans="3:4">
      <c r="C2696" s="7"/>
      <c r="D2696" s="7"/>
    </row>
    <row r="2697" spans="3:4">
      <c r="C2697" s="7"/>
      <c r="D2697" s="7"/>
    </row>
    <row r="2698" spans="3:4">
      <c r="C2698" s="7"/>
      <c r="D2698" s="7"/>
    </row>
    <row r="2699" spans="3:4">
      <c r="C2699" s="7"/>
      <c r="D2699" s="7"/>
    </row>
    <row r="2700" spans="3:4">
      <c r="C2700" s="7"/>
      <c r="D2700" s="7"/>
    </row>
    <row r="2701" spans="3:4">
      <c r="C2701" s="7"/>
      <c r="D2701" s="7"/>
    </row>
    <row r="2702" spans="3:4">
      <c r="C2702" s="7"/>
      <c r="D2702" s="7"/>
    </row>
    <row r="2703" spans="3:4">
      <c r="C2703" s="7"/>
      <c r="D2703" s="7"/>
    </row>
    <row r="2704" spans="3:4">
      <c r="C2704" s="7"/>
      <c r="D2704" s="7"/>
    </row>
    <row r="2705" spans="3:4">
      <c r="C2705" s="7"/>
      <c r="D2705" s="7"/>
    </row>
    <row r="2706" spans="3:4">
      <c r="C2706" s="7"/>
      <c r="D2706" s="7"/>
    </row>
    <row r="2707" spans="3:4">
      <c r="C2707" s="7"/>
      <c r="D2707" s="7"/>
    </row>
    <row r="2708" spans="3:4">
      <c r="C2708" s="7"/>
      <c r="D2708" s="7"/>
    </row>
    <row r="2709" spans="3:4">
      <c r="C2709" s="7"/>
      <c r="D2709" s="7"/>
    </row>
    <row r="2710" spans="3:4">
      <c r="C2710" s="7"/>
      <c r="D2710" s="7"/>
    </row>
    <row r="2711" spans="3:4">
      <c r="C2711" s="7"/>
      <c r="D2711" s="7"/>
    </row>
    <row r="2712" spans="3:4">
      <c r="C2712" s="7"/>
      <c r="D2712" s="7"/>
    </row>
    <row r="2713" spans="3:4">
      <c r="C2713" s="7"/>
      <c r="D2713" s="7"/>
    </row>
    <row r="2714" spans="3:4">
      <c r="C2714" s="7"/>
      <c r="D2714" s="7"/>
    </row>
    <row r="2715" spans="3:4">
      <c r="C2715" s="7"/>
      <c r="D2715" s="7"/>
    </row>
    <row r="2716" spans="3:4">
      <c r="C2716" s="7"/>
      <c r="D2716" s="7"/>
    </row>
    <row r="2717" spans="3:4">
      <c r="C2717" s="7"/>
      <c r="D2717" s="7"/>
    </row>
    <row r="2718" spans="3:4">
      <c r="C2718" s="7"/>
      <c r="D2718" s="7"/>
    </row>
    <row r="2719" spans="3:4">
      <c r="C2719" s="7"/>
      <c r="D2719" s="7"/>
    </row>
    <row r="2720" spans="3:4">
      <c r="C2720" s="7"/>
      <c r="D2720" s="7"/>
    </row>
    <row r="2721" spans="3:4">
      <c r="C2721" s="7"/>
      <c r="D2721" s="7"/>
    </row>
    <row r="2722" spans="3:4">
      <c r="C2722" s="7"/>
      <c r="D2722" s="7"/>
    </row>
    <row r="2723" spans="3:4">
      <c r="C2723" s="7"/>
      <c r="D2723" s="7"/>
    </row>
    <row r="2724" spans="3:4">
      <c r="C2724" s="7"/>
      <c r="D2724" s="7"/>
    </row>
    <row r="2725" spans="3:4">
      <c r="C2725" s="7"/>
      <c r="D2725" s="7"/>
    </row>
    <row r="2726" spans="3:4">
      <c r="C2726" s="7"/>
      <c r="D2726" s="7"/>
    </row>
    <row r="2727" spans="3:4">
      <c r="C2727" s="7"/>
      <c r="D2727" s="7"/>
    </row>
    <row r="2728" spans="3:4">
      <c r="C2728" s="7"/>
      <c r="D2728" s="7"/>
    </row>
    <row r="2729" spans="3:4">
      <c r="C2729" s="7"/>
      <c r="D2729" s="7"/>
    </row>
    <row r="2730" spans="3:4">
      <c r="C2730" s="7"/>
      <c r="D2730" s="7"/>
    </row>
    <row r="2731" spans="3:4">
      <c r="C2731" s="7"/>
      <c r="D2731" s="7"/>
    </row>
    <row r="2732" spans="3:4">
      <c r="C2732" s="7"/>
      <c r="D2732" s="7"/>
    </row>
    <row r="2733" spans="3:4">
      <c r="C2733" s="7"/>
      <c r="D2733" s="7"/>
    </row>
    <row r="2734" spans="3:4">
      <c r="C2734" s="7"/>
      <c r="D2734" s="7"/>
    </row>
    <row r="2735" spans="3:4">
      <c r="C2735" s="7"/>
      <c r="D2735" s="7"/>
    </row>
    <row r="2736" spans="3:4">
      <c r="C2736" s="7"/>
      <c r="D2736" s="7"/>
    </row>
    <row r="2737" spans="3:4">
      <c r="C2737" s="7"/>
      <c r="D2737" s="7"/>
    </row>
    <row r="2738" spans="3:4">
      <c r="C2738" s="7"/>
      <c r="D2738" s="7"/>
    </row>
    <row r="2739" spans="3:4">
      <c r="C2739" s="7"/>
      <c r="D2739" s="7"/>
    </row>
    <row r="2740" spans="3:4">
      <c r="C2740" s="7"/>
      <c r="D2740" s="7"/>
    </row>
    <row r="2741" spans="3:4">
      <c r="C2741" s="7"/>
      <c r="D2741" s="7"/>
    </row>
    <row r="2742" spans="3:4">
      <c r="C2742" s="7"/>
      <c r="D2742" s="7"/>
    </row>
    <row r="2743" spans="3:4">
      <c r="C2743" s="7"/>
      <c r="D2743" s="7"/>
    </row>
    <row r="2744" spans="3:4">
      <c r="C2744" s="7"/>
      <c r="D2744" s="7"/>
    </row>
    <row r="2745" spans="3:4">
      <c r="C2745" s="7"/>
      <c r="D2745" s="7"/>
    </row>
    <row r="2746" spans="3:4">
      <c r="C2746" s="7"/>
      <c r="D2746" s="7"/>
    </row>
    <row r="2747" spans="3:4">
      <c r="C2747" s="7"/>
      <c r="D2747" s="7"/>
    </row>
    <row r="2748" spans="3:4">
      <c r="C2748" s="7"/>
      <c r="D2748" s="7"/>
    </row>
    <row r="2749" spans="3:4">
      <c r="C2749" s="7"/>
      <c r="D2749" s="7"/>
    </row>
    <row r="2750" spans="3:4">
      <c r="C2750" s="7"/>
      <c r="D2750" s="7"/>
    </row>
    <row r="2751" spans="3:4">
      <c r="C2751" s="7"/>
      <c r="D2751" s="7"/>
    </row>
    <row r="2752" spans="3:4">
      <c r="C2752" s="7"/>
      <c r="D2752" s="7"/>
    </row>
    <row r="2753" spans="3:4">
      <c r="C2753" s="7"/>
      <c r="D2753" s="7"/>
    </row>
    <row r="2754" spans="3:4">
      <c r="C2754" s="7"/>
      <c r="D2754" s="7"/>
    </row>
    <row r="2755" spans="3:4">
      <c r="C2755" s="7"/>
      <c r="D2755" s="7"/>
    </row>
    <row r="2756" spans="3:4">
      <c r="C2756" s="7"/>
      <c r="D2756" s="7"/>
    </row>
    <row r="2757" spans="3:4">
      <c r="C2757" s="7"/>
      <c r="D2757" s="7"/>
    </row>
    <row r="2758" spans="3:4">
      <c r="C2758" s="7"/>
      <c r="D2758" s="7"/>
    </row>
    <row r="2759" spans="3:4">
      <c r="C2759" s="7"/>
      <c r="D2759" s="7"/>
    </row>
    <row r="2760" spans="3:4">
      <c r="C2760" s="7"/>
      <c r="D2760" s="7"/>
    </row>
    <row r="2761" spans="3:4">
      <c r="C2761" s="7"/>
      <c r="D2761" s="7"/>
    </row>
    <row r="2762" spans="3:4">
      <c r="C2762" s="7"/>
      <c r="D2762" s="7"/>
    </row>
    <row r="2763" spans="3:4">
      <c r="C2763" s="7"/>
      <c r="D2763" s="7"/>
    </row>
    <row r="2764" spans="3:4">
      <c r="C2764" s="7"/>
      <c r="D2764" s="7"/>
    </row>
    <row r="2765" spans="3:4">
      <c r="C2765" s="7"/>
      <c r="D2765" s="7"/>
    </row>
    <row r="2766" spans="3:4">
      <c r="C2766" s="7"/>
      <c r="D2766" s="7"/>
    </row>
    <row r="2767" spans="3:4">
      <c r="C2767" s="7"/>
      <c r="D2767" s="7"/>
    </row>
    <row r="2768" spans="3:4">
      <c r="C2768" s="7"/>
      <c r="D2768" s="7"/>
    </row>
    <row r="2769" spans="3:4">
      <c r="C2769" s="7"/>
      <c r="D2769" s="7"/>
    </row>
    <row r="2770" spans="3:4">
      <c r="C2770" s="7"/>
      <c r="D2770" s="7"/>
    </row>
    <row r="2771" spans="3:4">
      <c r="C2771" s="7"/>
      <c r="D2771" s="7"/>
    </row>
    <row r="2772" spans="3:4">
      <c r="C2772" s="7"/>
      <c r="D2772" s="7"/>
    </row>
    <row r="2773" spans="3:4">
      <c r="C2773" s="7"/>
      <c r="D2773" s="7"/>
    </row>
    <row r="2774" spans="3:4">
      <c r="C2774" s="7"/>
      <c r="D2774" s="7"/>
    </row>
    <row r="2775" spans="3:4">
      <c r="C2775" s="7"/>
      <c r="D2775" s="7"/>
    </row>
    <row r="2776" spans="3:4">
      <c r="C2776" s="7"/>
      <c r="D2776" s="7"/>
    </row>
    <row r="2777" spans="3:4">
      <c r="C2777" s="7"/>
      <c r="D2777" s="7"/>
    </row>
    <row r="2778" spans="3:4">
      <c r="C2778" s="7"/>
      <c r="D2778" s="7"/>
    </row>
    <row r="2779" spans="3:4">
      <c r="C2779" s="7"/>
      <c r="D2779" s="7"/>
    </row>
    <row r="2780" spans="3:4">
      <c r="C2780" s="7"/>
      <c r="D2780" s="7"/>
    </row>
    <row r="2781" spans="3:4">
      <c r="C2781" s="7"/>
      <c r="D2781" s="7"/>
    </row>
    <row r="2782" spans="3:4">
      <c r="C2782" s="7"/>
      <c r="D2782" s="7"/>
    </row>
    <row r="2783" spans="3:4">
      <c r="C2783" s="7"/>
      <c r="D2783" s="7"/>
    </row>
    <row r="2784" spans="3:4">
      <c r="C2784" s="7"/>
      <c r="D2784" s="7"/>
    </row>
    <row r="2785" spans="3:4">
      <c r="C2785" s="7"/>
      <c r="D2785" s="7"/>
    </row>
    <row r="2786" spans="3:4">
      <c r="C2786" s="7"/>
      <c r="D2786" s="7"/>
    </row>
    <row r="2787" spans="3:4">
      <c r="C2787" s="7"/>
      <c r="D2787" s="7"/>
    </row>
    <row r="2788" spans="3:4">
      <c r="C2788" s="7"/>
      <c r="D2788" s="7"/>
    </row>
    <row r="2789" spans="3:4">
      <c r="C2789" s="7"/>
      <c r="D2789" s="7"/>
    </row>
    <row r="2790" spans="3:4">
      <c r="C2790" s="7"/>
      <c r="D2790" s="7"/>
    </row>
    <row r="2791" spans="3:4">
      <c r="C2791" s="7"/>
      <c r="D2791" s="7"/>
    </row>
    <row r="2792" spans="3:4">
      <c r="C2792" s="7"/>
      <c r="D2792" s="7"/>
    </row>
    <row r="2793" spans="3:4">
      <c r="C2793" s="7"/>
      <c r="D2793" s="7"/>
    </row>
    <row r="2794" spans="3:4">
      <c r="C2794" s="7"/>
      <c r="D2794" s="7"/>
    </row>
    <row r="2795" spans="3:4">
      <c r="C2795" s="7"/>
      <c r="D2795" s="7"/>
    </row>
    <row r="2796" spans="3:4">
      <c r="C2796" s="7"/>
      <c r="D2796" s="7"/>
    </row>
    <row r="2797" spans="3:4">
      <c r="C2797" s="7"/>
      <c r="D2797" s="7"/>
    </row>
    <row r="2798" spans="3:4">
      <c r="C2798" s="7"/>
      <c r="D2798" s="7"/>
    </row>
    <row r="2799" spans="3:4">
      <c r="C2799" s="7"/>
      <c r="D2799" s="7"/>
    </row>
    <row r="2800" spans="3:4">
      <c r="C2800" s="7"/>
      <c r="D2800" s="7"/>
    </row>
    <row r="2801" spans="3:4">
      <c r="C2801" s="7"/>
      <c r="D2801" s="7"/>
    </row>
    <row r="2802" spans="3:4">
      <c r="C2802" s="7"/>
      <c r="D2802" s="7"/>
    </row>
    <row r="2803" spans="3:4">
      <c r="C2803" s="7"/>
      <c r="D2803" s="7"/>
    </row>
    <row r="2804" spans="3:4">
      <c r="C2804" s="7"/>
      <c r="D2804" s="7"/>
    </row>
    <row r="2805" spans="3:4">
      <c r="C2805" s="7"/>
      <c r="D2805" s="7"/>
    </row>
    <row r="2806" spans="3:4">
      <c r="C2806" s="7"/>
      <c r="D2806" s="7"/>
    </row>
    <row r="2807" spans="3:4">
      <c r="C2807" s="7"/>
      <c r="D2807" s="7"/>
    </row>
    <row r="2808" spans="3:4">
      <c r="C2808" s="7"/>
      <c r="D2808" s="7"/>
    </row>
    <row r="2809" spans="3:4">
      <c r="C2809" s="7"/>
      <c r="D2809" s="7"/>
    </row>
    <row r="2810" spans="3:4">
      <c r="C2810" s="7"/>
      <c r="D2810" s="7"/>
    </row>
    <row r="2811" spans="3:4">
      <c r="C2811" s="7"/>
      <c r="D2811" s="7"/>
    </row>
    <row r="2812" spans="3:4">
      <c r="C2812" s="7"/>
      <c r="D2812" s="7"/>
    </row>
    <row r="2813" spans="3:4">
      <c r="C2813" s="7"/>
      <c r="D2813" s="7"/>
    </row>
    <row r="2814" spans="3:4">
      <c r="C2814" s="7"/>
      <c r="D2814" s="7"/>
    </row>
    <row r="2815" spans="3:4">
      <c r="C2815" s="7"/>
      <c r="D2815" s="7"/>
    </row>
    <row r="2816" spans="3:4">
      <c r="C2816" s="7"/>
      <c r="D2816" s="7"/>
    </row>
    <row r="2817" spans="3:4">
      <c r="C2817" s="7"/>
      <c r="D2817" s="7"/>
    </row>
    <row r="2818" spans="3:4">
      <c r="C2818" s="7"/>
      <c r="D2818" s="7"/>
    </row>
    <row r="2819" spans="3:4">
      <c r="C2819" s="7"/>
      <c r="D2819" s="7"/>
    </row>
    <row r="2820" spans="3:4">
      <c r="C2820" s="7"/>
      <c r="D2820" s="7"/>
    </row>
    <row r="2821" spans="3:4">
      <c r="C2821" s="7"/>
      <c r="D2821" s="7"/>
    </row>
    <row r="2822" spans="3:4">
      <c r="C2822" s="7"/>
      <c r="D2822" s="7"/>
    </row>
    <row r="2823" spans="3:4">
      <c r="C2823" s="7"/>
      <c r="D2823" s="7"/>
    </row>
    <row r="2824" spans="3:4">
      <c r="C2824" s="7"/>
      <c r="D2824" s="7"/>
    </row>
    <row r="2825" spans="3:4">
      <c r="C2825" s="7"/>
      <c r="D2825" s="7"/>
    </row>
    <row r="2826" spans="3:4">
      <c r="C2826" s="7"/>
      <c r="D2826" s="7"/>
    </row>
    <row r="2827" spans="3:4">
      <c r="C2827" s="7"/>
      <c r="D2827" s="7"/>
    </row>
    <row r="2828" spans="3:4">
      <c r="C2828" s="7"/>
      <c r="D2828" s="7"/>
    </row>
    <row r="2829" spans="3:4">
      <c r="C2829" s="7"/>
      <c r="D2829" s="7"/>
    </row>
    <row r="2830" spans="3:4">
      <c r="C2830" s="7"/>
      <c r="D2830" s="7"/>
    </row>
    <row r="2831" spans="3:4">
      <c r="C2831" s="7"/>
      <c r="D2831" s="7"/>
    </row>
    <row r="2832" spans="3:4">
      <c r="C2832" s="7"/>
      <c r="D2832" s="7"/>
    </row>
    <row r="2833" spans="3:4">
      <c r="C2833" s="7"/>
      <c r="D2833" s="7"/>
    </row>
    <row r="2834" spans="3:4">
      <c r="C2834" s="7"/>
      <c r="D2834" s="7"/>
    </row>
    <row r="2835" spans="3:4">
      <c r="C2835" s="7"/>
      <c r="D2835" s="7"/>
    </row>
    <row r="2836" spans="3:4">
      <c r="C2836" s="7"/>
      <c r="D2836" s="7"/>
    </row>
    <row r="2837" spans="3:4">
      <c r="C2837" s="7"/>
      <c r="D2837" s="7"/>
    </row>
    <row r="2838" spans="3:4">
      <c r="C2838" s="7"/>
      <c r="D2838" s="7"/>
    </row>
    <row r="2839" spans="3:4">
      <c r="C2839" s="7"/>
      <c r="D2839" s="7"/>
    </row>
    <row r="2840" spans="3:4">
      <c r="C2840" s="7"/>
      <c r="D2840" s="7"/>
    </row>
    <row r="2841" spans="3:4">
      <c r="C2841" s="7"/>
      <c r="D2841" s="7"/>
    </row>
    <row r="2842" spans="3:4">
      <c r="C2842" s="7"/>
      <c r="D2842" s="7"/>
    </row>
    <row r="2843" spans="3:4">
      <c r="C2843" s="7"/>
      <c r="D2843" s="7"/>
    </row>
    <row r="2844" spans="3:4">
      <c r="C2844" s="7"/>
      <c r="D2844" s="7"/>
    </row>
    <row r="2845" spans="3:4">
      <c r="C2845" s="7"/>
      <c r="D2845" s="7"/>
    </row>
    <row r="2846" spans="3:4">
      <c r="C2846" s="7"/>
      <c r="D2846" s="7"/>
    </row>
    <row r="2847" spans="3:4">
      <c r="C2847" s="7"/>
      <c r="D2847" s="7"/>
    </row>
    <row r="2848" spans="3:4">
      <c r="C2848" s="7"/>
      <c r="D2848" s="7"/>
    </row>
    <row r="2849" spans="3:4">
      <c r="C2849" s="7"/>
      <c r="D2849" s="7"/>
    </row>
    <row r="2850" spans="3:4">
      <c r="C2850" s="7"/>
      <c r="D2850" s="7"/>
    </row>
    <row r="2851" spans="3:4">
      <c r="C2851" s="7"/>
      <c r="D2851" s="7"/>
    </row>
    <row r="2852" spans="3:4">
      <c r="C2852" s="7"/>
      <c r="D2852" s="7"/>
    </row>
    <row r="2853" spans="3:4">
      <c r="C2853" s="7"/>
      <c r="D2853" s="7"/>
    </row>
    <row r="2854" spans="3:4">
      <c r="C2854" s="7"/>
      <c r="D2854" s="7"/>
    </row>
    <row r="2855" spans="3:4">
      <c r="C2855" s="7"/>
      <c r="D2855" s="7"/>
    </row>
    <row r="2856" spans="3:4">
      <c r="C2856" s="7"/>
      <c r="D2856" s="7"/>
    </row>
    <row r="2857" spans="3:4">
      <c r="C2857" s="7"/>
      <c r="D2857" s="7"/>
    </row>
    <row r="2858" spans="3:4">
      <c r="C2858" s="7"/>
      <c r="D2858" s="7"/>
    </row>
    <row r="2859" spans="3:4">
      <c r="C2859" s="7"/>
      <c r="D2859" s="7"/>
    </row>
    <row r="2860" spans="3:4">
      <c r="C2860" s="7"/>
      <c r="D2860" s="7"/>
    </row>
    <row r="2861" spans="3:4">
      <c r="C2861" s="7"/>
      <c r="D2861" s="7"/>
    </row>
    <row r="2862" spans="3:4">
      <c r="C2862" s="7"/>
      <c r="D2862" s="7"/>
    </row>
    <row r="2863" spans="3:4">
      <c r="C2863" s="7"/>
      <c r="D2863" s="7"/>
    </row>
    <row r="2864" spans="3:4">
      <c r="C2864" s="7"/>
      <c r="D2864" s="7"/>
    </row>
    <row r="2865" spans="3:4">
      <c r="C2865" s="7"/>
      <c r="D2865" s="7"/>
    </row>
    <row r="2866" spans="3:4">
      <c r="C2866" s="7"/>
      <c r="D2866" s="7"/>
    </row>
    <row r="2867" spans="3:4">
      <c r="C2867" s="7"/>
      <c r="D2867" s="7"/>
    </row>
    <row r="2868" spans="3:4">
      <c r="C2868" s="7"/>
      <c r="D2868" s="7"/>
    </row>
    <row r="2869" spans="3:4">
      <c r="C2869" s="7"/>
      <c r="D2869" s="7"/>
    </row>
    <row r="2870" spans="3:4">
      <c r="C2870" s="7"/>
      <c r="D2870" s="7"/>
    </row>
    <row r="2871" spans="3:4">
      <c r="C2871" s="7"/>
      <c r="D2871" s="7"/>
    </row>
    <row r="2872" spans="3:4">
      <c r="C2872" s="7"/>
      <c r="D2872" s="7"/>
    </row>
    <row r="2873" spans="3:4">
      <c r="C2873" s="7"/>
      <c r="D2873" s="7"/>
    </row>
    <row r="2874" spans="3:4">
      <c r="C2874" s="7"/>
      <c r="D2874" s="7"/>
    </row>
    <row r="2875" spans="3:4">
      <c r="C2875" s="7"/>
      <c r="D2875" s="7"/>
    </row>
    <row r="2876" spans="3:4">
      <c r="C2876" s="7"/>
      <c r="D2876" s="7"/>
    </row>
    <row r="2877" spans="3:4">
      <c r="C2877" s="7"/>
      <c r="D2877" s="7"/>
    </row>
    <row r="2878" spans="3:4">
      <c r="C2878" s="7"/>
      <c r="D2878" s="7"/>
    </row>
    <row r="2879" spans="3:4">
      <c r="C2879" s="7"/>
      <c r="D2879" s="7"/>
    </row>
    <row r="2880" spans="3:4">
      <c r="C2880" s="7"/>
      <c r="D2880" s="7"/>
    </row>
    <row r="2881" spans="3:4">
      <c r="C2881" s="7"/>
      <c r="D2881" s="7"/>
    </row>
    <row r="2882" spans="3:4">
      <c r="C2882" s="7"/>
      <c r="D2882" s="7"/>
    </row>
    <row r="2883" spans="3:4">
      <c r="C2883" s="7"/>
      <c r="D2883" s="7"/>
    </row>
    <row r="2884" spans="3:4">
      <c r="C2884" s="7"/>
      <c r="D2884" s="7"/>
    </row>
    <row r="2885" spans="3:4">
      <c r="C2885" s="7"/>
      <c r="D2885" s="7"/>
    </row>
    <row r="2886" spans="3:4">
      <c r="C2886" s="7"/>
      <c r="D2886" s="7"/>
    </row>
    <row r="2887" spans="3:4">
      <c r="C2887" s="7"/>
      <c r="D2887" s="7"/>
    </row>
    <row r="2888" spans="3:4">
      <c r="C2888" s="7"/>
      <c r="D2888" s="7"/>
    </row>
    <row r="2889" spans="3:4">
      <c r="C2889" s="7"/>
      <c r="D2889" s="7"/>
    </row>
    <row r="2890" spans="3:4">
      <c r="C2890" s="7"/>
      <c r="D2890" s="7"/>
    </row>
    <row r="2891" spans="3:4">
      <c r="C2891" s="7"/>
      <c r="D2891" s="7"/>
    </row>
    <row r="2892" spans="3:4">
      <c r="C2892" s="7"/>
      <c r="D2892" s="7"/>
    </row>
    <row r="2893" spans="3:4">
      <c r="C2893" s="7"/>
      <c r="D2893" s="7"/>
    </row>
    <row r="2894" spans="3:4">
      <c r="C2894" s="7"/>
      <c r="D2894" s="7"/>
    </row>
    <row r="2895" spans="3:4">
      <c r="C2895" s="7"/>
      <c r="D2895" s="7"/>
    </row>
    <row r="2896" spans="3:4">
      <c r="C2896" s="7"/>
      <c r="D2896" s="7"/>
    </row>
    <row r="2897" spans="3:4">
      <c r="C2897" s="7"/>
      <c r="D2897" s="7"/>
    </row>
    <row r="2898" spans="3:4">
      <c r="C2898" s="7"/>
      <c r="D2898" s="7"/>
    </row>
    <row r="2899" spans="3:4">
      <c r="C2899" s="7"/>
      <c r="D2899" s="7"/>
    </row>
    <row r="2900" spans="3:4">
      <c r="C2900" s="7"/>
      <c r="D2900" s="7"/>
    </row>
    <row r="2901" spans="3:4">
      <c r="C2901" s="7"/>
      <c r="D2901" s="7"/>
    </row>
    <row r="2902" spans="3:4">
      <c r="C2902" s="7"/>
      <c r="D2902" s="7"/>
    </row>
    <row r="2903" spans="3:4">
      <c r="C2903" s="7"/>
      <c r="D2903" s="7"/>
    </row>
    <row r="2904" spans="3:4">
      <c r="C2904" s="7"/>
      <c r="D2904" s="7"/>
    </row>
    <row r="2905" spans="3:4">
      <c r="C2905" s="7"/>
      <c r="D2905" s="7"/>
    </row>
    <row r="2906" spans="3:4">
      <c r="C2906" s="7"/>
      <c r="D2906" s="7"/>
    </row>
    <row r="2907" spans="3:4">
      <c r="C2907" s="7"/>
      <c r="D2907" s="7"/>
    </row>
    <row r="2908" spans="3:4">
      <c r="C2908" s="7"/>
      <c r="D2908" s="7"/>
    </row>
    <row r="2909" spans="3:4">
      <c r="C2909" s="7"/>
      <c r="D2909" s="7"/>
    </row>
    <row r="2910" spans="3:4">
      <c r="C2910" s="7"/>
      <c r="D2910" s="7"/>
    </row>
    <row r="2911" spans="3:4">
      <c r="C2911" s="7"/>
      <c r="D2911" s="7"/>
    </row>
    <row r="2912" spans="3:4">
      <c r="C2912" s="7"/>
      <c r="D2912" s="7"/>
    </row>
    <row r="2913" spans="3:4">
      <c r="C2913" s="7"/>
      <c r="D2913" s="7"/>
    </row>
    <row r="2914" spans="3:4">
      <c r="C2914" s="7"/>
      <c r="D2914" s="7"/>
    </row>
    <row r="2915" spans="3:4">
      <c r="C2915" s="7"/>
      <c r="D2915" s="7"/>
    </row>
    <row r="2916" spans="3:4">
      <c r="C2916" s="7"/>
      <c r="D2916" s="7"/>
    </row>
    <row r="2917" spans="3:4">
      <c r="C2917" s="7"/>
      <c r="D2917" s="7"/>
    </row>
    <row r="2918" spans="3:4">
      <c r="C2918" s="7"/>
      <c r="D2918" s="7"/>
    </row>
    <row r="2919" spans="3:4">
      <c r="C2919" s="7"/>
      <c r="D2919" s="7"/>
    </row>
    <row r="2920" spans="3:4">
      <c r="C2920" s="7"/>
      <c r="D2920" s="7"/>
    </row>
    <row r="2921" spans="3:4">
      <c r="C2921" s="7"/>
      <c r="D2921" s="7"/>
    </row>
    <row r="2922" spans="3:4">
      <c r="C2922" s="7"/>
      <c r="D2922" s="7"/>
    </row>
    <row r="2923" spans="3:4">
      <c r="C2923" s="7"/>
      <c r="D2923" s="7"/>
    </row>
    <row r="2924" spans="3:4">
      <c r="C2924" s="7"/>
      <c r="D2924" s="7"/>
    </row>
    <row r="2925" spans="3:4">
      <c r="C2925" s="7"/>
      <c r="D2925" s="7"/>
    </row>
    <row r="2926" spans="3:4">
      <c r="C2926" s="7"/>
      <c r="D2926" s="7"/>
    </row>
    <row r="2927" spans="3:4">
      <c r="C2927" s="7"/>
      <c r="D2927" s="7"/>
    </row>
    <row r="2928" spans="3:4">
      <c r="C2928" s="7"/>
      <c r="D2928" s="7"/>
    </row>
    <row r="2929" spans="3:4">
      <c r="C2929" s="7"/>
      <c r="D2929" s="7"/>
    </row>
    <row r="2930" spans="3:4">
      <c r="C2930" s="7"/>
      <c r="D2930" s="7"/>
    </row>
    <row r="2931" spans="3:4">
      <c r="C2931" s="7"/>
      <c r="D2931" s="7"/>
    </row>
    <row r="2932" spans="3:4">
      <c r="C2932" s="7"/>
      <c r="D2932" s="7"/>
    </row>
    <row r="2933" spans="3:4">
      <c r="C2933" s="7"/>
      <c r="D2933" s="7"/>
    </row>
    <row r="2934" spans="3:4">
      <c r="C2934" s="7"/>
      <c r="D2934" s="7"/>
    </row>
    <row r="2935" spans="3:4">
      <c r="C2935" s="7"/>
      <c r="D2935" s="7"/>
    </row>
    <row r="2936" spans="3:4">
      <c r="C2936" s="7"/>
      <c r="D2936" s="7"/>
    </row>
    <row r="2937" spans="3:4">
      <c r="C2937" s="7"/>
      <c r="D2937" s="7"/>
    </row>
    <row r="2938" spans="3:4">
      <c r="C2938" s="7"/>
      <c r="D2938" s="7"/>
    </row>
    <row r="2939" spans="3:4">
      <c r="C2939" s="7"/>
      <c r="D2939" s="7"/>
    </row>
    <row r="2940" spans="3:4">
      <c r="C2940" s="7"/>
      <c r="D2940" s="7"/>
    </row>
    <row r="2941" spans="3:4">
      <c r="C2941" s="7"/>
      <c r="D2941" s="7"/>
    </row>
    <row r="2942" spans="3:4">
      <c r="C2942" s="7"/>
      <c r="D2942" s="7"/>
    </row>
    <row r="2943" spans="3:4">
      <c r="C2943" s="7"/>
      <c r="D2943" s="7"/>
    </row>
    <row r="2944" spans="3:4">
      <c r="C2944" s="7"/>
      <c r="D2944" s="7"/>
    </row>
    <row r="2945" spans="3:4">
      <c r="C2945" s="7"/>
      <c r="D2945" s="7"/>
    </row>
    <row r="2946" spans="3:4">
      <c r="C2946" s="7"/>
      <c r="D2946" s="7"/>
    </row>
    <row r="2947" spans="3:4">
      <c r="C2947" s="7"/>
      <c r="D2947" s="7"/>
    </row>
    <row r="2948" spans="3:4">
      <c r="C2948" s="7"/>
      <c r="D2948" s="7"/>
    </row>
    <row r="2949" spans="3:4">
      <c r="C2949" s="7"/>
      <c r="D2949" s="7"/>
    </row>
    <row r="2950" spans="3:4">
      <c r="C2950" s="7"/>
      <c r="D2950" s="7"/>
    </row>
    <row r="2951" spans="3:4">
      <c r="C2951" s="7"/>
      <c r="D2951" s="7"/>
    </row>
    <row r="2952" spans="3:4">
      <c r="C2952" s="7"/>
      <c r="D2952" s="7"/>
    </row>
    <row r="2953" spans="3:4">
      <c r="C2953" s="7"/>
      <c r="D2953" s="7"/>
    </row>
    <row r="2954" spans="3:4">
      <c r="C2954" s="7"/>
      <c r="D2954" s="7"/>
    </row>
    <row r="2955" spans="3:4">
      <c r="C2955" s="7"/>
      <c r="D2955" s="7"/>
    </row>
    <row r="2956" spans="3:4">
      <c r="C2956" s="7"/>
      <c r="D2956" s="7"/>
    </row>
    <row r="2957" spans="3:4">
      <c r="C2957" s="7"/>
      <c r="D2957" s="7"/>
    </row>
    <row r="2958" spans="3:4">
      <c r="C2958" s="7"/>
      <c r="D2958" s="7"/>
    </row>
    <row r="2959" spans="3:4">
      <c r="C2959" s="7"/>
      <c r="D2959" s="7"/>
    </row>
    <row r="2960" spans="3:4">
      <c r="C2960" s="7"/>
      <c r="D2960" s="7"/>
    </row>
    <row r="2961" spans="3:4">
      <c r="C2961" s="7"/>
      <c r="D2961" s="7"/>
    </row>
    <row r="2962" spans="3:4">
      <c r="C2962" s="7"/>
      <c r="D2962" s="7"/>
    </row>
    <row r="2963" spans="3:4">
      <c r="C2963" s="7"/>
      <c r="D2963" s="7"/>
    </row>
    <row r="2964" spans="3:4">
      <c r="C2964" s="7"/>
      <c r="D2964" s="7"/>
    </row>
    <row r="2965" spans="3:4">
      <c r="C2965" s="7"/>
      <c r="D2965" s="7"/>
    </row>
    <row r="2966" spans="3:4">
      <c r="C2966" s="7"/>
      <c r="D2966" s="7"/>
    </row>
    <row r="2967" spans="3:4">
      <c r="C2967" s="7"/>
      <c r="D2967" s="7"/>
    </row>
    <row r="2968" spans="3:4">
      <c r="C2968" s="7"/>
      <c r="D2968" s="7"/>
    </row>
    <row r="2969" spans="3:4">
      <c r="C2969" s="7"/>
      <c r="D2969" s="7"/>
    </row>
    <row r="2970" spans="3:4">
      <c r="C2970" s="7"/>
      <c r="D2970" s="7"/>
    </row>
    <row r="2971" spans="3:4">
      <c r="C2971" s="7"/>
      <c r="D2971" s="7"/>
    </row>
    <row r="2972" spans="3:4">
      <c r="C2972" s="7"/>
      <c r="D2972" s="7"/>
    </row>
    <row r="2973" spans="3:4">
      <c r="C2973" s="7"/>
      <c r="D2973" s="7"/>
    </row>
    <row r="2974" spans="3:4">
      <c r="C2974" s="7"/>
      <c r="D2974" s="7"/>
    </row>
    <row r="2975" spans="3:4">
      <c r="C2975" s="7"/>
      <c r="D2975" s="7"/>
    </row>
    <row r="2976" spans="3:4">
      <c r="C2976" s="7"/>
      <c r="D2976" s="7"/>
    </row>
    <row r="2977" spans="3:4">
      <c r="C2977" s="7"/>
      <c r="D2977" s="7"/>
    </row>
    <row r="2978" spans="3:4">
      <c r="C2978" s="7"/>
      <c r="D2978" s="7"/>
    </row>
    <row r="2979" spans="3:4">
      <c r="C2979" s="7"/>
      <c r="D2979" s="7"/>
    </row>
    <row r="2980" spans="3:4">
      <c r="C2980" s="7"/>
      <c r="D2980" s="7"/>
    </row>
    <row r="2981" spans="3:4">
      <c r="C2981" s="7"/>
      <c r="D2981" s="7"/>
    </row>
    <row r="2982" spans="3:4">
      <c r="C2982" s="7"/>
      <c r="D2982" s="7"/>
    </row>
    <row r="2983" spans="3:4">
      <c r="C2983" s="7"/>
      <c r="D2983" s="7"/>
    </row>
    <row r="2984" spans="3:4">
      <c r="C2984" s="7"/>
      <c r="D2984" s="7"/>
    </row>
    <row r="2985" spans="3:4">
      <c r="C2985" s="7"/>
      <c r="D2985" s="7"/>
    </row>
    <row r="2986" spans="3:4">
      <c r="C2986" s="7"/>
      <c r="D2986" s="7"/>
    </row>
    <row r="2987" spans="3:4">
      <c r="C2987" s="7"/>
      <c r="D2987" s="7"/>
    </row>
    <row r="2988" spans="3:4">
      <c r="C2988" s="7"/>
      <c r="D2988" s="7"/>
    </row>
    <row r="2989" spans="3:4">
      <c r="C2989" s="7"/>
      <c r="D2989" s="7"/>
    </row>
    <row r="2990" spans="3:4">
      <c r="C2990" s="7"/>
      <c r="D2990" s="7"/>
    </row>
    <row r="2991" spans="3:4">
      <c r="C2991" s="7"/>
      <c r="D2991" s="7"/>
    </row>
    <row r="2992" spans="3:4">
      <c r="C2992" s="7"/>
      <c r="D2992" s="7"/>
    </row>
    <row r="2993" spans="3:4">
      <c r="C2993" s="7"/>
      <c r="D2993" s="7"/>
    </row>
    <row r="2994" spans="3:4">
      <c r="C2994" s="7"/>
      <c r="D2994" s="7"/>
    </row>
    <row r="2995" spans="3:4">
      <c r="C2995" s="7"/>
      <c r="D2995" s="7"/>
    </row>
    <row r="2996" spans="3:4">
      <c r="C2996" s="7"/>
      <c r="D2996" s="7"/>
    </row>
    <row r="2997" spans="3:4">
      <c r="C2997" s="7"/>
      <c r="D2997" s="7"/>
    </row>
    <row r="2998" spans="3:4">
      <c r="C2998" s="7"/>
      <c r="D2998" s="7"/>
    </row>
    <row r="2999" spans="3:4">
      <c r="C2999" s="7"/>
      <c r="D2999" s="7"/>
    </row>
    <row r="3000" spans="3:4">
      <c r="C3000" s="7"/>
      <c r="D3000" s="7"/>
    </row>
    <row r="3001" spans="3:4">
      <c r="C3001" s="7"/>
      <c r="D3001" s="7"/>
    </row>
    <row r="3002" spans="3:4">
      <c r="C3002" s="7"/>
      <c r="D3002" s="7"/>
    </row>
    <row r="3003" spans="3:4">
      <c r="C3003" s="7"/>
      <c r="D3003" s="7"/>
    </row>
    <row r="3004" spans="3:4">
      <c r="C3004" s="7"/>
      <c r="D3004" s="7"/>
    </row>
    <row r="3005" spans="3:4">
      <c r="C3005" s="7"/>
      <c r="D3005" s="7"/>
    </row>
    <row r="3006" spans="3:4">
      <c r="C3006" s="7"/>
      <c r="D3006" s="7"/>
    </row>
    <row r="3007" spans="3:4">
      <c r="C3007" s="7"/>
      <c r="D3007" s="7"/>
    </row>
    <row r="3008" spans="3:4">
      <c r="C3008" s="7"/>
      <c r="D3008" s="7"/>
    </row>
    <row r="3009" spans="3:4">
      <c r="C3009" s="7"/>
      <c r="D3009" s="7"/>
    </row>
    <row r="3010" spans="3:4">
      <c r="C3010" s="7"/>
      <c r="D3010" s="7"/>
    </row>
    <row r="3011" spans="3:4">
      <c r="C3011" s="7"/>
      <c r="D3011" s="7"/>
    </row>
    <row r="3012" spans="3:4">
      <c r="C3012" s="7"/>
      <c r="D3012" s="7"/>
    </row>
    <row r="3013" spans="3:4">
      <c r="C3013" s="7"/>
      <c r="D3013" s="7"/>
    </row>
    <row r="3014" spans="3:4">
      <c r="C3014" s="7"/>
      <c r="D3014" s="7"/>
    </row>
    <row r="3015" spans="3:4">
      <c r="C3015" s="7"/>
      <c r="D3015" s="7"/>
    </row>
    <row r="3016" spans="3:4">
      <c r="C3016" s="7"/>
      <c r="D3016" s="7"/>
    </row>
    <row r="3017" spans="3:4">
      <c r="C3017" s="7"/>
      <c r="D3017" s="7"/>
    </row>
    <row r="3018" spans="3:4">
      <c r="C3018" s="7"/>
      <c r="D3018" s="7"/>
    </row>
    <row r="3019" spans="3:4">
      <c r="C3019" s="7"/>
      <c r="D3019" s="7"/>
    </row>
    <row r="3020" spans="3:4">
      <c r="C3020" s="7"/>
      <c r="D3020" s="7"/>
    </row>
    <row r="3021" spans="3:4">
      <c r="C3021" s="7"/>
      <c r="D3021" s="7"/>
    </row>
    <row r="3022" spans="3:4">
      <c r="C3022" s="7"/>
      <c r="D3022" s="7"/>
    </row>
    <row r="3023" spans="3:4">
      <c r="C3023" s="7"/>
      <c r="D3023" s="7"/>
    </row>
    <row r="3024" spans="3:4">
      <c r="C3024" s="7"/>
      <c r="D3024" s="7"/>
    </row>
    <row r="3025" spans="3:4">
      <c r="C3025" s="7"/>
      <c r="D3025" s="7"/>
    </row>
    <row r="3026" spans="3:4">
      <c r="C3026" s="7"/>
      <c r="D3026" s="7"/>
    </row>
    <row r="3027" spans="3:4">
      <c r="C3027" s="7"/>
      <c r="D3027" s="7"/>
    </row>
    <row r="3028" spans="3:4">
      <c r="C3028" s="7"/>
      <c r="D3028" s="7"/>
    </row>
    <row r="3029" spans="3:4">
      <c r="C3029" s="7"/>
      <c r="D3029" s="7"/>
    </row>
    <row r="3030" spans="3:4">
      <c r="C3030" s="7"/>
      <c r="D3030" s="7"/>
    </row>
    <row r="3031" spans="3:4">
      <c r="C3031" s="7"/>
      <c r="D3031" s="7"/>
    </row>
    <row r="3032" spans="3:4">
      <c r="C3032" s="7"/>
      <c r="D3032" s="7"/>
    </row>
    <row r="3033" spans="3:4">
      <c r="C3033" s="7"/>
      <c r="D3033" s="7"/>
    </row>
    <row r="3034" spans="3:4">
      <c r="C3034" s="7"/>
      <c r="D3034" s="7"/>
    </row>
    <row r="3035" spans="3:4">
      <c r="C3035" s="7"/>
      <c r="D3035" s="7"/>
    </row>
    <row r="3036" spans="3:4">
      <c r="C3036" s="7"/>
      <c r="D3036" s="7"/>
    </row>
    <row r="3037" spans="3:4">
      <c r="C3037" s="7"/>
      <c r="D3037" s="7"/>
    </row>
    <row r="3038" spans="3:4">
      <c r="C3038" s="7"/>
      <c r="D3038" s="7"/>
    </row>
    <row r="3039" spans="3:4">
      <c r="C3039" s="7"/>
      <c r="D3039" s="7"/>
    </row>
    <row r="3040" spans="3:4">
      <c r="C3040" s="7"/>
      <c r="D3040" s="7"/>
    </row>
    <row r="3041" spans="3:4">
      <c r="C3041" s="7"/>
      <c r="D3041" s="7"/>
    </row>
    <row r="3042" spans="3:4">
      <c r="C3042" s="7"/>
      <c r="D3042" s="7"/>
    </row>
    <row r="3043" spans="3:4">
      <c r="C3043" s="7"/>
      <c r="D3043" s="7"/>
    </row>
    <row r="3044" spans="3:4">
      <c r="C3044" s="7"/>
      <c r="D3044" s="7"/>
    </row>
    <row r="3045" spans="3:4">
      <c r="C3045" s="7"/>
      <c r="D3045" s="7"/>
    </row>
    <row r="3046" spans="3:4">
      <c r="C3046" s="7"/>
      <c r="D3046" s="7"/>
    </row>
    <row r="3047" spans="3:4">
      <c r="C3047" s="7"/>
      <c r="D3047" s="7"/>
    </row>
    <row r="3048" spans="3:4">
      <c r="C3048" s="7"/>
      <c r="D3048" s="7"/>
    </row>
    <row r="3049" spans="3:4">
      <c r="C3049" s="7"/>
      <c r="D3049" s="7"/>
    </row>
    <row r="3050" spans="3:4">
      <c r="C3050" s="7"/>
      <c r="D3050" s="7"/>
    </row>
    <row r="3051" spans="3:4">
      <c r="C3051" s="7"/>
      <c r="D3051" s="7"/>
    </row>
    <row r="3052" spans="3:4">
      <c r="C3052" s="7"/>
      <c r="D3052" s="7"/>
    </row>
    <row r="3053" spans="3:4">
      <c r="C3053" s="7"/>
      <c r="D3053" s="7"/>
    </row>
    <row r="3054" spans="3:4">
      <c r="C3054" s="7"/>
      <c r="D3054" s="7"/>
    </row>
    <row r="3055" spans="3:4">
      <c r="C3055" s="7"/>
      <c r="D3055" s="7"/>
    </row>
    <row r="3056" spans="3:4">
      <c r="C3056" s="7"/>
      <c r="D3056" s="7"/>
    </row>
    <row r="3057" spans="3:4">
      <c r="C3057" s="7"/>
      <c r="D3057" s="7"/>
    </row>
    <row r="3058" spans="3:4">
      <c r="C3058" s="7"/>
      <c r="D3058" s="7"/>
    </row>
    <row r="3059" spans="3:4">
      <c r="C3059" s="7"/>
      <c r="D3059" s="7"/>
    </row>
    <row r="3060" spans="3:4">
      <c r="C3060" s="7"/>
      <c r="D3060" s="7"/>
    </row>
    <row r="3061" spans="3:4">
      <c r="C3061" s="7"/>
      <c r="D3061" s="7"/>
    </row>
    <row r="3062" spans="3:4">
      <c r="C3062" s="7"/>
      <c r="D3062" s="7"/>
    </row>
    <row r="3063" spans="3:4">
      <c r="C3063" s="7"/>
      <c r="D3063" s="7"/>
    </row>
    <row r="3064" spans="3:4">
      <c r="C3064" s="7"/>
      <c r="D3064" s="7"/>
    </row>
    <row r="3065" spans="3:4">
      <c r="C3065" s="7"/>
      <c r="D3065" s="7"/>
    </row>
    <row r="3066" spans="3:4">
      <c r="C3066" s="7"/>
      <c r="D3066" s="7"/>
    </row>
    <row r="3067" spans="3:4">
      <c r="C3067" s="7"/>
      <c r="D3067" s="7"/>
    </row>
    <row r="3068" spans="3:4">
      <c r="C3068" s="7"/>
      <c r="D3068" s="7"/>
    </row>
    <row r="3069" spans="3:4">
      <c r="C3069" s="7"/>
      <c r="D3069" s="7"/>
    </row>
    <row r="3070" spans="3:4">
      <c r="C3070" s="7"/>
      <c r="D3070" s="7"/>
    </row>
    <row r="3071" spans="3:4">
      <c r="C3071" s="7"/>
      <c r="D3071" s="7"/>
    </row>
    <row r="3072" spans="3:4">
      <c r="C3072" s="7"/>
      <c r="D3072" s="7"/>
    </row>
    <row r="3073" spans="3:4">
      <c r="C3073" s="7"/>
      <c r="D3073" s="7"/>
    </row>
    <row r="3074" spans="3:4">
      <c r="C3074" s="7"/>
      <c r="D3074" s="7"/>
    </row>
    <row r="3075" spans="3:4">
      <c r="C3075" s="7"/>
      <c r="D3075" s="7"/>
    </row>
    <row r="3076" spans="3:4">
      <c r="C3076" s="7"/>
      <c r="D3076" s="7"/>
    </row>
    <row r="3077" spans="3:4">
      <c r="C3077" s="7"/>
      <c r="D3077" s="7"/>
    </row>
    <row r="3078" spans="3:4">
      <c r="C3078" s="7"/>
      <c r="D3078" s="7"/>
    </row>
    <row r="3079" spans="3:4">
      <c r="C3079" s="7"/>
      <c r="D3079" s="7"/>
    </row>
    <row r="3080" spans="3:4">
      <c r="C3080" s="7"/>
      <c r="D3080" s="7"/>
    </row>
    <row r="3081" spans="3:4">
      <c r="C3081" s="7"/>
      <c r="D3081" s="7"/>
    </row>
    <row r="3082" spans="3:4">
      <c r="C3082" s="7"/>
      <c r="D3082" s="7"/>
    </row>
    <row r="3083" spans="3:4">
      <c r="C3083" s="7"/>
      <c r="D3083" s="7"/>
    </row>
    <row r="3084" spans="3:4">
      <c r="C3084" s="7"/>
      <c r="D3084" s="7"/>
    </row>
    <row r="3085" spans="3:4">
      <c r="C3085" s="7"/>
      <c r="D3085" s="7"/>
    </row>
    <row r="3086" spans="3:4">
      <c r="C3086" s="7"/>
      <c r="D3086" s="7"/>
    </row>
    <row r="3087" spans="3:4">
      <c r="C3087" s="7"/>
      <c r="D3087" s="7"/>
    </row>
    <row r="3088" spans="3:4">
      <c r="C3088" s="7"/>
      <c r="D3088" s="7"/>
    </row>
    <row r="3089" spans="3:4">
      <c r="C3089" s="7"/>
      <c r="D3089" s="7"/>
    </row>
    <row r="3090" spans="3:4">
      <c r="C3090" s="7"/>
      <c r="D3090" s="7"/>
    </row>
    <row r="3091" spans="3:4">
      <c r="C3091" s="7"/>
      <c r="D3091" s="7"/>
    </row>
    <row r="3092" spans="3:4">
      <c r="C3092" s="7"/>
      <c r="D3092" s="7"/>
    </row>
    <row r="3093" spans="3:4">
      <c r="C3093" s="7"/>
      <c r="D3093" s="7"/>
    </row>
    <row r="3094" spans="3:4">
      <c r="C3094" s="7"/>
      <c r="D3094" s="7"/>
    </row>
    <row r="3095" spans="3:4">
      <c r="C3095" s="7"/>
      <c r="D3095" s="7"/>
    </row>
    <row r="3096" spans="3:4">
      <c r="C3096" s="7"/>
      <c r="D3096" s="7"/>
    </row>
    <row r="3097" spans="3:4">
      <c r="C3097" s="7"/>
      <c r="D3097" s="7"/>
    </row>
    <row r="3098" spans="3:4">
      <c r="C3098" s="7"/>
      <c r="D3098" s="7"/>
    </row>
    <row r="3099" spans="3:4">
      <c r="C3099" s="7"/>
      <c r="D3099" s="7"/>
    </row>
    <row r="3100" spans="3:4">
      <c r="C3100" s="7"/>
      <c r="D3100" s="7"/>
    </row>
    <row r="3101" spans="3:4">
      <c r="C3101" s="7"/>
      <c r="D3101" s="7"/>
    </row>
    <row r="3102" spans="3:4">
      <c r="C3102" s="7"/>
      <c r="D3102" s="7"/>
    </row>
    <row r="3103" spans="3:4">
      <c r="C3103" s="7"/>
      <c r="D3103" s="7"/>
    </row>
    <row r="3104" spans="3:4">
      <c r="C3104" s="7"/>
      <c r="D3104" s="7"/>
    </row>
    <row r="3105" spans="3:4">
      <c r="C3105" s="7"/>
      <c r="D3105" s="7"/>
    </row>
    <row r="3106" spans="3:4">
      <c r="C3106" s="7"/>
      <c r="D3106" s="7"/>
    </row>
    <row r="3107" spans="3:4">
      <c r="C3107" s="7"/>
      <c r="D3107" s="7"/>
    </row>
    <row r="3108" spans="3:4">
      <c r="C3108" s="7"/>
      <c r="D3108" s="7"/>
    </row>
    <row r="3109" spans="3:4">
      <c r="C3109" s="7"/>
      <c r="D3109" s="7"/>
    </row>
    <row r="3110" spans="3:4">
      <c r="C3110" s="7"/>
      <c r="D3110" s="7"/>
    </row>
    <row r="3111" spans="3:4">
      <c r="C3111" s="7"/>
      <c r="D3111" s="7"/>
    </row>
    <row r="3112" spans="3:4">
      <c r="C3112" s="7"/>
      <c r="D3112" s="7"/>
    </row>
    <row r="3113" spans="3:4">
      <c r="C3113" s="7"/>
      <c r="D3113" s="7"/>
    </row>
    <row r="3114" spans="3:4">
      <c r="C3114" s="7"/>
      <c r="D3114" s="7"/>
    </row>
    <row r="3115" spans="3:4">
      <c r="C3115" s="7"/>
      <c r="D3115" s="7"/>
    </row>
    <row r="3116" spans="3:4">
      <c r="C3116" s="7"/>
      <c r="D3116" s="7"/>
    </row>
    <row r="3117" spans="3:4">
      <c r="C3117" s="7"/>
      <c r="D3117" s="7"/>
    </row>
    <row r="3118" spans="3:4">
      <c r="C3118" s="7"/>
      <c r="D3118" s="7"/>
    </row>
    <row r="3119" spans="3:4">
      <c r="C3119" s="7"/>
      <c r="D3119" s="7"/>
    </row>
    <row r="3120" spans="3:4">
      <c r="C3120" s="7"/>
      <c r="D3120" s="7"/>
    </row>
    <row r="3121" spans="3:4">
      <c r="C3121" s="7"/>
      <c r="D3121" s="7"/>
    </row>
    <row r="3122" spans="3:4">
      <c r="C3122" s="7"/>
      <c r="D3122" s="7"/>
    </row>
    <row r="3123" spans="3:4">
      <c r="C3123" s="7"/>
      <c r="D3123" s="7"/>
    </row>
    <row r="3124" spans="3:4">
      <c r="C3124" s="7"/>
      <c r="D3124" s="7"/>
    </row>
    <row r="3125" spans="3:4">
      <c r="C3125" s="7"/>
      <c r="D3125" s="7"/>
    </row>
    <row r="3126" spans="3:4">
      <c r="C3126" s="7"/>
      <c r="D3126" s="7"/>
    </row>
    <row r="3127" spans="3:4">
      <c r="C3127" s="7"/>
      <c r="D3127" s="7"/>
    </row>
    <row r="3128" spans="3:4">
      <c r="C3128" s="7"/>
      <c r="D3128" s="7"/>
    </row>
    <row r="3129" spans="3:4">
      <c r="C3129" s="7"/>
      <c r="D3129" s="7"/>
    </row>
    <row r="3130" spans="3:4">
      <c r="C3130" s="7"/>
      <c r="D3130" s="7"/>
    </row>
    <row r="3131" spans="3:4">
      <c r="C3131" s="7"/>
      <c r="D3131" s="7"/>
    </row>
    <row r="3132" spans="3:4">
      <c r="C3132" s="7"/>
      <c r="D3132" s="7"/>
    </row>
    <row r="3133" spans="3:4">
      <c r="C3133" s="7"/>
      <c r="D3133" s="7"/>
    </row>
    <row r="3134" spans="3:4">
      <c r="C3134" s="7"/>
      <c r="D3134" s="7"/>
    </row>
    <row r="3135" spans="3:4">
      <c r="C3135" s="7"/>
      <c r="D3135" s="7"/>
    </row>
    <row r="3136" spans="3:4">
      <c r="C3136" s="7"/>
      <c r="D3136" s="7"/>
    </row>
    <row r="3137" spans="3:4">
      <c r="C3137" s="7"/>
      <c r="D3137" s="7"/>
    </row>
    <row r="3138" spans="3:4">
      <c r="C3138" s="7"/>
      <c r="D3138" s="7"/>
    </row>
    <row r="3139" spans="3:4">
      <c r="C3139" s="7"/>
      <c r="D3139" s="7"/>
    </row>
    <row r="3140" spans="3:4">
      <c r="C3140" s="7"/>
      <c r="D3140" s="7"/>
    </row>
    <row r="3141" spans="3:4">
      <c r="C3141" s="7"/>
      <c r="D3141" s="7"/>
    </row>
    <row r="3142" spans="3:4">
      <c r="C3142" s="7"/>
      <c r="D3142" s="7"/>
    </row>
    <row r="3143" spans="3:4">
      <c r="C3143" s="7"/>
      <c r="D3143" s="7"/>
    </row>
    <row r="3144" spans="3:4">
      <c r="C3144" s="7"/>
      <c r="D3144" s="7"/>
    </row>
    <row r="3145" spans="3:4">
      <c r="C3145" s="7"/>
      <c r="D3145" s="7"/>
    </row>
    <row r="3146" spans="3:4">
      <c r="C3146" s="7"/>
      <c r="D3146" s="7"/>
    </row>
    <row r="3147" spans="3:4">
      <c r="C3147" s="7"/>
      <c r="D3147" s="7"/>
    </row>
    <row r="3148" spans="3:4">
      <c r="C3148" s="7"/>
      <c r="D3148" s="7"/>
    </row>
    <row r="3149" spans="3:4">
      <c r="C3149" s="7"/>
      <c r="D3149" s="7"/>
    </row>
    <row r="3150" spans="3:4">
      <c r="C3150" s="7"/>
      <c r="D3150" s="7"/>
    </row>
    <row r="3151" spans="3:4">
      <c r="C3151" s="7"/>
      <c r="D3151" s="7"/>
    </row>
    <row r="3152" spans="3:4">
      <c r="C3152" s="7"/>
      <c r="D3152" s="7"/>
    </row>
    <row r="3153" spans="3:4">
      <c r="C3153" s="7"/>
      <c r="D3153" s="7"/>
    </row>
    <row r="3154" spans="3:4">
      <c r="C3154" s="7"/>
      <c r="D3154" s="7"/>
    </row>
    <row r="3155" spans="3:4">
      <c r="C3155" s="7"/>
      <c r="D3155" s="7"/>
    </row>
    <row r="3156" spans="3:4">
      <c r="C3156" s="7"/>
      <c r="D3156" s="7"/>
    </row>
    <row r="3157" spans="3:4">
      <c r="C3157" s="7"/>
      <c r="D3157" s="7"/>
    </row>
    <row r="3158" spans="3:4">
      <c r="C3158" s="7"/>
      <c r="D3158" s="7"/>
    </row>
    <row r="3159" spans="3:4">
      <c r="C3159" s="7"/>
      <c r="D3159" s="7"/>
    </row>
    <row r="3160" spans="3:4">
      <c r="C3160" s="7"/>
      <c r="D3160" s="7"/>
    </row>
    <row r="3161" spans="3:4">
      <c r="C3161" s="7"/>
      <c r="D3161" s="7"/>
    </row>
    <row r="3162" spans="3:4">
      <c r="C3162" s="7"/>
      <c r="D3162" s="7"/>
    </row>
    <row r="3163" spans="3:4">
      <c r="C3163" s="7"/>
      <c r="D3163" s="7"/>
    </row>
    <row r="3164" spans="3:4">
      <c r="C3164" s="7"/>
      <c r="D3164" s="7"/>
    </row>
    <row r="3165" spans="3:4">
      <c r="C3165" s="7"/>
      <c r="D3165" s="7"/>
    </row>
    <row r="3166" spans="3:4">
      <c r="C3166" s="7"/>
      <c r="D3166" s="7"/>
    </row>
    <row r="3167" spans="3:4">
      <c r="C3167" s="7"/>
      <c r="D3167" s="7"/>
    </row>
    <row r="3168" spans="3:4">
      <c r="C3168" s="7"/>
      <c r="D3168" s="7"/>
    </row>
    <row r="3169" spans="3:4">
      <c r="C3169" s="7"/>
      <c r="D3169" s="7"/>
    </row>
    <row r="3170" spans="3:4">
      <c r="C3170" s="7"/>
      <c r="D3170" s="7"/>
    </row>
    <row r="3171" spans="3:4">
      <c r="C3171" s="7"/>
      <c r="D3171" s="7"/>
    </row>
    <row r="3172" spans="3:4">
      <c r="C3172" s="7"/>
      <c r="D3172" s="7"/>
    </row>
    <row r="3173" spans="3:4">
      <c r="C3173" s="7"/>
      <c r="D3173" s="7"/>
    </row>
    <row r="3174" spans="3:4">
      <c r="C3174" s="7"/>
      <c r="D3174" s="7"/>
    </row>
    <row r="3175" spans="3:4">
      <c r="C3175" s="7"/>
      <c r="D3175" s="7"/>
    </row>
    <row r="3176" spans="3:4">
      <c r="C3176" s="7"/>
      <c r="D3176" s="7"/>
    </row>
    <row r="3177" spans="3:4">
      <c r="C3177" s="7"/>
      <c r="D3177" s="7"/>
    </row>
    <row r="3178" spans="3:4">
      <c r="C3178" s="7"/>
      <c r="D3178" s="7"/>
    </row>
    <row r="3179" spans="3:4">
      <c r="C3179" s="7"/>
      <c r="D3179" s="7"/>
    </row>
    <row r="3180" spans="3:4">
      <c r="C3180" s="7"/>
      <c r="D3180" s="7"/>
    </row>
    <row r="3181" spans="3:4">
      <c r="C3181" s="7"/>
      <c r="D3181" s="7"/>
    </row>
    <row r="3182" spans="3:4">
      <c r="C3182" s="7"/>
      <c r="D3182" s="7"/>
    </row>
    <row r="3183" spans="3:4">
      <c r="C3183" s="7"/>
      <c r="D3183" s="7"/>
    </row>
    <row r="3184" spans="3:4">
      <c r="C3184" s="7"/>
      <c r="D3184" s="7"/>
    </row>
    <row r="3185" spans="3:4">
      <c r="C3185" s="7"/>
      <c r="D3185" s="7"/>
    </row>
    <row r="3186" spans="3:4">
      <c r="C3186" s="7"/>
      <c r="D3186" s="7"/>
    </row>
    <row r="3187" spans="3:4">
      <c r="C3187" s="7"/>
      <c r="D3187" s="7"/>
    </row>
    <row r="3188" spans="3:4">
      <c r="C3188" s="7"/>
      <c r="D3188" s="7"/>
    </row>
    <row r="3189" spans="3:4">
      <c r="C3189" s="7"/>
      <c r="D3189" s="7"/>
    </row>
    <row r="3190" spans="3:4">
      <c r="C3190" s="7"/>
      <c r="D3190" s="7"/>
    </row>
    <row r="3191" spans="3:4">
      <c r="C3191" s="7"/>
      <c r="D3191" s="7"/>
    </row>
    <row r="3192" spans="3:4">
      <c r="C3192" s="7"/>
      <c r="D3192" s="7"/>
    </row>
    <row r="3193" spans="3:4">
      <c r="C3193" s="7"/>
      <c r="D3193" s="7"/>
    </row>
    <row r="3194" spans="3:4">
      <c r="C3194" s="7"/>
      <c r="D3194" s="7"/>
    </row>
    <row r="3195" spans="3:4">
      <c r="C3195" s="7"/>
      <c r="D3195" s="7"/>
    </row>
    <row r="3196" spans="3:4">
      <c r="C3196" s="7"/>
      <c r="D3196" s="7"/>
    </row>
    <row r="3197" spans="3:4">
      <c r="C3197" s="7"/>
      <c r="D3197" s="7"/>
    </row>
    <row r="3198" spans="3:4">
      <c r="C3198" s="7"/>
      <c r="D3198" s="7"/>
    </row>
    <row r="3199" spans="3:4">
      <c r="C3199" s="7"/>
      <c r="D3199" s="7"/>
    </row>
    <row r="3200" spans="3:4">
      <c r="C3200" s="7"/>
      <c r="D3200" s="7"/>
    </row>
    <row r="3201" spans="3:4">
      <c r="C3201" s="7"/>
      <c r="D3201" s="7"/>
    </row>
    <row r="3202" spans="3:4">
      <c r="C3202" s="7"/>
      <c r="D3202" s="7"/>
    </row>
    <row r="3203" spans="3:4">
      <c r="C3203" s="7"/>
      <c r="D3203" s="7"/>
    </row>
    <row r="3204" spans="3:4">
      <c r="C3204" s="7"/>
      <c r="D3204" s="7"/>
    </row>
    <row r="3205" spans="3:4">
      <c r="C3205" s="7"/>
      <c r="D3205" s="7"/>
    </row>
    <row r="3206" spans="3:4">
      <c r="C3206" s="7"/>
      <c r="D3206" s="7"/>
    </row>
    <row r="3207" spans="3:4">
      <c r="C3207" s="7"/>
      <c r="D3207" s="7"/>
    </row>
    <row r="3208" spans="3:4">
      <c r="C3208" s="7"/>
      <c r="D3208" s="7"/>
    </row>
    <row r="3209" spans="3:4">
      <c r="C3209" s="7"/>
      <c r="D3209" s="7"/>
    </row>
    <row r="3210" spans="3:4">
      <c r="C3210" s="7"/>
      <c r="D3210" s="7"/>
    </row>
    <row r="3211" spans="3:4">
      <c r="C3211" s="7"/>
      <c r="D3211" s="7"/>
    </row>
    <row r="3212" spans="3:4">
      <c r="C3212" s="7"/>
      <c r="D3212" s="7"/>
    </row>
    <row r="3213" spans="3:4">
      <c r="C3213" s="7"/>
      <c r="D3213" s="7"/>
    </row>
    <row r="3214" spans="3:4">
      <c r="C3214" s="7"/>
      <c r="D3214" s="7"/>
    </row>
    <row r="3215" spans="3:4">
      <c r="C3215" s="7"/>
      <c r="D3215" s="7"/>
    </row>
    <row r="3216" spans="3:4">
      <c r="C3216" s="7"/>
      <c r="D3216" s="7"/>
    </row>
    <row r="3217" spans="3:4">
      <c r="C3217" s="7"/>
      <c r="D3217" s="7"/>
    </row>
    <row r="3218" spans="3:4">
      <c r="C3218" s="7"/>
      <c r="D3218" s="7"/>
    </row>
    <row r="3219" spans="3:4">
      <c r="C3219" s="7"/>
      <c r="D3219" s="7"/>
    </row>
    <row r="3220" spans="3:4">
      <c r="C3220" s="7"/>
      <c r="D3220" s="7"/>
    </row>
    <row r="3221" spans="3:4">
      <c r="C3221" s="7"/>
      <c r="D3221" s="7"/>
    </row>
    <row r="3222" spans="3:4">
      <c r="C3222" s="7"/>
      <c r="D3222" s="7"/>
    </row>
    <row r="3223" spans="3:4">
      <c r="C3223" s="7"/>
      <c r="D3223" s="7"/>
    </row>
    <row r="3224" spans="3:4">
      <c r="C3224" s="7"/>
      <c r="D3224" s="7"/>
    </row>
    <row r="3225" spans="3:4">
      <c r="C3225" s="7"/>
      <c r="D3225" s="7"/>
    </row>
    <row r="3226" spans="3:4">
      <c r="C3226" s="7"/>
      <c r="D3226" s="7"/>
    </row>
    <row r="3227" spans="3:4">
      <c r="C3227" s="7"/>
      <c r="D3227" s="7"/>
    </row>
    <row r="3228" spans="3:4">
      <c r="C3228" s="7"/>
      <c r="D3228" s="7"/>
    </row>
    <row r="3229" spans="3:4">
      <c r="C3229" s="7"/>
      <c r="D3229" s="7"/>
    </row>
    <row r="3230" spans="3:4">
      <c r="C3230" s="7"/>
      <c r="D3230" s="7"/>
    </row>
    <row r="3231" spans="3:4">
      <c r="C3231" s="7"/>
      <c r="D3231" s="7"/>
    </row>
    <row r="3232" spans="3:4">
      <c r="C3232" s="7"/>
      <c r="D3232" s="7"/>
    </row>
    <row r="3233" spans="3:4">
      <c r="C3233" s="7"/>
      <c r="D3233" s="7"/>
    </row>
    <row r="3234" spans="3:4">
      <c r="C3234" s="7"/>
      <c r="D3234" s="7"/>
    </row>
    <row r="3235" spans="3:4">
      <c r="C3235" s="7"/>
      <c r="D3235" s="7"/>
    </row>
    <row r="3236" spans="3:4">
      <c r="C3236" s="7"/>
      <c r="D3236" s="7"/>
    </row>
    <row r="3237" spans="3:4">
      <c r="C3237" s="7"/>
      <c r="D3237" s="7"/>
    </row>
    <row r="3238" spans="3:4">
      <c r="C3238" s="7"/>
      <c r="D3238" s="7"/>
    </row>
    <row r="3239" spans="3:4">
      <c r="C3239" s="7"/>
      <c r="D3239" s="7"/>
    </row>
    <row r="3240" spans="3:4">
      <c r="C3240" s="7"/>
      <c r="D3240" s="7"/>
    </row>
    <row r="3241" spans="3:4">
      <c r="C3241" s="7"/>
      <c r="D3241" s="7"/>
    </row>
    <row r="3242" spans="3:4">
      <c r="C3242" s="7"/>
      <c r="D3242" s="7"/>
    </row>
    <row r="3243" spans="3:4">
      <c r="C3243" s="7"/>
      <c r="D3243" s="7"/>
    </row>
    <row r="3244" spans="3:4">
      <c r="C3244" s="7"/>
      <c r="D3244" s="7"/>
    </row>
    <row r="3245" spans="3:4">
      <c r="C3245" s="7"/>
      <c r="D3245" s="7"/>
    </row>
    <row r="3246" spans="3:4">
      <c r="C3246" s="7"/>
      <c r="D3246" s="7"/>
    </row>
    <row r="3247" spans="3:4">
      <c r="C3247" s="7"/>
      <c r="D3247" s="7"/>
    </row>
    <row r="3248" spans="3:4">
      <c r="C3248" s="7"/>
      <c r="D3248" s="7"/>
    </row>
    <row r="3249" spans="3:4">
      <c r="C3249" s="7"/>
      <c r="D3249" s="7"/>
    </row>
    <row r="3250" spans="3:4">
      <c r="C3250" s="7"/>
      <c r="D3250" s="7"/>
    </row>
    <row r="3251" spans="3:4">
      <c r="C3251" s="7"/>
      <c r="D3251" s="7"/>
    </row>
    <row r="3252" spans="3:4">
      <c r="C3252" s="7"/>
      <c r="D3252" s="7"/>
    </row>
    <row r="3253" spans="3:4">
      <c r="C3253" s="7"/>
      <c r="D3253" s="7"/>
    </row>
    <row r="3254" spans="3:4">
      <c r="C3254" s="7"/>
      <c r="D3254" s="7"/>
    </row>
    <row r="3255" spans="3:4">
      <c r="C3255" s="7"/>
      <c r="D3255" s="7"/>
    </row>
    <row r="3256" spans="3:4">
      <c r="C3256" s="7"/>
      <c r="D3256" s="7"/>
    </row>
    <row r="3257" spans="3:4">
      <c r="C3257" s="7"/>
      <c r="D3257" s="7"/>
    </row>
    <row r="3258" spans="3:4">
      <c r="C3258" s="7"/>
      <c r="D3258" s="7"/>
    </row>
    <row r="3259" spans="3:4">
      <c r="C3259" s="7"/>
      <c r="D3259" s="7"/>
    </row>
    <row r="3260" spans="3:4">
      <c r="C3260" s="7"/>
      <c r="D3260" s="7"/>
    </row>
    <row r="3261" spans="3:4">
      <c r="C3261" s="7"/>
      <c r="D3261" s="7"/>
    </row>
    <row r="3262" spans="3:4">
      <c r="C3262" s="7"/>
      <c r="D3262" s="7"/>
    </row>
    <row r="3263" spans="3:4">
      <c r="C3263" s="7"/>
      <c r="D3263" s="7"/>
    </row>
    <row r="3264" spans="3:4">
      <c r="C3264" s="7"/>
      <c r="D3264" s="7"/>
    </row>
    <row r="3265" spans="3:4">
      <c r="C3265" s="7"/>
      <c r="D3265" s="7"/>
    </row>
    <row r="3266" spans="3:4">
      <c r="C3266" s="7"/>
      <c r="D3266" s="7"/>
    </row>
    <row r="3267" spans="3:4">
      <c r="C3267" s="7"/>
      <c r="D3267" s="7"/>
    </row>
    <row r="3268" spans="3:4">
      <c r="C3268" s="7"/>
      <c r="D3268" s="7"/>
    </row>
    <row r="3269" spans="3:4">
      <c r="C3269" s="7"/>
      <c r="D3269" s="7"/>
    </row>
    <row r="3270" spans="3:4">
      <c r="C3270" s="7"/>
      <c r="D3270" s="7"/>
    </row>
    <row r="3271" spans="3:4">
      <c r="C3271" s="7"/>
      <c r="D3271" s="7"/>
    </row>
    <row r="3272" spans="3:4">
      <c r="C3272" s="7"/>
      <c r="D3272" s="7"/>
    </row>
    <row r="3273" spans="3:4">
      <c r="C3273" s="7"/>
      <c r="D3273" s="7"/>
    </row>
    <row r="3274" spans="3:4">
      <c r="C3274" s="7"/>
      <c r="D3274" s="7"/>
    </row>
    <row r="3275" spans="3:4">
      <c r="C3275" s="7"/>
      <c r="D3275" s="7"/>
    </row>
    <row r="3276" spans="3:4">
      <c r="C3276" s="7"/>
      <c r="D3276" s="7"/>
    </row>
    <row r="3277" spans="3:4">
      <c r="C3277" s="7"/>
      <c r="D3277" s="7"/>
    </row>
    <row r="3278" spans="3:4">
      <c r="C3278" s="7"/>
      <c r="D3278" s="7"/>
    </row>
    <row r="3279" spans="3:4">
      <c r="C3279" s="7"/>
      <c r="D3279" s="7"/>
    </row>
    <row r="3280" spans="3:4">
      <c r="C3280" s="7"/>
      <c r="D3280" s="7"/>
    </row>
    <row r="3281" spans="3:4">
      <c r="C3281" s="7"/>
      <c r="D3281" s="7"/>
    </row>
    <row r="3282" spans="3:4">
      <c r="C3282" s="7"/>
      <c r="D3282" s="7"/>
    </row>
    <row r="3283" spans="3:4">
      <c r="C3283" s="7"/>
      <c r="D3283" s="7"/>
    </row>
    <row r="3284" spans="3:4">
      <c r="C3284" s="7"/>
      <c r="D3284" s="7"/>
    </row>
    <row r="3285" spans="3:4">
      <c r="C3285" s="7"/>
      <c r="D3285" s="7"/>
    </row>
    <row r="3286" spans="3:4">
      <c r="C3286" s="7"/>
      <c r="D3286" s="7"/>
    </row>
    <row r="3287" spans="3:4">
      <c r="C3287" s="7"/>
      <c r="D3287" s="7"/>
    </row>
    <row r="3288" spans="3:4">
      <c r="C3288" s="7"/>
      <c r="D3288" s="7"/>
    </row>
    <row r="3289" spans="3:4">
      <c r="C3289" s="7"/>
      <c r="D3289" s="7"/>
    </row>
    <row r="3290" spans="3:4">
      <c r="C3290" s="7"/>
      <c r="D3290" s="7"/>
    </row>
    <row r="3291" spans="3:4">
      <c r="C3291" s="7"/>
      <c r="D3291" s="7"/>
    </row>
    <row r="3292" spans="3:4">
      <c r="C3292" s="7"/>
      <c r="D3292" s="7"/>
    </row>
    <row r="3293" spans="3:4">
      <c r="C3293" s="7"/>
      <c r="D3293" s="7"/>
    </row>
    <row r="3294" spans="3:4">
      <c r="C3294" s="7"/>
      <c r="D3294" s="7"/>
    </row>
    <row r="3295" spans="3:4">
      <c r="C3295" s="7"/>
      <c r="D3295" s="7"/>
    </row>
    <row r="3296" spans="3:4">
      <c r="C3296" s="7"/>
      <c r="D3296" s="7"/>
    </row>
    <row r="3297" spans="3:4">
      <c r="C3297" s="7"/>
      <c r="D3297" s="7"/>
    </row>
    <row r="3298" spans="3:4">
      <c r="C3298" s="7"/>
      <c r="D3298" s="7"/>
    </row>
    <row r="3299" spans="3:4">
      <c r="C3299" s="7"/>
      <c r="D3299" s="7"/>
    </row>
    <row r="3300" spans="3:4">
      <c r="C3300" s="7"/>
      <c r="D3300" s="7"/>
    </row>
    <row r="3301" spans="3:4">
      <c r="C3301" s="7"/>
      <c r="D3301" s="7"/>
    </row>
    <row r="3302" spans="3:4">
      <c r="C3302" s="7"/>
      <c r="D3302" s="7"/>
    </row>
    <row r="3303" spans="3:4">
      <c r="C3303" s="7"/>
      <c r="D3303" s="7"/>
    </row>
    <row r="3304" spans="3:4">
      <c r="C3304" s="7"/>
      <c r="D3304" s="7"/>
    </row>
    <row r="3305" spans="3:4">
      <c r="C3305" s="7"/>
      <c r="D3305" s="7"/>
    </row>
    <row r="3306" spans="3:4">
      <c r="C3306" s="7"/>
      <c r="D3306" s="7"/>
    </row>
    <row r="3307" spans="3:4">
      <c r="C3307" s="7"/>
      <c r="D3307" s="7"/>
    </row>
    <row r="3308" spans="3:4">
      <c r="C3308" s="7"/>
      <c r="D3308" s="7"/>
    </row>
    <row r="3309" spans="3:4">
      <c r="C3309" s="7"/>
      <c r="D3309" s="7"/>
    </row>
    <row r="3310" spans="3:4">
      <c r="C3310" s="7"/>
      <c r="D3310" s="7"/>
    </row>
    <row r="3311" spans="3:4">
      <c r="C3311" s="7"/>
      <c r="D3311" s="7"/>
    </row>
    <row r="3312" spans="3:4">
      <c r="C3312" s="7"/>
      <c r="D3312" s="7"/>
    </row>
    <row r="3313" spans="3:4">
      <c r="C3313" s="7"/>
      <c r="D3313" s="7"/>
    </row>
    <row r="3314" spans="3:4">
      <c r="C3314" s="7"/>
      <c r="D3314" s="7"/>
    </row>
    <row r="3315" spans="3:4">
      <c r="C3315" s="7"/>
      <c r="D3315" s="7"/>
    </row>
    <row r="3316" spans="3:4">
      <c r="C3316" s="7"/>
      <c r="D3316" s="7"/>
    </row>
    <row r="3317" spans="3:4">
      <c r="C3317" s="7"/>
      <c r="D3317" s="7"/>
    </row>
    <row r="3318" spans="3:4">
      <c r="C3318" s="7"/>
      <c r="D3318" s="7"/>
    </row>
    <row r="3319" spans="3:4">
      <c r="C3319" s="7"/>
      <c r="D3319" s="7"/>
    </row>
    <row r="3320" spans="3:4">
      <c r="C3320" s="7"/>
      <c r="D3320" s="7"/>
    </row>
    <row r="3321" spans="3:4">
      <c r="C3321" s="7"/>
      <c r="D3321" s="7"/>
    </row>
    <row r="3322" spans="3:4">
      <c r="C3322" s="7"/>
      <c r="D3322" s="7"/>
    </row>
    <row r="3323" spans="3:4">
      <c r="C3323" s="7"/>
      <c r="D3323" s="7"/>
    </row>
    <row r="3324" spans="3:4">
      <c r="C3324" s="7"/>
      <c r="D3324" s="7"/>
    </row>
    <row r="3325" spans="3:4">
      <c r="C3325" s="7"/>
      <c r="D3325" s="7"/>
    </row>
    <row r="3326" spans="3:4">
      <c r="C3326" s="7"/>
      <c r="D3326" s="7"/>
    </row>
    <row r="3327" spans="3:4">
      <c r="C3327" s="7"/>
      <c r="D3327" s="7"/>
    </row>
    <row r="3328" spans="3:4">
      <c r="C3328" s="7"/>
      <c r="D3328" s="7"/>
    </row>
    <row r="3329" spans="3:4">
      <c r="C3329" s="7"/>
      <c r="D3329" s="7"/>
    </row>
    <row r="3330" spans="3:4">
      <c r="C3330" s="7"/>
      <c r="D3330" s="7"/>
    </row>
    <row r="3331" spans="3:4">
      <c r="C3331" s="7"/>
      <c r="D3331" s="7"/>
    </row>
    <row r="3332" spans="3:4">
      <c r="C3332" s="7"/>
      <c r="D3332" s="7"/>
    </row>
    <row r="3333" spans="3:4">
      <c r="C3333" s="7"/>
      <c r="D3333" s="7"/>
    </row>
    <row r="3334" spans="3:4">
      <c r="C3334" s="7"/>
      <c r="D3334" s="7"/>
    </row>
    <row r="3335" spans="3:4">
      <c r="C3335" s="7"/>
      <c r="D3335" s="7"/>
    </row>
    <row r="3336" spans="3:4">
      <c r="C3336" s="7"/>
      <c r="D3336" s="7"/>
    </row>
    <row r="3337" spans="3:4">
      <c r="C3337" s="7"/>
      <c r="D3337" s="7"/>
    </row>
    <row r="3338" spans="3:4">
      <c r="C3338" s="7"/>
      <c r="D3338" s="7"/>
    </row>
    <row r="3339" spans="3:4">
      <c r="C3339" s="7"/>
      <c r="D3339" s="7"/>
    </row>
    <row r="3340" spans="3:4">
      <c r="C3340" s="7"/>
      <c r="D3340" s="7"/>
    </row>
    <row r="3341" spans="3:4">
      <c r="C3341" s="7"/>
      <c r="D3341" s="7"/>
    </row>
    <row r="3342" spans="3:4">
      <c r="C3342" s="7"/>
      <c r="D3342" s="7"/>
    </row>
    <row r="3343" spans="3:4">
      <c r="C3343" s="7"/>
      <c r="D3343" s="7"/>
    </row>
    <row r="3344" spans="3:4">
      <c r="C3344" s="7"/>
      <c r="D3344" s="7"/>
    </row>
    <row r="3345" spans="3:4">
      <c r="C3345" s="7"/>
      <c r="D3345" s="7"/>
    </row>
    <row r="3346" spans="3:4">
      <c r="C3346" s="7"/>
      <c r="D3346" s="7"/>
    </row>
    <row r="3347" spans="3:4">
      <c r="C3347" s="7"/>
      <c r="D3347" s="7"/>
    </row>
    <row r="3348" spans="3:4">
      <c r="C3348" s="7"/>
      <c r="D3348" s="7"/>
    </row>
    <row r="3349" spans="3:4">
      <c r="C3349" s="7"/>
      <c r="D3349" s="7"/>
    </row>
    <row r="3350" spans="3:4">
      <c r="C3350" s="7"/>
      <c r="D3350" s="7"/>
    </row>
    <row r="3351" spans="3:4">
      <c r="C3351" s="7"/>
      <c r="D3351" s="7"/>
    </row>
    <row r="3352" spans="3:4">
      <c r="C3352" s="7"/>
      <c r="D3352" s="7"/>
    </row>
    <row r="3353" spans="3:4">
      <c r="C3353" s="7"/>
      <c r="D3353" s="7"/>
    </row>
    <row r="3354" spans="3:4">
      <c r="C3354" s="7"/>
      <c r="D3354" s="7"/>
    </row>
    <row r="3355" spans="3:4">
      <c r="C3355" s="7"/>
      <c r="D3355" s="7"/>
    </row>
    <row r="3356" spans="3:4">
      <c r="C3356" s="7"/>
      <c r="D3356" s="7"/>
    </row>
    <row r="3357" spans="3:4">
      <c r="C3357" s="7"/>
      <c r="D3357" s="7"/>
    </row>
    <row r="3358" spans="3:4">
      <c r="C3358" s="7"/>
      <c r="D3358" s="7"/>
    </row>
    <row r="3359" spans="3:4">
      <c r="C3359" s="7"/>
      <c r="D3359" s="7"/>
    </row>
    <row r="3360" spans="3:4">
      <c r="C3360" s="7"/>
      <c r="D3360" s="7"/>
    </row>
    <row r="3361" spans="3:4">
      <c r="C3361" s="7"/>
      <c r="D3361" s="7"/>
    </row>
    <row r="3362" spans="3:4">
      <c r="C3362" s="7"/>
      <c r="D3362" s="7"/>
    </row>
    <row r="3363" spans="3:4">
      <c r="C3363" s="7"/>
      <c r="D3363" s="7"/>
    </row>
    <row r="3364" spans="3:4">
      <c r="C3364" s="7"/>
      <c r="D3364" s="7"/>
    </row>
    <row r="3365" spans="3:4">
      <c r="C3365" s="7"/>
      <c r="D3365" s="7"/>
    </row>
    <row r="3366" spans="3:4">
      <c r="C3366" s="7"/>
      <c r="D3366" s="7"/>
    </row>
    <row r="3367" spans="3:4">
      <c r="C3367" s="7"/>
      <c r="D3367" s="7"/>
    </row>
    <row r="3368" spans="3:4">
      <c r="C3368" s="7"/>
      <c r="D3368" s="7"/>
    </row>
    <row r="3369" spans="3:4">
      <c r="C3369" s="7"/>
      <c r="D3369" s="7"/>
    </row>
    <row r="3370" spans="3:4">
      <c r="C3370" s="7"/>
      <c r="D3370" s="7"/>
    </row>
    <row r="3371" spans="3:4">
      <c r="C3371" s="7"/>
      <c r="D3371" s="7"/>
    </row>
    <row r="3372" spans="3:4">
      <c r="C3372" s="7"/>
      <c r="D3372" s="7"/>
    </row>
    <row r="3373" spans="3:4">
      <c r="C3373" s="7"/>
      <c r="D3373" s="7"/>
    </row>
    <row r="3374" spans="3:4">
      <c r="C3374" s="7"/>
      <c r="D3374" s="7"/>
    </row>
    <row r="3375" spans="3:4">
      <c r="C3375" s="7"/>
      <c r="D3375" s="7"/>
    </row>
    <row r="3376" spans="3:4">
      <c r="C3376" s="7"/>
      <c r="D3376" s="7"/>
    </row>
    <row r="3377" spans="3:4">
      <c r="C3377" s="7"/>
      <c r="D3377" s="7"/>
    </row>
    <row r="3378" spans="3:4">
      <c r="C3378" s="7"/>
      <c r="D3378" s="7"/>
    </row>
    <row r="3379" spans="3:4">
      <c r="C3379" s="7"/>
      <c r="D3379" s="7"/>
    </row>
    <row r="3380" spans="3:4">
      <c r="C3380" s="7"/>
      <c r="D3380" s="7"/>
    </row>
    <row r="3381" spans="3:4">
      <c r="C3381" s="7"/>
      <c r="D3381" s="7"/>
    </row>
    <row r="3382" spans="3:4">
      <c r="C3382" s="7"/>
      <c r="D3382" s="7"/>
    </row>
    <row r="3383" spans="3:4">
      <c r="C3383" s="7"/>
      <c r="D3383" s="7"/>
    </row>
    <row r="3384" spans="3:4">
      <c r="C3384" s="7"/>
      <c r="D3384" s="7"/>
    </row>
    <row r="3385" spans="3:4">
      <c r="C3385" s="7"/>
      <c r="D3385" s="7"/>
    </row>
    <row r="3386" spans="3:4">
      <c r="C3386" s="7"/>
      <c r="D3386" s="7"/>
    </row>
    <row r="3387" spans="3:4">
      <c r="C3387" s="7"/>
      <c r="D3387" s="7"/>
    </row>
    <row r="3388" spans="3:4">
      <c r="C3388" s="7"/>
      <c r="D3388" s="7"/>
    </row>
    <row r="3389" spans="3:4">
      <c r="C3389" s="7"/>
      <c r="D3389" s="7"/>
    </row>
    <row r="3390" spans="3:4">
      <c r="C3390" s="7"/>
      <c r="D3390" s="7"/>
    </row>
    <row r="3391" spans="3:4">
      <c r="C3391" s="7"/>
      <c r="D3391" s="7"/>
    </row>
    <row r="3392" spans="3:4">
      <c r="C3392" s="7"/>
      <c r="D3392" s="7"/>
    </row>
    <row r="3393" spans="3:4">
      <c r="C3393" s="7"/>
      <c r="D3393" s="7"/>
    </row>
    <row r="3394" spans="3:4">
      <c r="C3394" s="7"/>
      <c r="D3394" s="7"/>
    </row>
    <row r="3395" spans="3:4">
      <c r="C3395" s="7"/>
      <c r="D3395" s="7"/>
    </row>
    <row r="3396" spans="3:4">
      <c r="C3396" s="7"/>
      <c r="D3396" s="7"/>
    </row>
    <row r="3397" spans="3:4">
      <c r="C3397" s="7"/>
      <c r="D3397" s="7"/>
    </row>
    <row r="3398" spans="3:4">
      <c r="C3398" s="7"/>
      <c r="D3398" s="7"/>
    </row>
    <row r="3399" spans="3:4">
      <c r="C3399" s="7"/>
      <c r="D3399" s="7"/>
    </row>
    <row r="3400" spans="3:4">
      <c r="C3400" s="7"/>
      <c r="D3400" s="7"/>
    </row>
    <row r="3401" spans="3:4">
      <c r="C3401" s="7"/>
      <c r="D3401" s="7"/>
    </row>
    <row r="3402" spans="3:4">
      <c r="C3402" s="7"/>
      <c r="D3402" s="7"/>
    </row>
    <row r="3403" spans="3:4">
      <c r="C3403" s="7"/>
      <c r="D3403" s="7"/>
    </row>
    <row r="3404" spans="3:4">
      <c r="C3404" s="7"/>
      <c r="D3404" s="7"/>
    </row>
    <row r="3405" spans="3:4">
      <c r="C3405" s="7"/>
      <c r="D3405" s="7"/>
    </row>
    <row r="3406" spans="3:4">
      <c r="C3406" s="7"/>
      <c r="D3406" s="7"/>
    </row>
    <row r="3407" spans="3:4">
      <c r="C3407" s="7"/>
      <c r="D3407" s="7"/>
    </row>
    <row r="3408" spans="3:4">
      <c r="C3408" s="7"/>
      <c r="D3408" s="7"/>
    </row>
    <row r="3409" spans="3:4">
      <c r="C3409" s="7"/>
      <c r="D3409" s="7"/>
    </row>
    <row r="3410" spans="3:4">
      <c r="C3410" s="7"/>
      <c r="D3410" s="7"/>
    </row>
    <row r="3411" spans="3:4">
      <c r="C3411" s="7"/>
      <c r="D3411" s="7"/>
    </row>
    <row r="3412" spans="3:4">
      <c r="C3412" s="7"/>
      <c r="D3412" s="7"/>
    </row>
    <row r="3413" spans="3:4">
      <c r="C3413" s="7"/>
      <c r="D3413" s="7"/>
    </row>
    <row r="3414" spans="3:4">
      <c r="C3414" s="7"/>
      <c r="D3414" s="7"/>
    </row>
    <row r="3415" spans="3:4">
      <c r="C3415" s="7"/>
      <c r="D3415" s="7"/>
    </row>
    <row r="3416" spans="3:4">
      <c r="C3416" s="7"/>
      <c r="D3416" s="7"/>
    </row>
    <row r="3417" spans="3:4">
      <c r="C3417" s="7"/>
      <c r="D3417" s="7"/>
    </row>
    <row r="3418" spans="3:4">
      <c r="C3418" s="7"/>
      <c r="D3418" s="7"/>
    </row>
    <row r="3419" spans="3:4">
      <c r="C3419" s="7"/>
      <c r="D3419" s="7"/>
    </row>
    <row r="3420" spans="3:4">
      <c r="C3420" s="7"/>
      <c r="D3420" s="7"/>
    </row>
    <row r="3421" spans="3:4">
      <c r="C3421" s="7"/>
      <c r="D3421" s="7"/>
    </row>
    <row r="3422" spans="3:4">
      <c r="C3422" s="7"/>
      <c r="D3422" s="7"/>
    </row>
    <row r="3423" spans="3:4">
      <c r="C3423" s="7"/>
      <c r="D3423" s="7"/>
    </row>
    <row r="3424" spans="3:4">
      <c r="C3424" s="7"/>
      <c r="D3424" s="7"/>
    </row>
    <row r="3425" spans="3:4">
      <c r="C3425" s="7"/>
      <c r="D3425" s="7"/>
    </row>
    <row r="3426" spans="3:4">
      <c r="C3426" s="7"/>
      <c r="D3426" s="7"/>
    </row>
    <row r="3427" spans="3:4">
      <c r="C3427" s="7"/>
      <c r="D3427" s="7"/>
    </row>
    <row r="3428" spans="3:4">
      <c r="C3428" s="7"/>
      <c r="D3428" s="7"/>
    </row>
    <row r="3429" spans="3:4">
      <c r="C3429" s="7"/>
      <c r="D3429" s="7"/>
    </row>
    <row r="3430" spans="3:4">
      <c r="C3430" s="7"/>
      <c r="D3430" s="7"/>
    </row>
    <row r="3431" spans="3:4">
      <c r="C3431" s="7"/>
      <c r="D3431" s="7"/>
    </row>
    <row r="3432" spans="3:4">
      <c r="C3432" s="7"/>
      <c r="D3432" s="7"/>
    </row>
    <row r="3433" spans="3:4">
      <c r="C3433" s="7"/>
      <c r="D3433" s="7"/>
    </row>
    <row r="3434" spans="3:4">
      <c r="C3434" s="7"/>
      <c r="D3434" s="7"/>
    </row>
    <row r="3435" spans="3:4">
      <c r="C3435" s="7"/>
      <c r="D3435" s="7"/>
    </row>
    <row r="3436" spans="3:4">
      <c r="C3436" s="7"/>
      <c r="D3436" s="7"/>
    </row>
    <row r="3437" spans="3:4">
      <c r="C3437" s="7"/>
      <c r="D3437" s="7"/>
    </row>
    <row r="3438" spans="3:4">
      <c r="C3438" s="7"/>
      <c r="D3438" s="7"/>
    </row>
    <row r="3439" spans="3:4">
      <c r="C3439" s="7"/>
      <c r="D3439" s="7"/>
    </row>
    <row r="3440" spans="3:4">
      <c r="C3440" s="7"/>
      <c r="D3440" s="7"/>
    </row>
    <row r="3441" spans="3:4">
      <c r="C3441" s="7"/>
      <c r="D3441" s="7"/>
    </row>
    <row r="3442" spans="3:4">
      <c r="C3442" s="7"/>
      <c r="D3442" s="7"/>
    </row>
    <row r="3443" spans="3:4">
      <c r="C3443" s="7"/>
      <c r="D3443" s="7"/>
    </row>
    <row r="3444" spans="3:4">
      <c r="C3444" s="7"/>
      <c r="D3444" s="7"/>
    </row>
    <row r="3445" spans="3:4">
      <c r="C3445" s="7"/>
      <c r="D3445" s="7"/>
    </row>
    <row r="3446" spans="3:4">
      <c r="C3446" s="7"/>
      <c r="D3446" s="7"/>
    </row>
    <row r="3447" spans="3:4">
      <c r="C3447" s="7"/>
      <c r="D3447" s="7"/>
    </row>
    <row r="3448" spans="3:4">
      <c r="C3448" s="7"/>
      <c r="D3448" s="7"/>
    </row>
    <row r="3449" spans="3:4">
      <c r="C3449" s="7"/>
      <c r="D3449" s="7"/>
    </row>
    <row r="3450" spans="3:4">
      <c r="C3450" s="7"/>
      <c r="D3450" s="7"/>
    </row>
    <row r="3451" spans="3:4">
      <c r="C3451" s="7"/>
      <c r="D3451" s="7"/>
    </row>
    <row r="3452" spans="3:4">
      <c r="C3452" s="7"/>
      <c r="D3452" s="7"/>
    </row>
    <row r="3453" spans="3:4">
      <c r="C3453" s="7"/>
      <c r="D3453" s="7"/>
    </row>
    <row r="3454" spans="3:4">
      <c r="C3454" s="7"/>
      <c r="D3454" s="7"/>
    </row>
    <row r="3455" spans="3:4">
      <c r="C3455" s="7"/>
      <c r="D3455" s="7"/>
    </row>
    <row r="3456" spans="3:4">
      <c r="C3456" s="7"/>
      <c r="D3456" s="7"/>
    </row>
    <row r="3457" spans="3:4">
      <c r="C3457" s="7"/>
      <c r="D3457" s="7"/>
    </row>
    <row r="3458" spans="3:4">
      <c r="C3458" s="7"/>
      <c r="D3458" s="7"/>
    </row>
    <row r="3459" spans="3:4">
      <c r="C3459" s="7"/>
      <c r="D3459" s="7"/>
    </row>
    <row r="3460" spans="3:4">
      <c r="C3460" s="7"/>
      <c r="D3460" s="7"/>
    </row>
    <row r="3461" spans="3:4">
      <c r="C3461" s="7"/>
      <c r="D3461" s="7"/>
    </row>
    <row r="3462" spans="3:4">
      <c r="C3462" s="7"/>
      <c r="D3462" s="7"/>
    </row>
    <row r="3463" spans="3:4">
      <c r="C3463" s="7"/>
      <c r="D3463" s="7"/>
    </row>
    <row r="3464" spans="3:4">
      <c r="C3464" s="7"/>
      <c r="D3464" s="7"/>
    </row>
    <row r="3465" spans="3:4">
      <c r="C3465" s="7"/>
      <c r="D3465" s="7"/>
    </row>
    <row r="3466" spans="3:4">
      <c r="C3466" s="7"/>
      <c r="D3466" s="7"/>
    </row>
    <row r="3467" spans="3:4">
      <c r="C3467" s="7"/>
      <c r="D3467" s="7"/>
    </row>
    <row r="3468" spans="3:4">
      <c r="C3468" s="7"/>
      <c r="D3468" s="7"/>
    </row>
    <row r="3469" spans="3:4">
      <c r="C3469" s="7"/>
      <c r="D3469" s="7"/>
    </row>
    <row r="3470" spans="3:4">
      <c r="C3470" s="7"/>
      <c r="D3470" s="7"/>
    </row>
    <row r="3471" spans="3:4">
      <c r="C3471" s="7"/>
      <c r="D3471" s="7"/>
    </row>
    <row r="3472" spans="3:4">
      <c r="C3472" s="7"/>
      <c r="D3472" s="7"/>
    </row>
    <row r="3473" spans="3:4">
      <c r="C3473" s="7"/>
      <c r="D3473" s="7"/>
    </row>
    <row r="3474" spans="3:4">
      <c r="C3474" s="7"/>
      <c r="D3474" s="7"/>
    </row>
    <row r="3475" spans="3:4">
      <c r="C3475" s="7"/>
      <c r="D3475" s="7"/>
    </row>
    <row r="3476" spans="3:4">
      <c r="C3476" s="7"/>
      <c r="D3476" s="7"/>
    </row>
    <row r="3477" spans="3:4">
      <c r="C3477" s="7"/>
      <c r="D3477" s="7"/>
    </row>
    <row r="3478" spans="3:4">
      <c r="C3478" s="7"/>
      <c r="D3478" s="7"/>
    </row>
    <row r="3479" spans="3:4">
      <c r="C3479" s="7"/>
      <c r="D3479" s="7"/>
    </row>
    <row r="3480" spans="3:4">
      <c r="C3480" s="7"/>
      <c r="D3480" s="7"/>
    </row>
    <row r="3481" spans="3:4">
      <c r="C3481" s="7"/>
      <c r="D3481" s="7"/>
    </row>
    <row r="3482" spans="3:4">
      <c r="C3482" s="7"/>
      <c r="D3482" s="7"/>
    </row>
    <row r="3483" spans="3:4">
      <c r="C3483" s="7"/>
      <c r="D3483" s="7"/>
    </row>
    <row r="3484" spans="3:4">
      <c r="C3484" s="7"/>
      <c r="D3484" s="7"/>
    </row>
    <row r="3485" spans="3:4">
      <c r="C3485" s="7"/>
      <c r="D3485" s="7"/>
    </row>
    <row r="3486" spans="3:4">
      <c r="C3486" s="7"/>
      <c r="D3486" s="7"/>
    </row>
    <row r="3487" spans="3:4">
      <c r="C3487" s="7"/>
      <c r="D3487" s="7"/>
    </row>
    <row r="3488" spans="3:4">
      <c r="C3488" s="7"/>
      <c r="D3488" s="7"/>
    </row>
    <row r="3489" spans="3:4">
      <c r="C3489" s="7"/>
      <c r="D3489" s="7"/>
    </row>
    <row r="3490" spans="3:4">
      <c r="C3490" s="7"/>
      <c r="D3490" s="7"/>
    </row>
    <row r="3491" spans="3:4">
      <c r="C3491" s="7"/>
      <c r="D3491" s="7"/>
    </row>
    <row r="3492" spans="3:4">
      <c r="C3492" s="7"/>
      <c r="D3492" s="7"/>
    </row>
    <row r="3493" spans="3:4">
      <c r="C3493" s="7"/>
      <c r="D3493" s="7"/>
    </row>
    <row r="3494" spans="3:4">
      <c r="C3494" s="7"/>
      <c r="D3494" s="7"/>
    </row>
    <row r="3495" spans="3:4">
      <c r="C3495" s="7"/>
      <c r="D3495" s="7"/>
    </row>
    <row r="3496" spans="3:4">
      <c r="C3496" s="7"/>
      <c r="D3496" s="7"/>
    </row>
    <row r="3497" spans="3:4">
      <c r="C3497" s="7"/>
      <c r="D3497" s="7"/>
    </row>
    <row r="3498" spans="3:4">
      <c r="C3498" s="7"/>
      <c r="D3498" s="7"/>
    </row>
    <row r="3499" spans="3:4">
      <c r="C3499" s="7"/>
      <c r="D3499" s="7"/>
    </row>
    <row r="3500" spans="3:4">
      <c r="C3500" s="7"/>
      <c r="D3500" s="7"/>
    </row>
    <row r="3501" spans="3:4">
      <c r="C3501" s="7"/>
      <c r="D3501" s="7"/>
    </row>
    <row r="3502" spans="3:4">
      <c r="C3502" s="7"/>
      <c r="D3502" s="7"/>
    </row>
    <row r="3503" spans="3:4">
      <c r="C3503" s="7"/>
      <c r="D3503" s="7"/>
    </row>
    <row r="3504" spans="3:4">
      <c r="C3504" s="7"/>
      <c r="D3504" s="7"/>
    </row>
    <row r="3505" spans="3:4">
      <c r="C3505" s="7"/>
      <c r="D3505" s="7"/>
    </row>
    <row r="3506" spans="3:4">
      <c r="C3506" s="7"/>
      <c r="D3506" s="7"/>
    </row>
    <row r="3507" spans="3:4">
      <c r="C3507" s="7"/>
      <c r="D3507" s="7"/>
    </row>
    <row r="3508" spans="3:4">
      <c r="C3508" s="7"/>
      <c r="D3508" s="7"/>
    </row>
    <row r="3509" spans="3:4">
      <c r="C3509" s="7"/>
      <c r="D3509" s="7"/>
    </row>
    <row r="3510" spans="3:4">
      <c r="C3510" s="7"/>
      <c r="D3510" s="7"/>
    </row>
    <row r="3511" spans="3:4">
      <c r="C3511" s="7"/>
      <c r="D3511" s="7"/>
    </row>
    <row r="3512" spans="3:4">
      <c r="C3512" s="7"/>
      <c r="D3512" s="7"/>
    </row>
    <row r="3513" spans="3:4">
      <c r="C3513" s="7"/>
      <c r="D3513" s="7"/>
    </row>
    <row r="3514" spans="3:4">
      <c r="C3514" s="7"/>
      <c r="D3514" s="7"/>
    </row>
    <row r="3515" spans="3:4">
      <c r="C3515" s="7"/>
      <c r="D3515" s="7"/>
    </row>
    <row r="3516" spans="3:4">
      <c r="C3516" s="7"/>
      <c r="D3516" s="7"/>
    </row>
    <row r="3517" spans="3:4">
      <c r="C3517" s="7"/>
      <c r="D3517" s="7"/>
    </row>
    <row r="3518" spans="3:4">
      <c r="C3518" s="7"/>
      <c r="D3518" s="7"/>
    </row>
    <row r="3519" spans="3:4">
      <c r="C3519" s="7"/>
      <c r="D3519" s="7"/>
    </row>
    <row r="3520" spans="3:4">
      <c r="C3520" s="7"/>
      <c r="D3520" s="7"/>
    </row>
    <row r="3521" spans="3:4">
      <c r="C3521" s="7"/>
      <c r="D3521" s="7"/>
    </row>
    <row r="3522" spans="3:4">
      <c r="C3522" s="7"/>
      <c r="D3522" s="7"/>
    </row>
    <row r="3523" spans="3:4">
      <c r="C3523" s="7"/>
      <c r="D3523" s="7"/>
    </row>
    <row r="3524" spans="3:4">
      <c r="C3524" s="7"/>
      <c r="D3524" s="7"/>
    </row>
    <row r="3525" spans="3:4">
      <c r="C3525" s="7"/>
      <c r="D3525" s="7"/>
    </row>
    <row r="3526" spans="3:4">
      <c r="C3526" s="7"/>
      <c r="D3526" s="7"/>
    </row>
    <row r="3527" spans="3:4">
      <c r="C3527" s="7"/>
      <c r="D3527" s="7"/>
    </row>
    <row r="3528" spans="3:4">
      <c r="C3528" s="7"/>
      <c r="D3528" s="7"/>
    </row>
    <row r="3529" spans="3:4">
      <c r="C3529" s="7"/>
      <c r="D3529" s="7"/>
    </row>
    <row r="3530" spans="3:4">
      <c r="C3530" s="7"/>
      <c r="D3530" s="7"/>
    </row>
    <row r="3531" spans="3:4">
      <c r="C3531" s="7"/>
      <c r="D3531" s="7"/>
    </row>
    <row r="3532" spans="3:4">
      <c r="C3532" s="7"/>
      <c r="D3532" s="7"/>
    </row>
    <row r="3533" spans="3:4">
      <c r="C3533" s="7"/>
      <c r="D3533" s="7"/>
    </row>
    <row r="3534" spans="3:4">
      <c r="C3534" s="7"/>
      <c r="D3534" s="7"/>
    </row>
    <row r="3535" spans="3:4">
      <c r="C3535" s="7"/>
      <c r="D3535" s="7"/>
    </row>
    <row r="3536" spans="3:4">
      <c r="C3536" s="7"/>
      <c r="D3536" s="7"/>
    </row>
    <row r="3537" spans="3:4">
      <c r="C3537" s="7"/>
      <c r="D3537" s="7"/>
    </row>
    <row r="3538" spans="3:4">
      <c r="C3538" s="7"/>
      <c r="D3538" s="7"/>
    </row>
    <row r="3539" spans="3:4">
      <c r="C3539" s="7"/>
      <c r="D3539" s="7"/>
    </row>
    <row r="3540" spans="3:4">
      <c r="C3540" s="7"/>
      <c r="D3540" s="7"/>
    </row>
    <row r="3541" spans="3:4">
      <c r="C3541" s="7"/>
      <c r="D3541" s="7"/>
    </row>
    <row r="3542" spans="3:4">
      <c r="C3542" s="7"/>
      <c r="D3542" s="7"/>
    </row>
    <row r="3543" spans="3:4">
      <c r="C3543" s="7"/>
      <c r="D3543" s="7"/>
    </row>
    <row r="3544" spans="3:4">
      <c r="C3544" s="7"/>
      <c r="D3544" s="7"/>
    </row>
    <row r="3545" spans="3:4">
      <c r="C3545" s="7"/>
      <c r="D3545" s="7"/>
    </row>
    <row r="3546" spans="3:4">
      <c r="C3546" s="7"/>
      <c r="D3546" s="7"/>
    </row>
    <row r="3547" spans="3:4">
      <c r="C3547" s="7"/>
      <c r="D3547" s="7"/>
    </row>
    <row r="3548" spans="3:4">
      <c r="C3548" s="7"/>
      <c r="D3548" s="7"/>
    </row>
    <row r="3549" spans="3:4">
      <c r="C3549" s="7"/>
      <c r="D3549" s="7"/>
    </row>
    <row r="3550" spans="3:4">
      <c r="C3550" s="7"/>
      <c r="D3550" s="7"/>
    </row>
    <row r="3551" spans="3:4">
      <c r="C3551" s="7"/>
      <c r="D3551" s="7"/>
    </row>
    <row r="3552" spans="3:4">
      <c r="C3552" s="7"/>
      <c r="D3552" s="7"/>
    </row>
    <row r="3553" spans="3:4">
      <c r="C3553" s="7"/>
      <c r="D3553" s="7"/>
    </row>
    <row r="3554" spans="3:4">
      <c r="C3554" s="7"/>
      <c r="D3554" s="7"/>
    </row>
    <row r="3555" spans="3:4">
      <c r="C3555" s="7"/>
      <c r="D3555" s="7"/>
    </row>
    <row r="3556" spans="3:4">
      <c r="C3556" s="7"/>
      <c r="D3556" s="7"/>
    </row>
    <row r="3557" spans="3:4">
      <c r="C3557" s="7"/>
      <c r="D3557" s="7"/>
    </row>
    <row r="3558" spans="3:4">
      <c r="C3558" s="7"/>
      <c r="D3558" s="7"/>
    </row>
    <row r="3559" spans="3:4">
      <c r="C3559" s="7"/>
      <c r="D3559" s="7"/>
    </row>
    <row r="3560" spans="3:4">
      <c r="C3560" s="7"/>
      <c r="D3560" s="7"/>
    </row>
    <row r="3561" spans="3:4">
      <c r="C3561" s="7"/>
      <c r="D3561" s="7"/>
    </row>
    <row r="3562" spans="3:4">
      <c r="C3562" s="7"/>
      <c r="D3562" s="7"/>
    </row>
    <row r="3563" spans="3:4">
      <c r="C3563" s="7"/>
      <c r="D3563" s="7"/>
    </row>
    <row r="3564" spans="3:4">
      <c r="C3564" s="7"/>
      <c r="D3564" s="7"/>
    </row>
    <row r="3565" spans="3:4">
      <c r="C3565" s="7"/>
      <c r="D3565" s="7"/>
    </row>
    <row r="3566" spans="3:4">
      <c r="C3566" s="7"/>
      <c r="D3566" s="7"/>
    </row>
    <row r="3567" spans="3:4">
      <c r="C3567" s="7"/>
      <c r="D3567" s="7"/>
    </row>
    <row r="3568" spans="3:4">
      <c r="C3568" s="7"/>
      <c r="D3568" s="7"/>
    </row>
    <row r="3569" spans="3:4">
      <c r="C3569" s="7"/>
      <c r="D3569" s="7"/>
    </row>
    <row r="3570" spans="3:4">
      <c r="C3570" s="7"/>
      <c r="D3570" s="7"/>
    </row>
    <row r="3571" spans="3:4">
      <c r="C3571" s="7"/>
      <c r="D3571" s="7"/>
    </row>
    <row r="3572" spans="3:4">
      <c r="C3572" s="7"/>
      <c r="D3572" s="7"/>
    </row>
    <row r="3573" spans="3:4">
      <c r="C3573" s="7"/>
      <c r="D3573" s="7"/>
    </row>
    <row r="3574" spans="3:4">
      <c r="C3574" s="7"/>
      <c r="D3574" s="7"/>
    </row>
    <row r="3575" spans="3:4">
      <c r="C3575" s="7"/>
      <c r="D3575" s="7"/>
    </row>
    <row r="3576" spans="3:4">
      <c r="C3576" s="7"/>
      <c r="D3576" s="7"/>
    </row>
    <row r="3577" spans="3:4">
      <c r="C3577" s="7"/>
      <c r="D3577" s="7"/>
    </row>
    <row r="3578" spans="3:4">
      <c r="C3578" s="7"/>
      <c r="D3578" s="7"/>
    </row>
    <row r="3579" spans="3:4">
      <c r="C3579" s="7"/>
      <c r="D3579" s="7"/>
    </row>
    <row r="3580" spans="3:4">
      <c r="C3580" s="7"/>
      <c r="D3580" s="7"/>
    </row>
    <row r="3581" spans="3:4">
      <c r="C3581" s="7"/>
      <c r="D3581" s="7"/>
    </row>
    <row r="3582" spans="3:4">
      <c r="C3582" s="7"/>
      <c r="D3582" s="7"/>
    </row>
    <row r="3583" spans="3:4">
      <c r="C3583" s="7"/>
      <c r="D3583" s="7"/>
    </row>
    <row r="3584" spans="3:4">
      <c r="C3584" s="7"/>
      <c r="D3584" s="7"/>
    </row>
    <row r="3585" spans="3:4">
      <c r="C3585" s="7"/>
      <c r="D3585" s="7"/>
    </row>
    <row r="3586" spans="3:4">
      <c r="C3586" s="7"/>
      <c r="D3586" s="7"/>
    </row>
    <row r="3587" spans="3:4">
      <c r="C3587" s="7"/>
      <c r="D3587" s="7"/>
    </row>
    <row r="3588" spans="3:4">
      <c r="C3588" s="7"/>
      <c r="D3588" s="7"/>
    </row>
    <row r="3589" spans="3:4">
      <c r="C3589" s="7"/>
      <c r="D3589" s="7"/>
    </row>
    <row r="3590" spans="3:4">
      <c r="C3590" s="7"/>
      <c r="D3590" s="7"/>
    </row>
    <row r="3591" spans="3:4">
      <c r="C3591" s="7"/>
      <c r="D3591" s="7"/>
    </row>
    <row r="3592" spans="3:4">
      <c r="C3592" s="7"/>
      <c r="D3592" s="7"/>
    </row>
    <row r="3593" spans="3:4">
      <c r="C3593" s="7"/>
      <c r="D3593" s="7"/>
    </row>
    <row r="3594" spans="3:4">
      <c r="C3594" s="7"/>
      <c r="D3594" s="7"/>
    </row>
    <row r="3595" spans="3:4">
      <c r="C3595" s="7"/>
      <c r="D3595" s="7"/>
    </row>
    <row r="3596" spans="3:4">
      <c r="C3596" s="7"/>
      <c r="D3596" s="7"/>
    </row>
    <row r="3597" spans="3:4">
      <c r="C3597" s="7"/>
      <c r="D3597" s="7"/>
    </row>
    <row r="3598" spans="3:4">
      <c r="C3598" s="7"/>
      <c r="D3598" s="7"/>
    </row>
    <row r="3599" spans="3:4">
      <c r="C3599" s="7"/>
      <c r="D3599" s="7"/>
    </row>
    <row r="3600" spans="3:4">
      <c r="C3600" s="7"/>
      <c r="D3600" s="7"/>
    </row>
    <row r="3601" spans="3:4">
      <c r="C3601" s="7"/>
      <c r="D3601" s="7"/>
    </row>
    <row r="3602" spans="3:4">
      <c r="C3602" s="7"/>
      <c r="D3602" s="7"/>
    </row>
    <row r="3603" spans="3:4">
      <c r="C3603" s="7"/>
      <c r="D3603" s="7"/>
    </row>
    <row r="3604" spans="3:4">
      <c r="C3604" s="7"/>
      <c r="D3604" s="7"/>
    </row>
    <row r="3605" spans="3:4">
      <c r="C3605" s="7"/>
      <c r="D3605" s="7"/>
    </row>
    <row r="3606" spans="3:4">
      <c r="C3606" s="7"/>
      <c r="D3606" s="7"/>
    </row>
    <row r="3607" spans="3:4">
      <c r="C3607" s="7"/>
      <c r="D3607" s="7"/>
    </row>
    <row r="3608" spans="3:4">
      <c r="C3608" s="7"/>
      <c r="D3608" s="7"/>
    </row>
    <row r="3609" spans="3:4">
      <c r="C3609" s="7"/>
      <c r="D3609" s="7"/>
    </row>
    <row r="3610" spans="3:4">
      <c r="C3610" s="7"/>
      <c r="D3610" s="7"/>
    </row>
    <row r="3611" spans="3:4">
      <c r="C3611" s="7"/>
      <c r="D3611" s="7"/>
    </row>
    <row r="3612" spans="3:4">
      <c r="C3612" s="7"/>
      <c r="D3612" s="7"/>
    </row>
    <row r="3613" spans="3:4">
      <c r="C3613" s="7"/>
      <c r="D3613" s="7"/>
    </row>
    <row r="3614" spans="3:4">
      <c r="C3614" s="7"/>
      <c r="D3614" s="7"/>
    </row>
    <row r="3615" spans="3:4">
      <c r="C3615" s="7"/>
      <c r="D3615" s="7"/>
    </row>
    <row r="3616" spans="3:4">
      <c r="C3616" s="7"/>
      <c r="D3616" s="7"/>
    </row>
    <row r="3617" spans="3:4">
      <c r="C3617" s="7"/>
      <c r="D3617" s="7"/>
    </row>
    <row r="3618" spans="3:4">
      <c r="C3618" s="7"/>
      <c r="D3618" s="7"/>
    </row>
    <row r="3619" spans="3:4">
      <c r="C3619" s="7"/>
      <c r="D3619" s="7"/>
    </row>
    <row r="3620" spans="3:4">
      <c r="C3620" s="7"/>
      <c r="D3620" s="7"/>
    </row>
    <row r="3621" spans="3:4">
      <c r="C3621" s="7"/>
      <c r="D3621" s="7"/>
    </row>
    <row r="3622" spans="3:4">
      <c r="C3622" s="7"/>
      <c r="D3622" s="7"/>
    </row>
    <row r="3623" spans="3:4">
      <c r="C3623" s="7"/>
      <c r="D3623" s="7"/>
    </row>
    <row r="3624" spans="3:4">
      <c r="C3624" s="7"/>
      <c r="D3624" s="7"/>
    </row>
    <row r="3625" spans="3:4">
      <c r="C3625" s="7"/>
      <c r="D3625" s="7"/>
    </row>
    <row r="3626" spans="3:4">
      <c r="C3626" s="7"/>
      <c r="D3626" s="7"/>
    </row>
    <row r="3627" spans="3:4">
      <c r="C3627" s="7"/>
      <c r="D3627" s="7"/>
    </row>
    <row r="3628" spans="3:4">
      <c r="C3628" s="7"/>
      <c r="D3628" s="7"/>
    </row>
    <row r="3629" spans="3:4">
      <c r="C3629" s="7"/>
      <c r="D3629" s="7"/>
    </row>
    <row r="3630" spans="3:4">
      <c r="C3630" s="7"/>
      <c r="D3630" s="7"/>
    </row>
    <row r="3631" spans="3:4">
      <c r="C3631" s="7"/>
      <c r="D3631" s="7"/>
    </row>
    <row r="3632" spans="3:4">
      <c r="C3632" s="7"/>
      <c r="D3632" s="7"/>
    </row>
    <row r="3633" spans="3:4">
      <c r="C3633" s="7"/>
      <c r="D3633" s="7"/>
    </row>
    <row r="3634" spans="3:4">
      <c r="C3634" s="7"/>
      <c r="D3634" s="7"/>
    </row>
    <row r="3635" spans="3:4">
      <c r="C3635" s="7"/>
      <c r="D3635" s="7"/>
    </row>
    <row r="3636" spans="3:4">
      <c r="C3636" s="7"/>
      <c r="D3636" s="7"/>
    </row>
    <row r="3637" spans="3:4">
      <c r="C3637" s="7"/>
      <c r="D3637" s="7"/>
    </row>
    <row r="3638" spans="3:4">
      <c r="C3638" s="7"/>
      <c r="D3638" s="7"/>
    </row>
    <row r="3639" spans="3:4">
      <c r="C3639" s="7"/>
      <c r="D3639" s="7"/>
    </row>
    <row r="3640" spans="3:4">
      <c r="C3640" s="7"/>
      <c r="D3640" s="7"/>
    </row>
    <row r="3641" spans="3:4">
      <c r="C3641" s="7"/>
      <c r="D3641" s="7"/>
    </row>
    <row r="3642" spans="3:4">
      <c r="C3642" s="7"/>
      <c r="D3642" s="7"/>
    </row>
    <row r="3643" spans="3:4">
      <c r="C3643" s="7"/>
      <c r="D3643" s="7"/>
    </row>
    <row r="3644" spans="3:4">
      <c r="C3644" s="7"/>
      <c r="D3644" s="7"/>
    </row>
    <row r="3645" spans="3:4">
      <c r="C3645" s="7"/>
      <c r="D3645" s="7"/>
    </row>
    <row r="3646" spans="3:4">
      <c r="C3646" s="7"/>
      <c r="D3646" s="7"/>
    </row>
    <row r="3647" spans="3:4">
      <c r="C3647" s="7"/>
      <c r="D3647" s="7"/>
    </row>
    <row r="3648" spans="3:4">
      <c r="C3648" s="7"/>
      <c r="D3648" s="7"/>
    </row>
    <row r="3649" spans="3:4">
      <c r="C3649" s="7"/>
      <c r="D3649" s="7"/>
    </row>
    <row r="3650" spans="3:4">
      <c r="C3650" s="7"/>
      <c r="D3650" s="7"/>
    </row>
    <row r="3651" spans="3:4">
      <c r="C3651" s="7"/>
      <c r="D3651" s="7"/>
    </row>
    <row r="3652" spans="3:4">
      <c r="C3652" s="7"/>
      <c r="D3652" s="7"/>
    </row>
    <row r="3653" spans="3:4">
      <c r="C3653" s="7"/>
      <c r="D3653" s="7"/>
    </row>
    <row r="3654" spans="3:4">
      <c r="C3654" s="7"/>
      <c r="D3654" s="7"/>
    </row>
    <row r="3655" spans="3:4">
      <c r="C3655" s="7"/>
      <c r="D3655" s="7"/>
    </row>
    <row r="3656" spans="3:4">
      <c r="C3656" s="7"/>
      <c r="D3656" s="7"/>
    </row>
    <row r="3657" spans="3:4">
      <c r="C3657" s="7"/>
      <c r="D3657" s="7"/>
    </row>
    <row r="3658" spans="3:4">
      <c r="C3658" s="7"/>
      <c r="D3658" s="7"/>
    </row>
    <row r="3659" spans="3:4">
      <c r="C3659" s="7"/>
      <c r="D3659" s="7"/>
    </row>
    <row r="3660" spans="3:4">
      <c r="C3660" s="7"/>
      <c r="D3660" s="7"/>
    </row>
    <row r="3661" spans="3:4">
      <c r="C3661" s="7"/>
      <c r="D3661" s="7"/>
    </row>
    <row r="3662" spans="3:4">
      <c r="C3662" s="7"/>
      <c r="D3662" s="7"/>
    </row>
    <row r="3663" spans="3:4">
      <c r="C3663" s="7"/>
      <c r="D3663" s="7"/>
    </row>
    <row r="3664" spans="3:4">
      <c r="C3664" s="7"/>
      <c r="D3664" s="7"/>
    </row>
    <row r="3665" spans="3:4">
      <c r="C3665" s="7"/>
      <c r="D3665" s="7"/>
    </row>
    <row r="3666" spans="3:4">
      <c r="C3666" s="7"/>
      <c r="D3666" s="7"/>
    </row>
    <row r="3667" spans="3:4">
      <c r="C3667" s="7"/>
      <c r="D3667" s="7"/>
    </row>
    <row r="3668" spans="3:4">
      <c r="C3668" s="7"/>
      <c r="D3668" s="7"/>
    </row>
    <row r="3669" spans="3:4">
      <c r="C3669" s="7"/>
      <c r="D3669" s="7"/>
    </row>
    <row r="3670" spans="3:4">
      <c r="C3670" s="7"/>
      <c r="D3670" s="7"/>
    </row>
    <row r="3671" spans="3:4">
      <c r="C3671" s="7"/>
      <c r="D3671" s="7"/>
    </row>
    <row r="3672" spans="3:4">
      <c r="C3672" s="7"/>
      <c r="D3672" s="7"/>
    </row>
    <row r="3673" spans="3:4">
      <c r="C3673" s="7"/>
      <c r="D3673" s="7"/>
    </row>
    <row r="3674" spans="3:4">
      <c r="C3674" s="7"/>
      <c r="D3674" s="7"/>
    </row>
    <row r="3675" spans="3:4">
      <c r="C3675" s="7"/>
      <c r="D3675" s="7"/>
    </row>
    <row r="3676" spans="3:4">
      <c r="C3676" s="7"/>
      <c r="D3676" s="7"/>
    </row>
    <row r="3677" spans="3:4">
      <c r="C3677" s="7"/>
      <c r="D3677" s="7"/>
    </row>
    <row r="3678" spans="3:4">
      <c r="C3678" s="7"/>
      <c r="D3678" s="7"/>
    </row>
    <row r="3679" spans="3:4">
      <c r="C3679" s="7"/>
      <c r="D3679" s="7"/>
    </row>
    <row r="3680" spans="3:4">
      <c r="C3680" s="7"/>
      <c r="D3680" s="7"/>
    </row>
    <row r="3681" spans="3:4">
      <c r="C3681" s="7"/>
      <c r="D3681" s="7"/>
    </row>
    <row r="3682" spans="3:4">
      <c r="C3682" s="7"/>
      <c r="D3682" s="7"/>
    </row>
    <row r="3683" spans="3:4">
      <c r="C3683" s="7"/>
      <c r="D3683" s="7"/>
    </row>
    <row r="3684" spans="3:4">
      <c r="C3684" s="7"/>
      <c r="D3684" s="7"/>
    </row>
    <row r="3685" spans="3:4">
      <c r="C3685" s="7"/>
      <c r="D3685" s="7"/>
    </row>
    <row r="3686" spans="3:4">
      <c r="C3686" s="7"/>
      <c r="D3686" s="7"/>
    </row>
    <row r="3687" spans="3:4">
      <c r="C3687" s="7"/>
      <c r="D3687" s="7"/>
    </row>
    <row r="3688" spans="3:4">
      <c r="C3688" s="7"/>
      <c r="D3688" s="7"/>
    </row>
    <row r="3689" spans="3:4">
      <c r="C3689" s="7"/>
      <c r="D3689" s="7"/>
    </row>
    <row r="3690" spans="3:4">
      <c r="C3690" s="7"/>
      <c r="D3690" s="7"/>
    </row>
    <row r="3691" spans="3:4">
      <c r="C3691" s="7"/>
      <c r="D3691" s="7"/>
    </row>
    <row r="3692" spans="3:4">
      <c r="C3692" s="7"/>
      <c r="D3692" s="7"/>
    </row>
    <row r="3693" spans="3:4">
      <c r="C3693" s="7"/>
      <c r="D3693" s="7"/>
    </row>
    <row r="3694" spans="3:4">
      <c r="C3694" s="7"/>
      <c r="D3694" s="7"/>
    </row>
    <row r="3695" spans="3:4">
      <c r="C3695" s="7"/>
      <c r="D3695" s="7"/>
    </row>
    <row r="3696" spans="3:4">
      <c r="C3696" s="7"/>
      <c r="D3696" s="7"/>
    </row>
    <row r="3697" spans="3:4">
      <c r="C3697" s="7"/>
      <c r="D3697" s="7"/>
    </row>
    <row r="3698" spans="3:4">
      <c r="C3698" s="7"/>
      <c r="D3698" s="7"/>
    </row>
    <row r="3699" spans="3:4">
      <c r="C3699" s="7"/>
      <c r="D3699" s="7"/>
    </row>
    <row r="3700" spans="3:4">
      <c r="C3700" s="7"/>
      <c r="D3700" s="7"/>
    </row>
    <row r="3701" spans="3:4">
      <c r="C3701" s="7"/>
      <c r="D3701" s="7"/>
    </row>
    <row r="3702" spans="3:4">
      <c r="C3702" s="7"/>
      <c r="D3702" s="7"/>
    </row>
    <row r="3703" spans="3:4">
      <c r="C3703" s="7"/>
      <c r="D3703" s="7"/>
    </row>
    <row r="3704" spans="3:4">
      <c r="C3704" s="7"/>
      <c r="D3704" s="7"/>
    </row>
    <row r="3705" spans="3:4">
      <c r="C3705" s="7"/>
      <c r="D3705" s="7"/>
    </row>
    <row r="3706" spans="3:4">
      <c r="C3706" s="7"/>
      <c r="D3706" s="7"/>
    </row>
    <row r="3707" spans="3:4">
      <c r="C3707" s="7"/>
      <c r="D3707" s="7"/>
    </row>
    <row r="3708" spans="3:4">
      <c r="C3708" s="7"/>
      <c r="D3708" s="7"/>
    </row>
    <row r="3709" spans="3:4">
      <c r="C3709" s="7"/>
      <c r="D3709" s="7"/>
    </row>
    <row r="3710" spans="3:4">
      <c r="C3710" s="7"/>
      <c r="D3710" s="7"/>
    </row>
    <row r="3711" spans="3:4">
      <c r="C3711" s="7"/>
      <c r="D3711" s="7"/>
    </row>
    <row r="3712" spans="3:4">
      <c r="C3712" s="7"/>
      <c r="D3712" s="7"/>
    </row>
    <row r="3713" spans="3:4">
      <c r="C3713" s="7"/>
      <c r="D3713" s="7"/>
    </row>
    <row r="3714" spans="3:4">
      <c r="C3714" s="7"/>
      <c r="D3714" s="7"/>
    </row>
    <row r="3715" spans="3:4">
      <c r="C3715" s="7"/>
      <c r="D3715" s="7"/>
    </row>
    <row r="3716" spans="3:4">
      <c r="C3716" s="7"/>
      <c r="D3716" s="7"/>
    </row>
    <row r="3717" spans="3:4">
      <c r="C3717" s="7"/>
      <c r="D3717" s="7"/>
    </row>
    <row r="3718" spans="3:4">
      <c r="C3718" s="7"/>
      <c r="D3718" s="7"/>
    </row>
    <row r="3719" spans="3:4">
      <c r="C3719" s="7"/>
      <c r="D3719" s="7"/>
    </row>
    <row r="3720" spans="3:4">
      <c r="C3720" s="7"/>
      <c r="D3720" s="7"/>
    </row>
    <row r="3721" spans="3:4">
      <c r="C3721" s="7"/>
      <c r="D3721" s="7"/>
    </row>
    <row r="3722" spans="3:4">
      <c r="C3722" s="7"/>
      <c r="D3722" s="7"/>
    </row>
    <row r="3723" spans="3:4">
      <c r="C3723" s="7"/>
      <c r="D3723" s="7"/>
    </row>
    <row r="3724" spans="3:4">
      <c r="C3724" s="7"/>
      <c r="D3724" s="7"/>
    </row>
    <row r="3725" spans="3:4">
      <c r="C3725" s="7"/>
      <c r="D3725" s="7"/>
    </row>
    <row r="3726" spans="3:4">
      <c r="C3726" s="7"/>
      <c r="D3726" s="7"/>
    </row>
    <row r="3727" spans="3:4">
      <c r="C3727" s="7"/>
      <c r="D3727" s="7"/>
    </row>
    <row r="3728" spans="3:4">
      <c r="C3728" s="7"/>
      <c r="D3728" s="7"/>
    </row>
    <row r="3729" spans="3:4">
      <c r="C3729" s="7"/>
      <c r="D3729" s="7"/>
    </row>
    <row r="3730" spans="3:4">
      <c r="C3730" s="7"/>
      <c r="D3730" s="7"/>
    </row>
    <row r="3731" spans="3:4">
      <c r="C3731" s="7"/>
      <c r="D3731" s="7"/>
    </row>
    <row r="3732" spans="3:4">
      <c r="C3732" s="7"/>
      <c r="D3732" s="7"/>
    </row>
    <row r="3733" spans="3:4">
      <c r="C3733" s="7"/>
      <c r="D3733" s="7"/>
    </row>
    <row r="3734" spans="3:4">
      <c r="C3734" s="7"/>
      <c r="D3734" s="7"/>
    </row>
    <row r="3735" spans="3:4">
      <c r="C3735" s="7"/>
      <c r="D3735" s="7"/>
    </row>
    <row r="3736" spans="3:4">
      <c r="C3736" s="7"/>
      <c r="D3736" s="7"/>
    </row>
    <row r="3737" spans="3:4">
      <c r="C3737" s="7"/>
      <c r="D3737" s="7"/>
    </row>
    <row r="3738" spans="3:4">
      <c r="C3738" s="7"/>
      <c r="D3738" s="7"/>
    </row>
    <row r="3739" spans="3:4">
      <c r="C3739" s="7"/>
      <c r="D3739" s="7"/>
    </row>
    <row r="3740" spans="3:4">
      <c r="C3740" s="7"/>
      <c r="D3740" s="7"/>
    </row>
    <row r="3741" spans="3:4">
      <c r="C3741" s="7"/>
      <c r="D3741" s="7"/>
    </row>
    <row r="3742" spans="3:4">
      <c r="C3742" s="7"/>
      <c r="D3742" s="7"/>
    </row>
    <row r="3743" spans="3:4">
      <c r="C3743" s="7"/>
      <c r="D3743" s="7"/>
    </row>
    <row r="3744" spans="3:4">
      <c r="C3744" s="7"/>
      <c r="D3744" s="7"/>
    </row>
    <row r="3745" spans="3:4">
      <c r="C3745" s="7"/>
      <c r="D3745" s="7"/>
    </row>
    <row r="3746" spans="3:4">
      <c r="C3746" s="7"/>
      <c r="D3746" s="7"/>
    </row>
    <row r="3747" spans="3:4">
      <c r="C3747" s="7"/>
      <c r="D3747" s="7"/>
    </row>
    <row r="3748" spans="3:4">
      <c r="C3748" s="7"/>
      <c r="D3748" s="7"/>
    </row>
    <row r="3749" spans="3:4">
      <c r="C3749" s="7"/>
      <c r="D3749" s="7"/>
    </row>
    <row r="3750" spans="3:4">
      <c r="C3750" s="7"/>
      <c r="D3750" s="7"/>
    </row>
    <row r="3751" spans="3:4">
      <c r="C3751" s="7"/>
      <c r="D3751" s="7"/>
    </row>
    <row r="3752" spans="3:4">
      <c r="C3752" s="7"/>
      <c r="D3752" s="7"/>
    </row>
    <row r="3753" spans="3:4">
      <c r="C3753" s="7"/>
      <c r="D3753" s="7"/>
    </row>
    <row r="3754" spans="3:4">
      <c r="C3754" s="7"/>
      <c r="D3754" s="7"/>
    </row>
    <row r="3755" spans="3:4">
      <c r="C3755" s="7"/>
      <c r="D3755" s="7"/>
    </row>
    <row r="3756" spans="3:4">
      <c r="C3756" s="7"/>
      <c r="D3756" s="7"/>
    </row>
    <row r="3757" spans="3:4">
      <c r="C3757" s="7"/>
      <c r="D3757" s="7"/>
    </row>
    <row r="3758" spans="3:4">
      <c r="C3758" s="7"/>
      <c r="D3758" s="7"/>
    </row>
    <row r="3759" spans="3:4">
      <c r="C3759" s="7"/>
      <c r="D3759" s="7"/>
    </row>
    <row r="3760" spans="3:4">
      <c r="C3760" s="7"/>
      <c r="D3760" s="7"/>
    </row>
    <row r="3761" spans="3:4">
      <c r="C3761" s="7"/>
      <c r="D3761" s="7"/>
    </row>
    <row r="3762" spans="3:4">
      <c r="C3762" s="7"/>
      <c r="D3762" s="7"/>
    </row>
    <row r="3763" spans="3:4">
      <c r="C3763" s="7"/>
      <c r="D3763" s="7"/>
    </row>
    <row r="3764" spans="3:4">
      <c r="C3764" s="7"/>
      <c r="D3764" s="7"/>
    </row>
    <row r="3765" spans="3:4">
      <c r="C3765" s="7"/>
      <c r="D3765" s="7"/>
    </row>
    <row r="3766" spans="3:4">
      <c r="C3766" s="7"/>
      <c r="D3766" s="7"/>
    </row>
    <row r="3767" spans="3:4">
      <c r="C3767" s="7"/>
      <c r="D3767" s="7"/>
    </row>
    <row r="3768" spans="3:4">
      <c r="C3768" s="7"/>
      <c r="D3768" s="7"/>
    </row>
    <row r="3769" spans="3:4">
      <c r="C3769" s="7"/>
      <c r="D3769" s="7"/>
    </row>
    <row r="3770" spans="3:4">
      <c r="C3770" s="7"/>
      <c r="D3770" s="7"/>
    </row>
    <row r="3771" spans="3:4">
      <c r="C3771" s="7"/>
      <c r="D3771" s="7"/>
    </row>
    <row r="3772" spans="3:4">
      <c r="C3772" s="7"/>
      <c r="D3772" s="7"/>
    </row>
    <row r="3773" spans="3:4">
      <c r="C3773" s="7"/>
      <c r="D3773" s="7"/>
    </row>
    <row r="3774" spans="3:4">
      <c r="C3774" s="7"/>
      <c r="D3774" s="7"/>
    </row>
    <row r="3775" spans="3:4">
      <c r="C3775" s="7"/>
      <c r="D3775" s="7"/>
    </row>
    <row r="3776" spans="3:4">
      <c r="C3776" s="7"/>
      <c r="D3776" s="7"/>
    </row>
    <row r="3777" spans="3:4">
      <c r="C3777" s="7"/>
      <c r="D3777" s="7"/>
    </row>
    <row r="3778" spans="3:4">
      <c r="C3778" s="7"/>
      <c r="D3778" s="7"/>
    </row>
    <row r="3779" spans="3:4">
      <c r="C3779" s="7"/>
      <c r="D3779" s="7"/>
    </row>
    <row r="3780" spans="3:4">
      <c r="C3780" s="7"/>
      <c r="D3780" s="7"/>
    </row>
    <row r="3781" spans="3:4">
      <c r="C3781" s="7"/>
      <c r="D3781" s="7"/>
    </row>
    <row r="3782" spans="3:4">
      <c r="C3782" s="7"/>
      <c r="D3782" s="7"/>
    </row>
    <row r="3783" spans="3:4">
      <c r="C3783" s="7"/>
      <c r="D3783" s="7"/>
    </row>
    <row r="3784" spans="3:4">
      <c r="C3784" s="7"/>
      <c r="D3784" s="7"/>
    </row>
    <row r="3785" spans="3:4">
      <c r="C3785" s="7"/>
      <c r="D3785" s="7"/>
    </row>
    <row r="3786" spans="3:4">
      <c r="C3786" s="7"/>
      <c r="D3786" s="7"/>
    </row>
    <row r="3787" spans="3:4">
      <c r="C3787" s="7"/>
      <c r="D3787" s="7"/>
    </row>
    <row r="3788" spans="3:4">
      <c r="C3788" s="7"/>
      <c r="D3788" s="7"/>
    </row>
    <row r="3789" spans="3:4">
      <c r="C3789" s="7"/>
      <c r="D3789" s="7"/>
    </row>
    <row r="3790" spans="3:4">
      <c r="C3790" s="7"/>
      <c r="D3790" s="7"/>
    </row>
    <row r="3791" spans="3:4">
      <c r="C3791" s="7"/>
      <c r="D3791" s="7"/>
    </row>
    <row r="3792" spans="3:4">
      <c r="C3792" s="7"/>
      <c r="D3792" s="7"/>
    </row>
    <row r="3793" spans="3:4">
      <c r="C3793" s="7"/>
      <c r="D3793" s="7"/>
    </row>
    <row r="3794" spans="3:4">
      <c r="C3794" s="7"/>
      <c r="D3794" s="7"/>
    </row>
    <row r="3795" spans="3:4">
      <c r="C3795" s="7"/>
      <c r="D3795" s="7"/>
    </row>
    <row r="3796" spans="3:4">
      <c r="C3796" s="7"/>
      <c r="D3796" s="7"/>
    </row>
    <row r="3797" spans="3:4">
      <c r="C3797" s="7"/>
      <c r="D3797" s="7"/>
    </row>
    <row r="3798" spans="3:4">
      <c r="C3798" s="7"/>
      <c r="D3798" s="7"/>
    </row>
    <row r="3799" spans="3:4">
      <c r="C3799" s="7"/>
      <c r="D3799" s="7"/>
    </row>
    <row r="3800" spans="3:4">
      <c r="C3800" s="7"/>
      <c r="D3800" s="7"/>
    </row>
    <row r="3801" spans="3:4">
      <c r="C3801" s="7"/>
      <c r="D3801" s="7"/>
    </row>
    <row r="3802" spans="3:4">
      <c r="C3802" s="7"/>
      <c r="D3802" s="7"/>
    </row>
    <row r="3803" spans="3:4">
      <c r="C3803" s="7"/>
      <c r="D3803" s="7"/>
    </row>
    <row r="3804" spans="3:4">
      <c r="C3804" s="7"/>
      <c r="D3804" s="7"/>
    </row>
    <row r="3805" spans="3:4">
      <c r="C3805" s="7"/>
      <c r="D3805" s="7"/>
    </row>
    <row r="3806" spans="3:4">
      <c r="C3806" s="7"/>
      <c r="D3806" s="7"/>
    </row>
    <row r="3807" spans="3:4">
      <c r="C3807" s="7"/>
      <c r="D3807" s="7"/>
    </row>
    <row r="3808" spans="3:4">
      <c r="C3808" s="7"/>
      <c r="D3808" s="7"/>
    </row>
    <row r="3809" spans="3:4">
      <c r="C3809" s="7"/>
      <c r="D3809" s="7"/>
    </row>
    <row r="3810" spans="3:4">
      <c r="C3810" s="7"/>
      <c r="D3810" s="7"/>
    </row>
    <row r="3811" spans="3:4">
      <c r="C3811" s="7"/>
      <c r="D3811" s="7"/>
    </row>
    <row r="3812" spans="3:4">
      <c r="C3812" s="7"/>
      <c r="D3812" s="7"/>
    </row>
    <row r="3813" spans="3:4">
      <c r="C3813" s="7"/>
      <c r="D3813" s="7"/>
    </row>
    <row r="3814" spans="3:4">
      <c r="C3814" s="7"/>
      <c r="D3814" s="7"/>
    </row>
    <row r="3815" spans="3:4">
      <c r="C3815" s="7"/>
      <c r="D3815" s="7"/>
    </row>
    <row r="3816" spans="3:4">
      <c r="C3816" s="7"/>
      <c r="D3816" s="7"/>
    </row>
    <row r="3817" spans="3:4">
      <c r="C3817" s="7"/>
      <c r="D3817" s="7"/>
    </row>
    <row r="3818" spans="3:4">
      <c r="C3818" s="7"/>
      <c r="D3818" s="7"/>
    </row>
    <row r="3819" spans="3:4">
      <c r="C3819" s="7"/>
      <c r="D3819" s="7"/>
    </row>
    <row r="3820" spans="3:4">
      <c r="C3820" s="7"/>
      <c r="D3820" s="7"/>
    </row>
    <row r="3821" spans="3:4">
      <c r="C3821" s="7"/>
      <c r="D3821" s="7"/>
    </row>
    <row r="3822" spans="3:4">
      <c r="C3822" s="7"/>
      <c r="D3822" s="7"/>
    </row>
    <row r="3823" spans="3:4">
      <c r="C3823" s="7"/>
      <c r="D3823" s="7"/>
    </row>
    <row r="3824" spans="3:4">
      <c r="C3824" s="7"/>
      <c r="D3824" s="7"/>
    </row>
    <row r="3825" spans="3:4">
      <c r="C3825" s="7"/>
      <c r="D3825" s="7"/>
    </row>
    <row r="3826" spans="3:4">
      <c r="C3826" s="7"/>
      <c r="D3826" s="7"/>
    </row>
    <row r="3827" spans="3:4">
      <c r="C3827" s="7"/>
      <c r="D3827" s="7"/>
    </row>
    <row r="3828" spans="3:4">
      <c r="C3828" s="7"/>
      <c r="D3828" s="7"/>
    </row>
    <row r="3829" spans="3:4">
      <c r="C3829" s="7"/>
      <c r="D3829" s="7"/>
    </row>
    <row r="3830" spans="3:4">
      <c r="C3830" s="7"/>
      <c r="D3830" s="7"/>
    </row>
    <row r="3831" spans="3:4">
      <c r="C3831" s="7"/>
      <c r="D3831" s="7"/>
    </row>
    <row r="3832" spans="3:4">
      <c r="C3832" s="7"/>
      <c r="D3832" s="7"/>
    </row>
    <row r="3833" spans="3:4">
      <c r="C3833" s="7"/>
      <c r="D3833" s="7"/>
    </row>
    <row r="3834" spans="3:4">
      <c r="C3834" s="7"/>
      <c r="D3834" s="7"/>
    </row>
    <row r="3835" spans="3:4">
      <c r="C3835" s="7"/>
      <c r="D3835" s="7"/>
    </row>
    <row r="3836" spans="3:4">
      <c r="C3836" s="7"/>
      <c r="D3836" s="7"/>
    </row>
    <row r="3837" spans="3:4">
      <c r="C3837" s="7"/>
      <c r="D3837" s="7"/>
    </row>
    <row r="3838" spans="3:4">
      <c r="C3838" s="7"/>
      <c r="D3838" s="7"/>
    </row>
    <row r="3839" spans="3:4">
      <c r="C3839" s="7"/>
      <c r="D3839" s="7"/>
    </row>
    <row r="3840" spans="3:4">
      <c r="C3840" s="7"/>
      <c r="D3840" s="7"/>
    </row>
    <row r="3841" spans="3:4">
      <c r="C3841" s="7"/>
      <c r="D3841" s="7"/>
    </row>
    <row r="3842" spans="3:4">
      <c r="C3842" s="7"/>
      <c r="D3842" s="7"/>
    </row>
    <row r="3843" spans="3:4">
      <c r="C3843" s="7"/>
      <c r="D3843" s="7"/>
    </row>
    <row r="3844" spans="3:4">
      <c r="C3844" s="7"/>
      <c r="D3844" s="7"/>
    </row>
    <row r="3845" spans="3:4">
      <c r="C3845" s="7"/>
      <c r="D3845" s="7"/>
    </row>
    <row r="3846" spans="3:4">
      <c r="C3846" s="7"/>
      <c r="D3846" s="7"/>
    </row>
    <row r="3847" spans="3:4">
      <c r="C3847" s="7"/>
      <c r="D3847" s="7"/>
    </row>
    <row r="3848" spans="3:4">
      <c r="C3848" s="7"/>
      <c r="D3848" s="7"/>
    </row>
    <row r="3849" spans="3:4">
      <c r="C3849" s="7"/>
      <c r="D3849" s="7"/>
    </row>
    <row r="3850" spans="3:4">
      <c r="C3850" s="7"/>
      <c r="D3850" s="7"/>
    </row>
    <row r="3851" spans="3:4">
      <c r="C3851" s="7"/>
      <c r="D3851" s="7"/>
    </row>
    <row r="3852" spans="3:4">
      <c r="C3852" s="7"/>
      <c r="D3852" s="7"/>
    </row>
    <row r="3853" spans="3:4">
      <c r="C3853" s="7"/>
      <c r="D3853" s="7"/>
    </row>
    <row r="3854" spans="3:4">
      <c r="C3854" s="7"/>
      <c r="D3854" s="7"/>
    </row>
    <row r="3855" spans="3:4">
      <c r="C3855" s="7"/>
      <c r="D3855" s="7"/>
    </row>
    <row r="3856" spans="3:4">
      <c r="C3856" s="7"/>
      <c r="D3856" s="7"/>
    </row>
    <row r="3857" spans="3:4">
      <c r="C3857" s="7"/>
      <c r="D3857" s="7"/>
    </row>
    <row r="3858" spans="3:4">
      <c r="C3858" s="7"/>
      <c r="D3858" s="7"/>
    </row>
    <row r="3859" spans="3:4">
      <c r="C3859" s="7"/>
      <c r="D3859" s="7"/>
    </row>
    <row r="3860" spans="3:4">
      <c r="C3860" s="7"/>
      <c r="D3860" s="7"/>
    </row>
    <row r="3861" spans="3:4">
      <c r="C3861" s="7"/>
      <c r="D3861" s="7"/>
    </row>
    <row r="3862" spans="3:4">
      <c r="C3862" s="7"/>
      <c r="D3862" s="7"/>
    </row>
    <row r="3863" spans="3:4">
      <c r="C3863" s="7"/>
      <c r="D3863" s="7"/>
    </row>
    <row r="3864" spans="3:4">
      <c r="C3864" s="7"/>
      <c r="D3864" s="7"/>
    </row>
    <row r="3865" spans="3:4">
      <c r="C3865" s="7"/>
      <c r="D3865" s="7"/>
    </row>
    <row r="3866" spans="3:4">
      <c r="C3866" s="7"/>
      <c r="D3866" s="7"/>
    </row>
    <row r="3867" spans="3:4">
      <c r="C3867" s="7"/>
      <c r="D3867" s="7"/>
    </row>
    <row r="3868" spans="3:4">
      <c r="C3868" s="7"/>
      <c r="D3868" s="7"/>
    </row>
    <row r="3869" spans="3:4">
      <c r="C3869" s="7"/>
      <c r="D3869" s="7"/>
    </row>
    <row r="3870" spans="3:4">
      <c r="C3870" s="7"/>
      <c r="D3870" s="7"/>
    </row>
    <row r="3871" spans="3:4">
      <c r="C3871" s="7"/>
      <c r="D3871" s="7"/>
    </row>
    <row r="3872" spans="3:4">
      <c r="C3872" s="7"/>
      <c r="D3872" s="7"/>
    </row>
    <row r="3873" spans="3:4">
      <c r="C3873" s="7"/>
      <c r="D3873" s="7"/>
    </row>
    <row r="3874" spans="3:4">
      <c r="C3874" s="7"/>
      <c r="D3874" s="7"/>
    </row>
    <row r="3875" spans="3:4">
      <c r="C3875" s="7"/>
      <c r="D3875" s="7"/>
    </row>
    <row r="3876" spans="3:4">
      <c r="C3876" s="7"/>
      <c r="D3876" s="7"/>
    </row>
    <row r="3877" spans="3:4">
      <c r="C3877" s="7"/>
      <c r="D3877" s="7"/>
    </row>
    <row r="3878" spans="3:4">
      <c r="C3878" s="7"/>
      <c r="D3878" s="7"/>
    </row>
    <row r="3879" spans="3:4">
      <c r="C3879" s="7"/>
      <c r="D3879" s="7"/>
    </row>
    <row r="3880" spans="3:4">
      <c r="C3880" s="7"/>
      <c r="D3880" s="7"/>
    </row>
    <row r="3881" spans="3:4">
      <c r="C3881" s="7"/>
      <c r="D3881" s="7"/>
    </row>
    <row r="3882" spans="3:4">
      <c r="C3882" s="7"/>
      <c r="D3882" s="7"/>
    </row>
    <row r="3883" spans="3:4">
      <c r="C3883" s="7"/>
      <c r="D3883" s="7"/>
    </row>
    <row r="3884" spans="3:4">
      <c r="C3884" s="7"/>
      <c r="D3884" s="7"/>
    </row>
    <row r="3885" spans="3:4">
      <c r="C3885" s="7"/>
      <c r="D3885" s="7"/>
    </row>
    <row r="3886" spans="3:4">
      <c r="C3886" s="7"/>
      <c r="D3886" s="7"/>
    </row>
    <row r="3887" spans="3:4">
      <c r="C3887" s="7"/>
      <c r="D3887" s="7"/>
    </row>
    <row r="3888" spans="3:4">
      <c r="C3888" s="7"/>
      <c r="D3888" s="7"/>
    </row>
    <row r="3889" spans="3:4">
      <c r="C3889" s="7"/>
      <c r="D3889" s="7"/>
    </row>
    <row r="3890" spans="3:4">
      <c r="C3890" s="7"/>
      <c r="D3890" s="7"/>
    </row>
    <row r="3891" spans="3:4">
      <c r="C3891" s="7"/>
      <c r="D3891" s="7"/>
    </row>
    <row r="3892" spans="3:4">
      <c r="C3892" s="7"/>
      <c r="D3892" s="7"/>
    </row>
    <row r="3893" spans="3:4">
      <c r="C3893" s="7"/>
      <c r="D3893" s="7"/>
    </row>
    <row r="3894" spans="3:4">
      <c r="C3894" s="7"/>
      <c r="D3894" s="7"/>
    </row>
    <row r="3895" spans="3:4">
      <c r="C3895" s="7"/>
      <c r="D3895" s="7"/>
    </row>
    <row r="3896" spans="3:4">
      <c r="C3896" s="7"/>
      <c r="D3896" s="7"/>
    </row>
    <row r="3897" spans="3:4">
      <c r="C3897" s="7"/>
      <c r="D3897" s="7"/>
    </row>
    <row r="3898" spans="3:4">
      <c r="C3898" s="7"/>
      <c r="D3898" s="7"/>
    </row>
    <row r="3899" spans="3:4">
      <c r="C3899" s="7"/>
      <c r="D3899" s="7"/>
    </row>
    <row r="3900" spans="3:4">
      <c r="C3900" s="7"/>
      <c r="D3900" s="7"/>
    </row>
    <row r="3901" spans="3:4">
      <c r="C3901" s="7"/>
      <c r="D3901" s="7"/>
    </row>
    <row r="3902" spans="3:4">
      <c r="C3902" s="7"/>
      <c r="D3902" s="7"/>
    </row>
    <row r="3903" spans="3:4">
      <c r="C3903" s="7"/>
      <c r="D3903" s="7"/>
    </row>
    <row r="3904" spans="3:4">
      <c r="C3904" s="7"/>
      <c r="D3904" s="7"/>
    </row>
    <row r="3905" spans="3:4">
      <c r="C3905" s="7"/>
      <c r="D3905" s="7"/>
    </row>
    <row r="3906" spans="3:4">
      <c r="C3906" s="7"/>
      <c r="D3906" s="7"/>
    </row>
    <row r="3907" spans="3:4">
      <c r="C3907" s="7"/>
      <c r="D3907" s="7"/>
    </row>
    <row r="3908" spans="3:4">
      <c r="C3908" s="7"/>
      <c r="D3908" s="7"/>
    </row>
    <row r="3909" spans="3:4">
      <c r="C3909" s="7"/>
      <c r="D3909" s="7"/>
    </row>
    <row r="3910" spans="3:4">
      <c r="C3910" s="7"/>
      <c r="D3910" s="7"/>
    </row>
    <row r="3911" spans="3:4">
      <c r="C3911" s="7"/>
      <c r="D3911" s="7"/>
    </row>
    <row r="3912" spans="3:4">
      <c r="C3912" s="7"/>
      <c r="D3912" s="7"/>
    </row>
    <row r="3913" spans="3:4">
      <c r="C3913" s="7"/>
      <c r="D3913" s="7"/>
    </row>
    <row r="3914" spans="3:4">
      <c r="C3914" s="7"/>
      <c r="D3914" s="7"/>
    </row>
    <row r="3915" spans="3:4">
      <c r="C3915" s="7"/>
      <c r="D3915" s="7"/>
    </row>
    <row r="3916" spans="3:4">
      <c r="C3916" s="7"/>
      <c r="D3916" s="7"/>
    </row>
    <row r="3917" spans="3:4">
      <c r="C3917" s="7"/>
      <c r="D3917" s="7"/>
    </row>
    <row r="3918" spans="3:4">
      <c r="C3918" s="7"/>
      <c r="D3918" s="7"/>
    </row>
    <row r="3919" spans="3:4">
      <c r="C3919" s="7"/>
      <c r="D3919" s="7"/>
    </row>
    <row r="3920" spans="3:4">
      <c r="C3920" s="7"/>
      <c r="D3920" s="7"/>
    </row>
    <row r="3921" spans="3:4">
      <c r="C3921" s="7"/>
      <c r="D3921" s="7"/>
    </row>
    <row r="3922" spans="3:4">
      <c r="C3922" s="7"/>
      <c r="D3922" s="7"/>
    </row>
    <row r="3923" spans="3:4">
      <c r="C3923" s="7"/>
      <c r="D3923" s="7"/>
    </row>
    <row r="3924" spans="3:4">
      <c r="C3924" s="7"/>
      <c r="D3924" s="7"/>
    </row>
    <row r="3925" spans="3:4">
      <c r="C3925" s="7"/>
      <c r="D3925" s="7"/>
    </row>
    <row r="3926" spans="3:4">
      <c r="C3926" s="7"/>
      <c r="D3926" s="7"/>
    </row>
    <row r="3927" spans="3:4">
      <c r="C3927" s="7"/>
      <c r="D3927" s="7"/>
    </row>
    <row r="3928" spans="3:4">
      <c r="C3928" s="7"/>
      <c r="D3928" s="7"/>
    </row>
    <row r="3929" spans="3:4">
      <c r="C3929" s="7"/>
      <c r="D3929" s="7"/>
    </row>
    <row r="3930" spans="3:4">
      <c r="C3930" s="7"/>
      <c r="D3930" s="7"/>
    </row>
    <row r="3931" spans="3:4">
      <c r="C3931" s="7"/>
      <c r="D3931" s="7"/>
    </row>
    <row r="3932" spans="3:4">
      <c r="C3932" s="7"/>
      <c r="D3932" s="7"/>
    </row>
    <row r="3933" spans="3:4">
      <c r="C3933" s="7"/>
      <c r="D3933" s="7"/>
    </row>
    <row r="3934" spans="3:4">
      <c r="C3934" s="7"/>
      <c r="D3934" s="7"/>
    </row>
    <row r="3935" spans="3:4">
      <c r="C3935" s="7"/>
      <c r="D3935" s="7"/>
    </row>
    <row r="3936" spans="3:4">
      <c r="C3936" s="7"/>
      <c r="D3936" s="7"/>
    </row>
    <row r="3937" spans="3:4">
      <c r="C3937" s="7"/>
      <c r="D3937" s="7"/>
    </row>
    <row r="3938" spans="3:4">
      <c r="C3938" s="7"/>
      <c r="D3938" s="7"/>
    </row>
    <row r="3939" spans="3:4">
      <c r="C3939" s="7"/>
      <c r="D3939" s="7"/>
    </row>
    <row r="3940" spans="3:4">
      <c r="C3940" s="7"/>
      <c r="D3940" s="7"/>
    </row>
    <row r="3941" spans="3:4">
      <c r="C3941" s="7"/>
      <c r="D3941" s="7"/>
    </row>
    <row r="3942" spans="3:4">
      <c r="C3942" s="7"/>
      <c r="D3942" s="7"/>
    </row>
    <row r="3943" spans="3:4">
      <c r="C3943" s="7"/>
      <c r="D3943" s="7"/>
    </row>
    <row r="3944" spans="3:4">
      <c r="C3944" s="7"/>
      <c r="D3944" s="7"/>
    </row>
    <row r="3945" spans="3:4">
      <c r="C3945" s="7"/>
      <c r="D3945" s="7"/>
    </row>
    <row r="3946" spans="3:4">
      <c r="C3946" s="7"/>
      <c r="D3946" s="7"/>
    </row>
    <row r="3947" spans="3:4">
      <c r="C3947" s="7"/>
      <c r="D3947" s="7"/>
    </row>
    <row r="3948" spans="3:4">
      <c r="C3948" s="7"/>
      <c r="D3948" s="7"/>
    </row>
    <row r="3949" spans="3:4">
      <c r="C3949" s="7"/>
      <c r="D3949" s="7"/>
    </row>
    <row r="3950" spans="3:4">
      <c r="C3950" s="7"/>
      <c r="D3950" s="7"/>
    </row>
    <row r="3951" spans="3:4">
      <c r="C3951" s="7"/>
      <c r="D3951" s="7"/>
    </row>
    <row r="3952" spans="3:4">
      <c r="C3952" s="7"/>
      <c r="D3952" s="7"/>
    </row>
    <row r="3953" spans="3:4">
      <c r="C3953" s="7"/>
      <c r="D3953" s="7"/>
    </row>
    <row r="3954" spans="3:4">
      <c r="C3954" s="7"/>
      <c r="D3954" s="7"/>
    </row>
    <row r="3955" spans="3:4">
      <c r="C3955" s="7"/>
      <c r="D3955" s="7"/>
    </row>
    <row r="3956" spans="3:4">
      <c r="C3956" s="7"/>
      <c r="D3956" s="7"/>
    </row>
    <row r="3957" spans="3:4">
      <c r="C3957" s="7"/>
      <c r="D3957" s="7"/>
    </row>
    <row r="3958" spans="3:4">
      <c r="C3958" s="7"/>
      <c r="D3958" s="7"/>
    </row>
    <row r="3959" spans="3:4">
      <c r="C3959" s="7"/>
      <c r="D3959" s="7"/>
    </row>
    <row r="3960" spans="3:4">
      <c r="C3960" s="7"/>
      <c r="D3960" s="7"/>
    </row>
    <row r="3961" spans="3:4">
      <c r="C3961" s="7"/>
      <c r="D3961" s="7"/>
    </row>
    <row r="3962" spans="3:4">
      <c r="C3962" s="7"/>
      <c r="D3962" s="7"/>
    </row>
    <row r="3963" spans="3:4">
      <c r="C3963" s="7"/>
      <c r="D3963" s="7"/>
    </row>
    <row r="3964" spans="3:4">
      <c r="C3964" s="7"/>
      <c r="D3964" s="7"/>
    </row>
    <row r="3965" spans="3:4">
      <c r="C3965" s="7"/>
      <c r="D3965" s="7"/>
    </row>
    <row r="3966" spans="3:4">
      <c r="C3966" s="7"/>
      <c r="D3966" s="7"/>
    </row>
    <row r="3967" spans="3:4">
      <c r="C3967" s="7"/>
      <c r="D3967" s="7"/>
    </row>
    <row r="3968" spans="3:4">
      <c r="C3968" s="7"/>
      <c r="D3968" s="7"/>
    </row>
    <row r="3969" spans="3:4">
      <c r="C3969" s="7"/>
      <c r="D3969" s="7"/>
    </row>
    <row r="3970" spans="3:4">
      <c r="C3970" s="7"/>
      <c r="D3970" s="7"/>
    </row>
    <row r="3971" spans="3:4">
      <c r="C3971" s="7"/>
      <c r="D3971" s="7"/>
    </row>
    <row r="3972" spans="3:4">
      <c r="C3972" s="7"/>
      <c r="D3972" s="7"/>
    </row>
    <row r="3973" spans="3:4">
      <c r="C3973" s="7"/>
      <c r="D3973" s="7"/>
    </row>
    <row r="3974" spans="3:4">
      <c r="C3974" s="7"/>
      <c r="D3974" s="7"/>
    </row>
    <row r="3975" spans="3:4">
      <c r="C3975" s="7"/>
      <c r="D3975" s="7"/>
    </row>
    <row r="3976" spans="3:4">
      <c r="C3976" s="7"/>
      <c r="D3976" s="7"/>
    </row>
    <row r="3977" spans="3:4">
      <c r="C3977" s="7"/>
      <c r="D3977" s="7"/>
    </row>
    <row r="3978" spans="3:4">
      <c r="C3978" s="7"/>
      <c r="D3978" s="7"/>
    </row>
    <row r="3979" spans="3:4">
      <c r="C3979" s="7"/>
      <c r="D3979" s="7"/>
    </row>
    <row r="3980" spans="3:4">
      <c r="C3980" s="7"/>
      <c r="D3980" s="7"/>
    </row>
    <row r="3981" spans="3:4">
      <c r="C3981" s="7"/>
      <c r="D3981" s="7"/>
    </row>
    <row r="3982" spans="3:4">
      <c r="C3982" s="7"/>
      <c r="D3982" s="7"/>
    </row>
    <row r="3983" spans="3:4">
      <c r="C3983" s="7"/>
      <c r="D3983" s="7"/>
    </row>
    <row r="3984" spans="3:4">
      <c r="C3984" s="7"/>
      <c r="D3984" s="7"/>
    </row>
    <row r="3985" spans="3:4">
      <c r="C3985" s="7"/>
      <c r="D3985" s="7"/>
    </row>
    <row r="3986" spans="3:4">
      <c r="C3986" s="7"/>
      <c r="D3986" s="7"/>
    </row>
    <row r="3987" spans="3:4">
      <c r="C3987" s="7"/>
      <c r="D3987" s="7"/>
    </row>
    <row r="3988" spans="3:4">
      <c r="C3988" s="7"/>
      <c r="D3988" s="7"/>
    </row>
    <row r="3989" spans="3:4">
      <c r="C3989" s="7"/>
      <c r="D3989" s="7"/>
    </row>
    <row r="3990" spans="3:4">
      <c r="C3990" s="7"/>
      <c r="D3990" s="7"/>
    </row>
    <row r="3991" spans="3:4">
      <c r="C3991" s="7"/>
      <c r="D3991" s="7"/>
    </row>
    <row r="3992" spans="3:4">
      <c r="C3992" s="7"/>
      <c r="D3992" s="7"/>
    </row>
    <row r="3993" spans="3:4">
      <c r="C3993" s="7"/>
      <c r="D3993" s="7"/>
    </row>
    <row r="3994" spans="3:4">
      <c r="C3994" s="7"/>
      <c r="D3994" s="7"/>
    </row>
    <row r="3995" spans="3:4">
      <c r="C3995" s="7"/>
      <c r="D3995" s="7"/>
    </row>
    <row r="3996" spans="3:4">
      <c r="C3996" s="7"/>
      <c r="D3996" s="7"/>
    </row>
    <row r="3997" spans="3:4">
      <c r="C3997" s="7"/>
      <c r="D3997" s="7"/>
    </row>
    <row r="3998" spans="3:4">
      <c r="C3998" s="7"/>
      <c r="D3998" s="7"/>
    </row>
    <row r="3999" spans="3:4">
      <c r="C3999" s="7"/>
      <c r="D3999" s="7"/>
    </row>
    <row r="4000" spans="3:4">
      <c r="C4000" s="7"/>
      <c r="D4000" s="7"/>
    </row>
    <row r="4001" spans="3:4">
      <c r="C4001" s="7"/>
      <c r="D4001" s="7"/>
    </row>
    <row r="4002" spans="3:4">
      <c r="C4002" s="7"/>
      <c r="D4002" s="7"/>
    </row>
    <row r="4003" spans="3:4">
      <c r="C4003" s="7"/>
      <c r="D4003" s="7"/>
    </row>
    <row r="4004" spans="3:4">
      <c r="C4004" s="7"/>
      <c r="D4004" s="7"/>
    </row>
    <row r="4005" spans="3:4">
      <c r="C4005" s="7"/>
      <c r="D4005" s="7"/>
    </row>
    <row r="4006" spans="3:4">
      <c r="C4006" s="7"/>
      <c r="D4006" s="7"/>
    </row>
    <row r="4007" spans="3:4">
      <c r="C4007" s="7"/>
      <c r="D4007" s="7"/>
    </row>
    <row r="4008" spans="3:4">
      <c r="C4008" s="7"/>
      <c r="D4008" s="7"/>
    </row>
    <row r="4009" spans="3:4">
      <c r="C4009" s="7"/>
      <c r="D4009" s="7"/>
    </row>
    <row r="4010" spans="3:4">
      <c r="C4010" s="7"/>
      <c r="D4010" s="7"/>
    </row>
    <row r="4011" spans="3:4">
      <c r="C4011" s="7"/>
      <c r="D4011" s="7"/>
    </row>
    <row r="4012" spans="3:4">
      <c r="C4012" s="7"/>
      <c r="D4012" s="7"/>
    </row>
    <row r="4013" spans="3:4">
      <c r="C4013" s="7"/>
      <c r="D4013" s="7"/>
    </row>
    <row r="4014" spans="3:4">
      <c r="C4014" s="7"/>
      <c r="D4014" s="7"/>
    </row>
    <row r="4015" spans="3:4">
      <c r="C4015" s="7"/>
      <c r="D4015" s="7"/>
    </row>
    <row r="4016" spans="3:4">
      <c r="C4016" s="7"/>
      <c r="D4016" s="7"/>
    </row>
    <row r="4017" spans="3:4">
      <c r="C4017" s="7"/>
      <c r="D4017" s="7"/>
    </row>
    <row r="4018" spans="3:4">
      <c r="C4018" s="7"/>
      <c r="D4018" s="7"/>
    </row>
    <row r="4019" spans="3:4">
      <c r="C4019" s="7"/>
      <c r="D4019" s="7"/>
    </row>
    <row r="4020" spans="3:4">
      <c r="C4020" s="7"/>
      <c r="D4020" s="7"/>
    </row>
    <row r="4021" spans="3:4">
      <c r="C4021" s="7"/>
      <c r="D4021" s="7"/>
    </row>
    <row r="4022" spans="3:4">
      <c r="C4022" s="7"/>
      <c r="D4022" s="7"/>
    </row>
    <row r="4023" spans="3:4">
      <c r="C4023" s="7"/>
      <c r="D4023" s="7"/>
    </row>
    <row r="4024" spans="3:4">
      <c r="C4024" s="7"/>
      <c r="D4024" s="7"/>
    </row>
    <row r="4025" spans="3:4">
      <c r="C4025" s="7"/>
      <c r="D4025" s="7"/>
    </row>
    <row r="4026" spans="3:4">
      <c r="C4026" s="7"/>
      <c r="D4026" s="7"/>
    </row>
    <row r="4027" spans="3:4">
      <c r="C4027" s="7"/>
      <c r="D4027" s="7"/>
    </row>
    <row r="4028" spans="3:4">
      <c r="C4028" s="7"/>
      <c r="D4028" s="7"/>
    </row>
    <row r="4029" spans="3:4">
      <c r="C4029" s="7"/>
      <c r="D4029" s="7"/>
    </row>
    <row r="4030" spans="3:4">
      <c r="C4030" s="7"/>
      <c r="D4030" s="7"/>
    </row>
    <row r="4031" spans="3:4">
      <c r="C4031" s="7"/>
      <c r="D4031" s="7"/>
    </row>
    <row r="4032" spans="3:4">
      <c r="C4032" s="7"/>
      <c r="D4032" s="7"/>
    </row>
    <row r="4033" spans="3:4">
      <c r="C4033" s="7"/>
      <c r="D4033" s="7"/>
    </row>
    <row r="4034" spans="3:4">
      <c r="C4034" s="7"/>
      <c r="D4034" s="7"/>
    </row>
    <row r="4035" spans="3:4">
      <c r="C4035" s="7"/>
      <c r="D4035" s="7"/>
    </row>
    <row r="4036" spans="3:4">
      <c r="C4036" s="7"/>
      <c r="D4036" s="7"/>
    </row>
    <row r="4037" spans="3:4">
      <c r="C4037" s="7"/>
      <c r="D4037" s="7"/>
    </row>
    <row r="4038" spans="3:4">
      <c r="C4038" s="7"/>
      <c r="D4038" s="7"/>
    </row>
    <row r="4039" spans="3:4">
      <c r="C4039" s="7"/>
      <c r="D4039" s="7"/>
    </row>
    <row r="4040" spans="3:4">
      <c r="C4040" s="7"/>
      <c r="D4040" s="7"/>
    </row>
    <row r="4041" spans="3:4">
      <c r="C4041" s="7"/>
      <c r="D4041" s="7"/>
    </row>
    <row r="4042" spans="3:4">
      <c r="C4042" s="7"/>
      <c r="D4042" s="7"/>
    </row>
    <row r="4043" spans="3:4">
      <c r="C4043" s="7"/>
      <c r="D4043" s="7"/>
    </row>
    <row r="4044" spans="3:4">
      <c r="C4044" s="7"/>
      <c r="D4044" s="7"/>
    </row>
    <row r="4045" spans="3:4">
      <c r="C4045" s="7"/>
      <c r="D4045" s="7"/>
    </row>
    <row r="4046" spans="3:4">
      <c r="C4046" s="7"/>
      <c r="D4046" s="7"/>
    </row>
    <row r="4047" spans="3:4">
      <c r="C4047" s="7"/>
      <c r="D4047" s="7"/>
    </row>
    <row r="4048" spans="3:4">
      <c r="C4048" s="7"/>
      <c r="D4048" s="7"/>
    </row>
    <row r="4049" spans="3:4">
      <c r="C4049" s="7"/>
      <c r="D4049" s="7"/>
    </row>
    <row r="4050" spans="3:4">
      <c r="C4050" s="7"/>
      <c r="D4050" s="7"/>
    </row>
    <row r="4051" spans="3:4">
      <c r="C4051" s="7"/>
      <c r="D4051" s="7"/>
    </row>
    <row r="4052" spans="3:4">
      <c r="C4052" s="7"/>
      <c r="D4052" s="7"/>
    </row>
    <row r="4053" spans="3:4">
      <c r="C4053" s="7"/>
      <c r="D4053" s="7"/>
    </row>
    <row r="4054" spans="3:4">
      <c r="C4054" s="7"/>
      <c r="D4054" s="7"/>
    </row>
    <row r="4055" spans="3:4">
      <c r="C4055" s="7"/>
      <c r="D4055" s="7"/>
    </row>
    <row r="4056" spans="3:4">
      <c r="C4056" s="7"/>
      <c r="D4056" s="7"/>
    </row>
    <row r="4057" spans="3:4">
      <c r="C4057" s="7"/>
      <c r="D4057" s="7"/>
    </row>
    <row r="4058" spans="3:4">
      <c r="C4058" s="7"/>
      <c r="D4058" s="7"/>
    </row>
    <row r="4059" spans="3:4">
      <c r="C4059" s="7"/>
      <c r="D4059" s="7"/>
    </row>
    <row r="4060" spans="3:4">
      <c r="C4060" s="7"/>
      <c r="D4060" s="7"/>
    </row>
    <row r="4061" spans="3:4">
      <c r="C4061" s="7"/>
      <c r="D4061" s="7"/>
    </row>
    <row r="4062" spans="3:4">
      <c r="C4062" s="7"/>
      <c r="D4062" s="7"/>
    </row>
    <row r="4063" spans="3:4">
      <c r="C4063" s="7"/>
      <c r="D4063" s="7"/>
    </row>
    <row r="4064" spans="3:4">
      <c r="C4064" s="7"/>
      <c r="D4064" s="7"/>
    </row>
    <row r="4065" spans="3:4">
      <c r="C4065" s="7"/>
      <c r="D4065" s="7"/>
    </row>
    <row r="4066" spans="3:4">
      <c r="C4066" s="7"/>
      <c r="D4066" s="7"/>
    </row>
    <row r="4067" spans="3:4">
      <c r="C4067" s="7"/>
      <c r="D4067" s="7"/>
    </row>
    <row r="4068" spans="3:4">
      <c r="C4068" s="7"/>
      <c r="D4068" s="7"/>
    </row>
    <row r="4069" spans="3:4">
      <c r="C4069" s="7"/>
      <c r="D4069" s="7"/>
    </row>
    <row r="4070" spans="3:4">
      <c r="C4070" s="7"/>
      <c r="D4070" s="7"/>
    </row>
    <row r="4071" spans="3:4">
      <c r="C4071" s="7"/>
      <c r="D4071" s="7"/>
    </row>
    <row r="4072" spans="3:4">
      <c r="C4072" s="7"/>
      <c r="D4072" s="7"/>
    </row>
    <row r="4073" spans="3:4">
      <c r="C4073" s="7"/>
      <c r="D4073" s="7"/>
    </row>
    <row r="4074" spans="3:4">
      <c r="C4074" s="7"/>
      <c r="D4074" s="7"/>
    </row>
    <row r="4075" spans="3:4">
      <c r="C4075" s="7"/>
      <c r="D4075" s="7"/>
    </row>
    <row r="4076" spans="3:4">
      <c r="C4076" s="7"/>
      <c r="D4076" s="7"/>
    </row>
    <row r="4077" spans="3:4">
      <c r="C4077" s="7"/>
      <c r="D4077" s="7"/>
    </row>
    <row r="4078" spans="3:4">
      <c r="C4078" s="7"/>
      <c r="D4078" s="7"/>
    </row>
    <row r="4079" spans="3:4">
      <c r="C4079" s="7"/>
      <c r="D4079" s="7"/>
    </row>
    <row r="4080" spans="3:4">
      <c r="C4080" s="7"/>
      <c r="D4080" s="7"/>
    </row>
    <row r="4081" spans="3:4">
      <c r="C4081" s="7"/>
      <c r="D4081" s="7"/>
    </row>
    <row r="4082" spans="3:4">
      <c r="C4082" s="7"/>
      <c r="D4082" s="7"/>
    </row>
    <row r="4083" spans="3:4">
      <c r="C4083" s="7"/>
      <c r="D4083" s="7"/>
    </row>
    <row r="4084" spans="3:4">
      <c r="C4084" s="7"/>
      <c r="D4084" s="7"/>
    </row>
    <row r="4085" spans="3:4">
      <c r="C4085" s="7"/>
      <c r="D4085" s="7"/>
    </row>
    <row r="4086" spans="3:4">
      <c r="C4086" s="7"/>
      <c r="D4086" s="7"/>
    </row>
    <row r="4087" spans="3:4">
      <c r="C4087" s="7"/>
      <c r="D4087" s="7"/>
    </row>
    <row r="4088" spans="3:4">
      <c r="C4088" s="7"/>
      <c r="D4088" s="7"/>
    </row>
    <row r="4089" spans="3:4">
      <c r="C4089" s="7"/>
      <c r="D4089" s="7"/>
    </row>
    <row r="4090" spans="3:4">
      <c r="C4090" s="7"/>
      <c r="D4090" s="7"/>
    </row>
    <row r="4091" spans="3:4">
      <c r="C4091" s="7"/>
      <c r="D4091" s="7"/>
    </row>
    <row r="4092" spans="3:4">
      <c r="C4092" s="7"/>
      <c r="D4092" s="7"/>
    </row>
    <row r="4093" spans="3:4">
      <c r="C4093" s="7"/>
      <c r="D4093" s="7"/>
    </row>
    <row r="4094" spans="3:4">
      <c r="C4094" s="7"/>
      <c r="D4094" s="7"/>
    </row>
    <row r="4095" spans="3:4">
      <c r="C4095" s="7"/>
      <c r="D4095" s="7"/>
    </row>
    <row r="4096" spans="3:4">
      <c r="C4096" s="7"/>
      <c r="D4096" s="7"/>
    </row>
    <row r="4097" spans="3:4">
      <c r="C4097" s="7"/>
      <c r="D4097" s="7"/>
    </row>
    <row r="4098" spans="3:4">
      <c r="C4098" s="7"/>
      <c r="D4098" s="7"/>
    </row>
    <row r="4099" spans="3:4">
      <c r="C4099" s="7"/>
      <c r="D4099" s="7"/>
    </row>
    <row r="4100" spans="3:4">
      <c r="C4100" s="7"/>
      <c r="D4100" s="7"/>
    </row>
    <row r="4101" spans="3:4">
      <c r="C4101" s="7"/>
      <c r="D4101" s="7"/>
    </row>
    <row r="4102" spans="3:4">
      <c r="C4102" s="7"/>
      <c r="D4102" s="7"/>
    </row>
    <row r="4103" spans="3:4">
      <c r="C4103" s="7"/>
      <c r="D4103" s="7"/>
    </row>
    <row r="4104" spans="3:4">
      <c r="C4104" s="7"/>
      <c r="D4104" s="7"/>
    </row>
    <row r="4105" spans="3:4">
      <c r="C4105" s="7"/>
      <c r="D4105" s="7"/>
    </row>
    <row r="4106" spans="3:4">
      <c r="C4106" s="7"/>
      <c r="D4106" s="7"/>
    </row>
    <row r="4107" spans="3:4">
      <c r="C4107" s="7"/>
      <c r="D4107" s="7"/>
    </row>
    <row r="4108" spans="3:4">
      <c r="C4108" s="7"/>
      <c r="D4108" s="7"/>
    </row>
    <row r="4109" spans="3:4">
      <c r="C4109" s="7"/>
      <c r="D4109" s="7"/>
    </row>
    <row r="4110" spans="3:4">
      <c r="C4110" s="7"/>
      <c r="D4110" s="7"/>
    </row>
    <row r="4111" spans="3:4">
      <c r="C4111" s="7"/>
      <c r="D4111" s="7"/>
    </row>
    <row r="4112" spans="3:4">
      <c r="C4112" s="7"/>
      <c r="D4112" s="7"/>
    </row>
    <row r="4113" spans="3:4">
      <c r="C4113" s="7"/>
      <c r="D4113" s="7"/>
    </row>
    <row r="4114" spans="3:4">
      <c r="C4114" s="7"/>
      <c r="D4114" s="7"/>
    </row>
    <row r="4115" spans="3:4">
      <c r="C4115" s="7"/>
      <c r="D4115" s="7"/>
    </row>
    <row r="4116" spans="3:4">
      <c r="C4116" s="7"/>
      <c r="D4116" s="7"/>
    </row>
    <row r="4117" spans="3:4">
      <c r="C4117" s="7"/>
      <c r="D4117" s="7"/>
    </row>
    <row r="4118" spans="3:4">
      <c r="C4118" s="7"/>
      <c r="D4118" s="7"/>
    </row>
    <row r="4119" spans="3:4">
      <c r="C4119" s="7"/>
      <c r="D4119" s="7"/>
    </row>
    <row r="4120" spans="3:4">
      <c r="C4120" s="7"/>
      <c r="D4120" s="7"/>
    </row>
    <row r="4121" spans="3:4">
      <c r="C4121" s="7"/>
      <c r="D4121" s="7"/>
    </row>
    <row r="4122" spans="3:4">
      <c r="C4122" s="7"/>
      <c r="D4122" s="7"/>
    </row>
    <row r="4123" spans="3:4">
      <c r="C4123" s="7"/>
      <c r="D4123" s="7"/>
    </row>
    <row r="4124" spans="3:4">
      <c r="C4124" s="7"/>
      <c r="D4124" s="7"/>
    </row>
    <row r="4125" spans="3:4">
      <c r="C4125" s="7"/>
      <c r="D4125" s="7"/>
    </row>
    <row r="4126" spans="3:4">
      <c r="C4126" s="7"/>
      <c r="D4126" s="7"/>
    </row>
    <row r="4127" spans="3:4">
      <c r="C4127" s="7"/>
      <c r="D4127" s="7"/>
    </row>
    <row r="4128" spans="3:4">
      <c r="C4128" s="7"/>
      <c r="D4128" s="7"/>
    </row>
    <row r="4129" spans="3:4">
      <c r="C4129" s="7"/>
      <c r="D4129" s="7"/>
    </row>
    <row r="4130" spans="3:4">
      <c r="C4130" s="7"/>
      <c r="D4130" s="7"/>
    </row>
    <row r="4131" spans="3:4">
      <c r="C4131" s="7"/>
      <c r="D4131" s="7"/>
    </row>
    <row r="4132" spans="3:4">
      <c r="C4132" s="7"/>
      <c r="D4132" s="7"/>
    </row>
    <row r="4133" spans="3:4">
      <c r="C4133" s="7"/>
      <c r="D4133" s="7"/>
    </row>
    <row r="4134" spans="3:4">
      <c r="C4134" s="7"/>
      <c r="D4134" s="7"/>
    </row>
    <row r="4135" spans="3:4">
      <c r="C4135" s="7"/>
      <c r="D4135" s="7"/>
    </row>
    <row r="4136" spans="3:4">
      <c r="C4136" s="7"/>
      <c r="D4136" s="7"/>
    </row>
    <row r="4137" spans="3:4">
      <c r="C4137" s="7"/>
      <c r="D4137" s="7"/>
    </row>
    <row r="4138" spans="3:4">
      <c r="C4138" s="7"/>
      <c r="D4138" s="7"/>
    </row>
    <row r="4139" spans="3:4">
      <c r="C4139" s="7"/>
      <c r="D4139" s="7"/>
    </row>
    <row r="4140" spans="3:4">
      <c r="C4140" s="7"/>
      <c r="D4140" s="7"/>
    </row>
    <row r="4141" spans="3:4">
      <c r="C4141" s="7"/>
      <c r="D4141" s="7"/>
    </row>
    <row r="4142" spans="3:4">
      <c r="C4142" s="7"/>
      <c r="D4142" s="7"/>
    </row>
    <row r="4143" spans="3:4">
      <c r="C4143" s="7"/>
      <c r="D4143" s="7"/>
    </row>
    <row r="4144" spans="3:4">
      <c r="C4144" s="7"/>
      <c r="D4144" s="7"/>
    </row>
    <row r="4145" spans="3:4">
      <c r="C4145" s="7"/>
      <c r="D4145" s="7"/>
    </row>
    <row r="4146" spans="3:4">
      <c r="C4146" s="7"/>
      <c r="D4146" s="7"/>
    </row>
    <row r="4147" spans="3:4">
      <c r="C4147" s="7"/>
      <c r="D4147" s="7"/>
    </row>
    <row r="4148" spans="3:4">
      <c r="C4148" s="7"/>
      <c r="D4148" s="7"/>
    </row>
    <row r="4149" spans="3:4">
      <c r="C4149" s="7"/>
      <c r="D4149" s="7"/>
    </row>
    <row r="4150" spans="3:4">
      <c r="C4150" s="7"/>
      <c r="D4150" s="7"/>
    </row>
    <row r="4151" spans="3:4">
      <c r="C4151" s="7"/>
      <c r="D4151" s="7"/>
    </row>
    <row r="4152" spans="3:4">
      <c r="C4152" s="7"/>
      <c r="D4152" s="7"/>
    </row>
    <row r="4153" spans="3:4">
      <c r="C4153" s="7"/>
      <c r="D4153" s="7"/>
    </row>
    <row r="4154" spans="3:4">
      <c r="C4154" s="7"/>
      <c r="D4154" s="7"/>
    </row>
    <row r="4155" spans="3:4">
      <c r="C4155" s="7"/>
      <c r="D4155" s="7"/>
    </row>
    <row r="4156" spans="3:4">
      <c r="C4156" s="7"/>
      <c r="D4156" s="7"/>
    </row>
    <row r="4157" spans="3:4">
      <c r="C4157" s="7"/>
      <c r="D4157" s="7"/>
    </row>
    <row r="4158" spans="3:4">
      <c r="C4158" s="7"/>
      <c r="D4158" s="7"/>
    </row>
    <row r="4159" spans="3:4">
      <c r="C4159" s="7"/>
      <c r="D4159" s="7"/>
    </row>
    <row r="4160" spans="3:4">
      <c r="C4160" s="7"/>
      <c r="D4160" s="7"/>
    </row>
    <row r="4161" spans="3:4">
      <c r="C4161" s="7"/>
      <c r="D4161" s="7"/>
    </row>
    <row r="4162" spans="3:4">
      <c r="C4162" s="7"/>
      <c r="D4162" s="7"/>
    </row>
    <row r="4163" spans="3:4">
      <c r="C4163" s="7"/>
      <c r="D4163" s="7"/>
    </row>
    <row r="4164" spans="3:4">
      <c r="C4164" s="7"/>
      <c r="D4164" s="7"/>
    </row>
    <row r="4165" spans="3:4">
      <c r="C4165" s="7"/>
      <c r="D4165" s="7"/>
    </row>
    <row r="4166" spans="3:4">
      <c r="C4166" s="7"/>
      <c r="D4166" s="7"/>
    </row>
    <row r="4167" spans="3:4">
      <c r="C4167" s="7"/>
      <c r="D4167" s="7"/>
    </row>
    <row r="4168" spans="3:4">
      <c r="C4168" s="7"/>
      <c r="D4168" s="7"/>
    </row>
    <row r="4169" spans="3:4">
      <c r="C4169" s="7"/>
      <c r="D4169" s="7"/>
    </row>
    <row r="4170" spans="3:4">
      <c r="C4170" s="7"/>
      <c r="D4170" s="7"/>
    </row>
    <row r="4171" spans="3:4">
      <c r="C4171" s="7"/>
      <c r="D4171" s="7"/>
    </row>
    <row r="4172" spans="3:4">
      <c r="C4172" s="7"/>
      <c r="D4172" s="7"/>
    </row>
    <row r="4173" spans="3:4">
      <c r="C4173" s="7"/>
      <c r="D4173" s="7"/>
    </row>
    <row r="4174" spans="3:4">
      <c r="C4174" s="7"/>
      <c r="D4174" s="7"/>
    </row>
    <row r="4175" spans="3:4">
      <c r="C4175" s="7"/>
      <c r="D4175" s="7"/>
    </row>
    <row r="4176" spans="3:4">
      <c r="C4176" s="7"/>
      <c r="D4176" s="7"/>
    </row>
    <row r="4177" spans="3:4">
      <c r="C4177" s="7"/>
      <c r="D4177" s="7"/>
    </row>
    <row r="4178" spans="3:4">
      <c r="C4178" s="7"/>
      <c r="D4178" s="7"/>
    </row>
    <row r="4179" spans="3:4">
      <c r="C4179" s="7"/>
      <c r="D4179" s="7"/>
    </row>
    <row r="4180" spans="3:4">
      <c r="C4180" s="7"/>
      <c r="D4180" s="7"/>
    </row>
    <row r="4181" spans="3:4">
      <c r="C4181" s="7"/>
      <c r="D4181" s="7"/>
    </row>
    <row r="4182" spans="3:4">
      <c r="C4182" s="7"/>
      <c r="D4182" s="7"/>
    </row>
    <row r="4183" spans="3:4">
      <c r="C4183" s="7"/>
      <c r="D4183" s="7"/>
    </row>
    <row r="4184" spans="3:4">
      <c r="C4184" s="7"/>
      <c r="D4184" s="7"/>
    </row>
    <row r="4185" spans="3:4">
      <c r="C4185" s="7"/>
      <c r="D4185" s="7"/>
    </row>
    <row r="4186" spans="3:4">
      <c r="C4186" s="7"/>
      <c r="D4186" s="7"/>
    </row>
    <row r="4187" spans="3:4">
      <c r="C4187" s="7"/>
      <c r="D4187" s="7"/>
    </row>
    <row r="4188" spans="3:4">
      <c r="C4188" s="7"/>
      <c r="D4188" s="7"/>
    </row>
    <row r="4189" spans="3:4">
      <c r="C4189" s="7"/>
      <c r="D4189" s="7"/>
    </row>
    <row r="4190" spans="3:4">
      <c r="C4190" s="7"/>
      <c r="D4190" s="7"/>
    </row>
    <row r="4191" spans="3:4">
      <c r="C4191" s="7"/>
      <c r="D4191" s="7"/>
    </row>
    <row r="4192" spans="3:4">
      <c r="C4192" s="7"/>
      <c r="D4192" s="7"/>
    </row>
    <row r="4193" spans="3:4">
      <c r="C4193" s="7"/>
      <c r="D4193" s="7"/>
    </row>
    <row r="4194" spans="3:4">
      <c r="C4194" s="7"/>
      <c r="D4194" s="7"/>
    </row>
    <row r="4195" spans="3:4">
      <c r="C4195" s="7"/>
      <c r="D4195" s="7"/>
    </row>
    <row r="4196" spans="3:4">
      <c r="C4196" s="7"/>
      <c r="D4196" s="7"/>
    </row>
    <row r="4197" spans="3:4">
      <c r="C4197" s="7"/>
      <c r="D4197" s="7"/>
    </row>
    <row r="4198" spans="3:4">
      <c r="C4198" s="7"/>
      <c r="D4198" s="7"/>
    </row>
    <row r="4199" spans="3:4">
      <c r="C4199" s="7"/>
      <c r="D4199" s="7"/>
    </row>
    <row r="4200" spans="3:4">
      <c r="C4200" s="7"/>
      <c r="D4200" s="7"/>
    </row>
    <row r="4201" spans="3:4">
      <c r="C4201" s="7"/>
      <c r="D4201" s="7"/>
    </row>
    <row r="4202" spans="3:4">
      <c r="C4202" s="7"/>
      <c r="D4202" s="7"/>
    </row>
    <row r="4203" spans="3:4">
      <c r="C4203" s="7"/>
      <c r="D4203" s="7"/>
    </row>
    <row r="4204" spans="3:4">
      <c r="C4204" s="7"/>
      <c r="D4204" s="7"/>
    </row>
    <row r="4205" spans="3:4">
      <c r="C4205" s="7"/>
      <c r="D4205" s="7"/>
    </row>
    <row r="4206" spans="3:4">
      <c r="C4206" s="7"/>
      <c r="D4206" s="7"/>
    </row>
    <row r="4207" spans="3:4">
      <c r="C4207" s="7"/>
      <c r="D4207" s="7"/>
    </row>
    <row r="4208" spans="3:4">
      <c r="C4208" s="7"/>
      <c r="D4208" s="7"/>
    </row>
    <row r="4209" spans="3:4">
      <c r="C4209" s="7"/>
      <c r="D4209" s="7"/>
    </row>
    <row r="4210" spans="3:4">
      <c r="C4210" s="7"/>
      <c r="D4210" s="7"/>
    </row>
    <row r="4211" spans="3:4">
      <c r="C4211" s="7"/>
      <c r="D4211" s="7"/>
    </row>
    <row r="4212" spans="3:4">
      <c r="C4212" s="7"/>
      <c r="D4212" s="7"/>
    </row>
    <row r="4213" spans="3:4">
      <c r="C4213" s="7"/>
      <c r="D4213" s="7"/>
    </row>
    <row r="4214" spans="3:4">
      <c r="C4214" s="7"/>
      <c r="D4214" s="7"/>
    </row>
    <row r="4215" spans="3:4">
      <c r="C4215" s="7"/>
      <c r="D4215" s="7"/>
    </row>
    <row r="4216" spans="3:4">
      <c r="C4216" s="7"/>
      <c r="D4216" s="7"/>
    </row>
    <row r="4217" spans="3:4">
      <c r="C4217" s="7"/>
      <c r="D4217" s="7"/>
    </row>
    <row r="4218" spans="3:4">
      <c r="C4218" s="7"/>
      <c r="D4218" s="7"/>
    </row>
    <row r="4219" spans="3:4">
      <c r="C4219" s="7"/>
      <c r="D4219" s="7"/>
    </row>
    <row r="4220" spans="3:4">
      <c r="C4220" s="7"/>
      <c r="D4220" s="7"/>
    </row>
    <row r="4221" spans="3:4">
      <c r="C4221" s="7"/>
      <c r="D4221" s="7"/>
    </row>
    <row r="4222" spans="3:4">
      <c r="C4222" s="7"/>
      <c r="D4222" s="7"/>
    </row>
    <row r="4223" spans="3:4">
      <c r="C4223" s="7"/>
      <c r="D4223" s="7"/>
    </row>
    <row r="4224" spans="3:4">
      <c r="C4224" s="7"/>
      <c r="D4224" s="7"/>
    </row>
    <row r="4225" spans="3:4">
      <c r="C4225" s="7"/>
      <c r="D4225" s="7"/>
    </row>
    <row r="4226" spans="3:4">
      <c r="C4226" s="7"/>
      <c r="D4226" s="7"/>
    </row>
    <row r="4227" spans="3:4">
      <c r="C4227" s="7"/>
      <c r="D4227" s="7"/>
    </row>
    <row r="4228" spans="3:4">
      <c r="C4228" s="7"/>
      <c r="D4228" s="7"/>
    </row>
    <row r="4229" spans="3:4">
      <c r="C4229" s="7"/>
      <c r="D4229" s="7"/>
    </row>
    <row r="4230" spans="3:4">
      <c r="C4230" s="7"/>
      <c r="D4230" s="7"/>
    </row>
    <row r="4231" spans="3:4">
      <c r="C4231" s="7"/>
      <c r="D4231" s="7"/>
    </row>
    <row r="4232" spans="3:4">
      <c r="C4232" s="7"/>
      <c r="D4232" s="7"/>
    </row>
    <row r="4233" spans="3:4">
      <c r="C4233" s="7"/>
      <c r="D4233" s="7"/>
    </row>
    <row r="4234" spans="3:4">
      <c r="C4234" s="7"/>
      <c r="D4234" s="7"/>
    </row>
    <row r="4235" spans="3:4">
      <c r="C4235" s="7"/>
      <c r="D4235" s="7"/>
    </row>
    <row r="4236" spans="3:4">
      <c r="C4236" s="7"/>
      <c r="D4236" s="7"/>
    </row>
    <row r="4237" spans="3:4">
      <c r="C4237" s="7"/>
      <c r="D4237" s="7"/>
    </row>
    <row r="4238" spans="3:4">
      <c r="C4238" s="7"/>
      <c r="D4238" s="7"/>
    </row>
    <row r="4239" spans="3:4">
      <c r="C4239" s="7"/>
      <c r="D4239" s="7"/>
    </row>
    <row r="4240" spans="3:4">
      <c r="C4240" s="7"/>
      <c r="D4240" s="7"/>
    </row>
    <row r="4241" spans="3:4">
      <c r="C4241" s="7"/>
      <c r="D4241" s="7"/>
    </row>
    <row r="4242" spans="3:4">
      <c r="C4242" s="7"/>
      <c r="D4242" s="7"/>
    </row>
    <row r="4243" spans="3:4">
      <c r="C4243" s="7"/>
      <c r="D4243" s="7"/>
    </row>
    <row r="4244" spans="3:4">
      <c r="C4244" s="7"/>
      <c r="D4244" s="7"/>
    </row>
    <row r="4245" spans="3:4">
      <c r="C4245" s="7"/>
      <c r="D4245" s="7"/>
    </row>
    <row r="4246" spans="3:4">
      <c r="C4246" s="7"/>
      <c r="D4246" s="7"/>
    </row>
    <row r="4247" spans="3:4">
      <c r="C4247" s="7"/>
      <c r="D4247" s="7"/>
    </row>
    <row r="4248" spans="3:4">
      <c r="C4248" s="7"/>
      <c r="D4248" s="7"/>
    </row>
    <row r="4249" spans="3:4">
      <c r="C4249" s="7"/>
      <c r="D4249" s="7"/>
    </row>
    <row r="4250" spans="3:4">
      <c r="C4250" s="7"/>
      <c r="D4250" s="7"/>
    </row>
    <row r="4251" spans="3:4">
      <c r="C4251" s="7"/>
      <c r="D4251" s="7"/>
    </row>
    <row r="4252" spans="3:4">
      <c r="C4252" s="7"/>
      <c r="D4252" s="7"/>
    </row>
    <row r="4253" spans="3:4">
      <c r="C4253" s="7"/>
      <c r="D4253" s="7"/>
    </row>
    <row r="4254" spans="3:4">
      <c r="C4254" s="7"/>
      <c r="D4254" s="7"/>
    </row>
    <row r="4255" spans="3:4">
      <c r="C4255" s="7"/>
      <c r="D4255" s="7"/>
    </row>
    <row r="4256" spans="3:4">
      <c r="C4256" s="7"/>
      <c r="D4256" s="7"/>
    </row>
    <row r="4257" spans="3:4">
      <c r="C4257" s="7"/>
      <c r="D4257" s="7"/>
    </row>
    <row r="4258" spans="3:4">
      <c r="C4258" s="7"/>
      <c r="D4258" s="7"/>
    </row>
    <row r="4259" spans="3:4">
      <c r="C4259" s="7"/>
      <c r="D4259" s="7"/>
    </row>
    <row r="4260" spans="3:4">
      <c r="C4260" s="7"/>
      <c r="D4260" s="7"/>
    </row>
    <row r="4261" spans="3:4">
      <c r="C4261" s="7"/>
      <c r="D4261" s="7"/>
    </row>
    <row r="4262" spans="3:4">
      <c r="C4262" s="7"/>
      <c r="D4262" s="7"/>
    </row>
    <row r="4263" spans="3:4">
      <c r="C4263" s="7"/>
      <c r="D4263" s="7"/>
    </row>
    <row r="4264" spans="3:4">
      <c r="C4264" s="7"/>
      <c r="D4264" s="7"/>
    </row>
    <row r="4265" spans="3:4">
      <c r="C4265" s="7"/>
      <c r="D4265" s="7"/>
    </row>
    <row r="4266" spans="3:4">
      <c r="C4266" s="7"/>
      <c r="D4266" s="7"/>
    </row>
    <row r="4267" spans="3:4">
      <c r="C4267" s="7"/>
      <c r="D4267" s="7"/>
    </row>
    <row r="4268" spans="3:4">
      <c r="C4268" s="7"/>
      <c r="D4268" s="7"/>
    </row>
    <row r="4269" spans="3:4">
      <c r="C4269" s="7"/>
      <c r="D4269" s="7"/>
    </row>
    <row r="4270" spans="3:4">
      <c r="C4270" s="7"/>
      <c r="D4270" s="7"/>
    </row>
    <row r="4271" spans="3:4">
      <c r="C4271" s="7"/>
      <c r="D4271" s="7"/>
    </row>
    <row r="4272" spans="3:4">
      <c r="C4272" s="7"/>
      <c r="D4272" s="7"/>
    </row>
    <row r="4273" spans="3:4">
      <c r="C4273" s="7"/>
      <c r="D4273" s="7"/>
    </row>
    <row r="4274" spans="3:4">
      <c r="C4274" s="7"/>
      <c r="D4274" s="7"/>
    </row>
    <row r="4275" spans="3:4">
      <c r="C4275" s="7"/>
      <c r="D4275" s="7"/>
    </row>
    <row r="4276" spans="3:4">
      <c r="C4276" s="7"/>
      <c r="D4276" s="7"/>
    </row>
    <row r="4277" spans="3:4">
      <c r="C4277" s="7"/>
      <c r="D4277" s="7"/>
    </row>
    <row r="4278" spans="3:4">
      <c r="C4278" s="7"/>
      <c r="D4278" s="7"/>
    </row>
    <row r="4279" spans="3:4">
      <c r="C4279" s="7"/>
      <c r="D4279" s="7"/>
    </row>
    <row r="4280" spans="3:4">
      <c r="C4280" s="7"/>
      <c r="D4280" s="7"/>
    </row>
    <row r="4281" spans="3:4">
      <c r="C4281" s="7"/>
      <c r="D4281" s="7"/>
    </row>
    <row r="4282" spans="3:4">
      <c r="C4282" s="7"/>
      <c r="D4282" s="7"/>
    </row>
    <row r="4283" spans="3:4">
      <c r="C4283" s="7"/>
      <c r="D4283" s="7"/>
    </row>
    <row r="4284" spans="3:4">
      <c r="C4284" s="7"/>
      <c r="D4284" s="7"/>
    </row>
    <row r="4285" spans="3:4">
      <c r="C4285" s="7"/>
      <c r="D4285" s="7"/>
    </row>
    <row r="4286" spans="3:4">
      <c r="C4286" s="7"/>
      <c r="D4286" s="7"/>
    </row>
    <row r="4287" spans="3:4">
      <c r="C4287" s="7"/>
      <c r="D4287" s="7"/>
    </row>
    <row r="4288" spans="3:4">
      <c r="C4288" s="7"/>
      <c r="D4288" s="7"/>
    </row>
    <row r="4289" spans="3:4">
      <c r="C4289" s="7"/>
      <c r="D4289" s="7"/>
    </row>
    <row r="4290" spans="3:4">
      <c r="C4290" s="7"/>
      <c r="D4290" s="7"/>
    </row>
    <row r="4291" spans="3:4">
      <c r="C4291" s="7"/>
      <c r="D4291" s="7"/>
    </row>
    <row r="4292" spans="3:4">
      <c r="C4292" s="7"/>
      <c r="D4292" s="7"/>
    </row>
    <row r="4293" spans="3:4">
      <c r="C4293" s="7"/>
      <c r="D4293" s="7"/>
    </row>
    <row r="4294" spans="3:4">
      <c r="C4294" s="7"/>
      <c r="D4294" s="7"/>
    </row>
    <row r="4295" spans="3:4">
      <c r="C4295" s="7"/>
      <c r="D4295" s="7"/>
    </row>
    <row r="4296" spans="3:4">
      <c r="C4296" s="7"/>
      <c r="D4296" s="7"/>
    </row>
    <row r="4297" spans="3:4">
      <c r="C4297" s="7"/>
      <c r="D4297" s="7"/>
    </row>
    <row r="4298" spans="3:4">
      <c r="C4298" s="7"/>
      <c r="D4298" s="7"/>
    </row>
    <row r="4299" spans="3:4">
      <c r="C4299" s="7"/>
      <c r="D4299" s="7"/>
    </row>
    <row r="4300" spans="3:4">
      <c r="C4300" s="7"/>
      <c r="D4300" s="7"/>
    </row>
    <row r="4301" spans="3:4">
      <c r="C4301" s="7"/>
      <c r="D4301" s="7"/>
    </row>
    <row r="4302" spans="3:4">
      <c r="C4302" s="7"/>
      <c r="D4302" s="7"/>
    </row>
    <row r="4303" spans="3:4">
      <c r="C4303" s="7"/>
      <c r="D4303" s="7"/>
    </row>
    <row r="4304" spans="3:4">
      <c r="C4304" s="7"/>
      <c r="D4304" s="7"/>
    </row>
    <row r="4305" spans="3:4">
      <c r="C4305" s="7"/>
      <c r="D4305" s="7"/>
    </row>
    <row r="4306" spans="3:4">
      <c r="C4306" s="7"/>
      <c r="D4306" s="7"/>
    </row>
    <row r="4307" spans="3:4">
      <c r="C4307" s="7"/>
      <c r="D4307" s="7"/>
    </row>
    <row r="4308" spans="3:4">
      <c r="C4308" s="7"/>
      <c r="D4308" s="7"/>
    </row>
    <row r="4309" spans="3:4">
      <c r="C4309" s="7"/>
      <c r="D4309" s="7"/>
    </row>
    <row r="4310" spans="3:4">
      <c r="C4310" s="7"/>
      <c r="D4310" s="7"/>
    </row>
    <row r="4311" spans="3:4">
      <c r="C4311" s="7"/>
      <c r="D4311" s="7"/>
    </row>
    <row r="4312" spans="3:4">
      <c r="C4312" s="7"/>
      <c r="D4312" s="7"/>
    </row>
    <row r="4313" spans="3:4">
      <c r="C4313" s="7"/>
      <c r="D4313" s="7"/>
    </row>
    <row r="4314" spans="3:4">
      <c r="C4314" s="7"/>
      <c r="D4314" s="7"/>
    </row>
    <row r="4315" spans="3:4">
      <c r="C4315" s="7"/>
      <c r="D4315" s="7"/>
    </row>
    <row r="4316" spans="3:4">
      <c r="C4316" s="7"/>
      <c r="D4316" s="7"/>
    </row>
    <row r="4317" spans="3:4">
      <c r="C4317" s="7"/>
      <c r="D4317" s="7"/>
    </row>
    <row r="4318" spans="3:4">
      <c r="C4318" s="7"/>
      <c r="D4318" s="7"/>
    </row>
    <row r="4319" spans="3:4">
      <c r="C4319" s="7"/>
      <c r="D4319" s="7"/>
    </row>
    <row r="4320" spans="3:4">
      <c r="C4320" s="7"/>
      <c r="D4320" s="7"/>
    </row>
    <row r="4321" spans="3:4">
      <c r="C4321" s="7"/>
      <c r="D4321" s="7"/>
    </row>
    <row r="4322" spans="3:4">
      <c r="C4322" s="7"/>
      <c r="D4322" s="7"/>
    </row>
    <row r="4323" spans="3:4">
      <c r="C4323" s="7"/>
      <c r="D4323" s="7"/>
    </row>
    <row r="4324" spans="3:4">
      <c r="C4324" s="7"/>
      <c r="D4324" s="7"/>
    </row>
    <row r="4325" spans="3:4">
      <c r="C4325" s="7"/>
      <c r="D4325" s="7"/>
    </row>
    <row r="4326" spans="3:4">
      <c r="C4326" s="7"/>
      <c r="D4326" s="7"/>
    </row>
    <row r="4327" spans="3:4">
      <c r="C4327" s="7"/>
      <c r="D4327" s="7"/>
    </row>
    <row r="4328" spans="3:4">
      <c r="C4328" s="7"/>
      <c r="D4328" s="7"/>
    </row>
    <row r="4329" spans="3:4">
      <c r="C4329" s="7"/>
      <c r="D4329" s="7"/>
    </row>
    <row r="4330" spans="3:4">
      <c r="C4330" s="7"/>
      <c r="D4330" s="7"/>
    </row>
    <row r="4331" spans="3:4">
      <c r="C4331" s="7"/>
      <c r="D4331" s="7"/>
    </row>
    <row r="4332" spans="3:4">
      <c r="C4332" s="7"/>
      <c r="D4332" s="7"/>
    </row>
    <row r="4333" spans="3:4">
      <c r="C4333" s="7"/>
      <c r="D4333" s="7"/>
    </row>
    <row r="4334" spans="3:4">
      <c r="C4334" s="7"/>
      <c r="D4334" s="7"/>
    </row>
    <row r="4335" spans="3:4">
      <c r="C4335" s="7"/>
      <c r="D4335" s="7"/>
    </row>
    <row r="4336" spans="3:4">
      <c r="C4336" s="7"/>
      <c r="D4336" s="7"/>
    </row>
    <row r="4337" spans="3:4">
      <c r="C4337" s="7"/>
      <c r="D4337" s="7"/>
    </row>
    <row r="4338" spans="3:4">
      <c r="C4338" s="7"/>
      <c r="D4338" s="7"/>
    </row>
    <row r="4339" spans="3:4">
      <c r="C4339" s="7"/>
      <c r="D4339" s="7"/>
    </row>
    <row r="4340" spans="3:4">
      <c r="C4340" s="7"/>
      <c r="D4340" s="7"/>
    </row>
    <row r="4341" spans="3:4">
      <c r="C4341" s="7"/>
      <c r="D4341" s="7"/>
    </row>
    <row r="4342" spans="3:4">
      <c r="C4342" s="7"/>
      <c r="D4342" s="7"/>
    </row>
    <row r="4343" spans="3:4">
      <c r="C4343" s="7"/>
      <c r="D4343" s="7"/>
    </row>
    <row r="4344" spans="3:4">
      <c r="C4344" s="7"/>
      <c r="D4344" s="7"/>
    </row>
    <row r="4345" spans="3:4">
      <c r="C4345" s="7"/>
      <c r="D4345" s="7"/>
    </row>
    <row r="4346" spans="3:4">
      <c r="C4346" s="7"/>
      <c r="D4346" s="7"/>
    </row>
    <row r="4347" spans="3:4">
      <c r="C4347" s="7"/>
      <c r="D4347" s="7"/>
    </row>
    <row r="4348" spans="3:4">
      <c r="C4348" s="7"/>
      <c r="D4348" s="7"/>
    </row>
    <row r="4349" spans="3:4">
      <c r="C4349" s="7"/>
      <c r="D4349" s="7"/>
    </row>
    <row r="4350" spans="3:4">
      <c r="C4350" s="7"/>
      <c r="D4350" s="7"/>
    </row>
    <row r="4351" spans="3:4">
      <c r="C4351" s="7"/>
      <c r="D4351" s="7"/>
    </row>
    <row r="4352" spans="3:4">
      <c r="C4352" s="7"/>
      <c r="D4352" s="7"/>
    </row>
    <row r="4353" spans="3:4">
      <c r="C4353" s="7"/>
      <c r="D4353" s="7"/>
    </row>
    <row r="4354" spans="3:4">
      <c r="C4354" s="7"/>
      <c r="D4354" s="7"/>
    </row>
    <row r="4355" spans="3:4">
      <c r="C4355" s="7"/>
      <c r="D4355" s="7"/>
    </row>
    <row r="4356" spans="3:4">
      <c r="C4356" s="7"/>
      <c r="D4356" s="7"/>
    </row>
    <row r="4357" spans="3:4">
      <c r="C4357" s="7"/>
      <c r="D4357" s="7"/>
    </row>
    <row r="4358" spans="3:4">
      <c r="C4358" s="7"/>
      <c r="D4358" s="7"/>
    </row>
    <row r="4359" spans="3:4">
      <c r="C4359" s="7"/>
      <c r="D4359" s="7"/>
    </row>
    <row r="4360" spans="3:4">
      <c r="C4360" s="7"/>
      <c r="D4360" s="7"/>
    </row>
    <row r="4361" spans="3:4">
      <c r="C4361" s="7"/>
      <c r="D4361" s="7"/>
    </row>
    <row r="4362" spans="3:4">
      <c r="C4362" s="7"/>
      <c r="D4362" s="7"/>
    </row>
    <row r="4363" spans="3:4">
      <c r="C4363" s="7"/>
      <c r="D4363" s="7"/>
    </row>
    <row r="4364" spans="3:4">
      <c r="C4364" s="7"/>
      <c r="D4364" s="7"/>
    </row>
    <row r="4365" spans="3:4">
      <c r="C4365" s="7"/>
      <c r="D4365" s="7"/>
    </row>
    <row r="4366" spans="3:4">
      <c r="C4366" s="7"/>
      <c r="D4366" s="7"/>
    </row>
    <row r="4367" spans="3:4">
      <c r="C4367" s="7"/>
      <c r="D4367" s="7"/>
    </row>
    <row r="4368" spans="3:4">
      <c r="C4368" s="7"/>
      <c r="D4368" s="7"/>
    </row>
    <row r="4369" spans="3:4">
      <c r="C4369" s="7"/>
      <c r="D4369" s="7"/>
    </row>
    <row r="4370" spans="3:4">
      <c r="C4370" s="7"/>
      <c r="D4370" s="7"/>
    </row>
    <row r="4371" spans="3:4">
      <c r="C4371" s="7"/>
      <c r="D4371" s="7"/>
    </row>
    <row r="4372" spans="3:4">
      <c r="C4372" s="7"/>
      <c r="D4372" s="7"/>
    </row>
    <row r="4373" spans="3:4">
      <c r="C4373" s="7"/>
      <c r="D4373" s="7"/>
    </row>
    <row r="4374" spans="3:4">
      <c r="C4374" s="7"/>
      <c r="D4374" s="7"/>
    </row>
    <row r="4375" spans="3:4">
      <c r="C4375" s="7"/>
      <c r="D4375" s="7"/>
    </row>
    <row r="4376" spans="3:4">
      <c r="C4376" s="7"/>
      <c r="D4376" s="7"/>
    </row>
    <row r="4377" spans="3:4">
      <c r="C4377" s="7"/>
      <c r="D4377" s="7"/>
    </row>
    <row r="4378" spans="3:4">
      <c r="C4378" s="7"/>
      <c r="D4378" s="7"/>
    </row>
    <row r="4379" spans="3:4">
      <c r="C4379" s="7"/>
      <c r="D4379" s="7"/>
    </row>
    <row r="4380" spans="3:4">
      <c r="C4380" s="7"/>
      <c r="D4380" s="7"/>
    </row>
    <row r="4381" spans="3:4">
      <c r="C4381" s="7"/>
      <c r="D4381" s="7"/>
    </row>
    <row r="4382" spans="3:4">
      <c r="C4382" s="7"/>
      <c r="D4382" s="7"/>
    </row>
    <row r="4383" spans="3:4">
      <c r="C4383" s="7"/>
      <c r="D4383" s="7"/>
    </row>
    <row r="4384" spans="3:4">
      <c r="C4384" s="7"/>
      <c r="D4384" s="7"/>
    </row>
    <row r="4385" spans="3:4">
      <c r="C4385" s="7"/>
      <c r="D4385" s="7"/>
    </row>
    <row r="4386" spans="3:4">
      <c r="C4386" s="7"/>
      <c r="D4386" s="7"/>
    </row>
    <row r="4387" spans="3:4">
      <c r="C4387" s="7"/>
      <c r="D4387" s="7"/>
    </row>
    <row r="4388" spans="3:4">
      <c r="C4388" s="7"/>
      <c r="D4388" s="7"/>
    </row>
    <row r="4389" spans="3:4">
      <c r="C4389" s="7"/>
      <c r="D4389" s="7"/>
    </row>
    <row r="4390" spans="3:4">
      <c r="C4390" s="7"/>
      <c r="D4390" s="7"/>
    </row>
    <row r="4391" spans="3:4">
      <c r="C4391" s="7"/>
      <c r="D4391" s="7"/>
    </row>
    <row r="4392" spans="3:4">
      <c r="C4392" s="7"/>
      <c r="D4392" s="7"/>
    </row>
    <row r="4393" spans="3:4">
      <c r="C4393" s="7"/>
      <c r="D4393" s="7"/>
    </row>
    <row r="4394" spans="3:4">
      <c r="C4394" s="7"/>
      <c r="D4394" s="7"/>
    </row>
    <row r="4395" spans="3:4">
      <c r="C4395" s="7"/>
      <c r="D4395" s="7"/>
    </row>
    <row r="4396" spans="3:4">
      <c r="C4396" s="7"/>
      <c r="D4396" s="7"/>
    </row>
    <row r="4397" spans="3:4">
      <c r="C4397" s="7"/>
      <c r="D4397" s="7"/>
    </row>
    <row r="4398" spans="3:4">
      <c r="C4398" s="7"/>
      <c r="D4398" s="7"/>
    </row>
    <row r="4399" spans="3:4">
      <c r="C4399" s="7"/>
      <c r="D4399" s="7"/>
    </row>
    <row r="4400" spans="3:4">
      <c r="C4400" s="7"/>
      <c r="D4400" s="7"/>
    </row>
    <row r="4401" spans="3:4">
      <c r="C4401" s="7"/>
      <c r="D4401" s="7"/>
    </row>
    <row r="4402" spans="3:4">
      <c r="C4402" s="7"/>
      <c r="D4402" s="7"/>
    </row>
    <row r="4403" spans="3:4">
      <c r="C4403" s="7"/>
      <c r="D4403" s="7"/>
    </row>
    <row r="4404" spans="3:4">
      <c r="C4404" s="7"/>
      <c r="D4404" s="7"/>
    </row>
    <row r="4405" spans="3:4">
      <c r="C4405" s="7"/>
      <c r="D4405" s="7"/>
    </row>
    <row r="4406" spans="3:4">
      <c r="C4406" s="7"/>
      <c r="D4406" s="7"/>
    </row>
    <row r="4407" spans="3:4">
      <c r="C4407" s="7"/>
      <c r="D4407" s="7"/>
    </row>
    <row r="4408" spans="3:4">
      <c r="C4408" s="7"/>
      <c r="D4408" s="7"/>
    </row>
    <row r="4409" spans="3:4">
      <c r="C4409" s="7"/>
      <c r="D4409" s="7"/>
    </row>
    <row r="4410" spans="3:4">
      <c r="C4410" s="7"/>
      <c r="D4410" s="7"/>
    </row>
    <row r="4411" spans="3:4">
      <c r="C4411" s="7"/>
      <c r="D4411" s="7"/>
    </row>
    <row r="4412" spans="3:4">
      <c r="C4412" s="7"/>
      <c r="D4412" s="7"/>
    </row>
    <row r="4413" spans="3:4">
      <c r="C4413" s="7"/>
      <c r="D4413" s="7"/>
    </row>
    <row r="4414" spans="3:4">
      <c r="C4414" s="7"/>
      <c r="D4414" s="7"/>
    </row>
    <row r="4415" spans="3:4">
      <c r="C4415" s="7"/>
      <c r="D4415" s="7"/>
    </row>
    <row r="4416" spans="3:4">
      <c r="C4416" s="7"/>
      <c r="D4416" s="7"/>
    </row>
    <row r="4417" spans="3:4">
      <c r="C4417" s="7"/>
      <c r="D4417" s="7"/>
    </row>
    <row r="4418" spans="3:4">
      <c r="C4418" s="7"/>
      <c r="D4418" s="7"/>
    </row>
    <row r="4419" spans="3:4">
      <c r="C4419" s="7"/>
      <c r="D4419" s="7"/>
    </row>
    <row r="4420" spans="3:4">
      <c r="C4420" s="7"/>
      <c r="D4420" s="7"/>
    </row>
    <row r="4421" spans="3:4">
      <c r="C4421" s="7"/>
      <c r="D4421" s="7"/>
    </row>
    <row r="4422" spans="3:4">
      <c r="C4422" s="7"/>
      <c r="D4422" s="7"/>
    </row>
    <row r="4423" spans="3:4">
      <c r="C4423" s="7"/>
      <c r="D4423" s="7"/>
    </row>
    <row r="4424" spans="3:4">
      <c r="C4424" s="7"/>
      <c r="D4424" s="7"/>
    </row>
    <row r="4425" spans="3:4">
      <c r="C4425" s="7"/>
      <c r="D4425" s="7"/>
    </row>
    <row r="4426" spans="3:4">
      <c r="C4426" s="7"/>
      <c r="D4426" s="7"/>
    </row>
    <row r="4427" spans="3:4">
      <c r="C4427" s="7"/>
      <c r="D4427" s="7"/>
    </row>
    <row r="4428" spans="3:4">
      <c r="C4428" s="7"/>
      <c r="D4428" s="7"/>
    </row>
    <row r="4429" spans="3:4">
      <c r="C4429" s="7"/>
      <c r="D4429" s="7"/>
    </row>
    <row r="4430" spans="3:4">
      <c r="C4430" s="7"/>
      <c r="D4430" s="7"/>
    </row>
    <row r="4431" spans="3:4">
      <c r="C4431" s="7"/>
      <c r="D4431" s="7"/>
    </row>
    <row r="4432" spans="3:4">
      <c r="C4432" s="7"/>
      <c r="D4432" s="7"/>
    </row>
    <row r="4433" spans="3:4">
      <c r="C4433" s="7"/>
      <c r="D4433" s="7"/>
    </row>
    <row r="4434" spans="3:4">
      <c r="C4434" s="7"/>
      <c r="D4434" s="7"/>
    </row>
    <row r="4435" spans="3:4">
      <c r="C4435" s="7"/>
      <c r="D4435" s="7"/>
    </row>
    <row r="4436" spans="3:4">
      <c r="C4436" s="7"/>
      <c r="D4436" s="7"/>
    </row>
    <row r="4437" spans="3:4">
      <c r="C4437" s="7"/>
      <c r="D4437" s="7"/>
    </row>
    <row r="4438" spans="3:4">
      <c r="C4438" s="7"/>
      <c r="D4438" s="7"/>
    </row>
    <row r="4439" spans="3:4">
      <c r="C4439" s="7"/>
      <c r="D4439" s="7"/>
    </row>
    <row r="4440" spans="3:4">
      <c r="C4440" s="7"/>
      <c r="D4440" s="7"/>
    </row>
    <row r="4441" spans="3:4">
      <c r="C4441" s="7"/>
      <c r="D4441" s="7"/>
    </row>
    <row r="4442" spans="3:4">
      <c r="C4442" s="7"/>
      <c r="D4442" s="7"/>
    </row>
    <row r="4443" spans="3:4">
      <c r="C4443" s="7"/>
      <c r="D4443" s="7"/>
    </row>
    <row r="4444" spans="3:4">
      <c r="C4444" s="7"/>
      <c r="D4444" s="7"/>
    </row>
    <row r="4445" spans="3:4">
      <c r="C4445" s="7"/>
      <c r="D4445" s="7"/>
    </row>
    <row r="4446" spans="3:4">
      <c r="C4446" s="7"/>
      <c r="D4446" s="7"/>
    </row>
    <row r="4447" spans="3:4">
      <c r="C4447" s="7"/>
      <c r="D4447" s="7"/>
    </row>
    <row r="4448" spans="3:4">
      <c r="C4448" s="7"/>
      <c r="D4448" s="7"/>
    </row>
    <row r="4449" spans="3:4">
      <c r="C4449" s="7"/>
      <c r="D4449" s="7"/>
    </row>
    <row r="4450" spans="3:4">
      <c r="C4450" s="7"/>
      <c r="D4450" s="7"/>
    </row>
    <row r="4451" spans="3:4">
      <c r="C4451" s="7"/>
      <c r="D4451" s="7"/>
    </row>
    <row r="4452" spans="3:4">
      <c r="C4452" s="7"/>
      <c r="D4452" s="7"/>
    </row>
    <row r="4453" spans="3:4">
      <c r="C4453" s="7"/>
      <c r="D4453" s="7"/>
    </row>
    <row r="4454" spans="3:4">
      <c r="C4454" s="7"/>
      <c r="D4454" s="7"/>
    </row>
    <row r="4455" spans="3:4">
      <c r="C4455" s="7"/>
      <c r="D4455" s="7"/>
    </row>
    <row r="4456" spans="3:4">
      <c r="C4456" s="7"/>
      <c r="D4456" s="7"/>
    </row>
    <row r="4457" spans="3:4">
      <c r="C4457" s="7"/>
      <c r="D4457" s="7"/>
    </row>
    <row r="4458" spans="3:4">
      <c r="C4458" s="7"/>
      <c r="D4458" s="7"/>
    </row>
    <row r="4459" spans="3:4">
      <c r="C4459" s="7"/>
      <c r="D4459" s="7"/>
    </row>
    <row r="4460" spans="3:4">
      <c r="C4460" s="7"/>
      <c r="D4460" s="7"/>
    </row>
    <row r="4461" spans="3:4">
      <c r="C4461" s="7"/>
      <c r="D4461" s="7"/>
    </row>
    <row r="4462" spans="3:4">
      <c r="C4462" s="7"/>
      <c r="D4462" s="7"/>
    </row>
    <row r="4463" spans="3:4">
      <c r="C4463" s="7"/>
      <c r="D4463" s="7"/>
    </row>
    <row r="4464" spans="3:4">
      <c r="C4464" s="7"/>
      <c r="D4464" s="7"/>
    </row>
    <row r="4465" spans="3:4">
      <c r="C4465" s="7"/>
      <c r="D4465" s="7"/>
    </row>
    <row r="4466" spans="3:4">
      <c r="C4466" s="7"/>
      <c r="D4466" s="7"/>
    </row>
    <row r="4467" spans="3:4">
      <c r="C4467" s="7"/>
      <c r="D4467" s="7"/>
    </row>
    <row r="4468" spans="3:4">
      <c r="C4468" s="7"/>
      <c r="D4468" s="7"/>
    </row>
    <row r="4469" spans="3:4">
      <c r="C4469" s="7"/>
      <c r="D4469" s="7"/>
    </row>
    <row r="4470" spans="3:4">
      <c r="C4470" s="7"/>
      <c r="D4470" s="7"/>
    </row>
    <row r="4471" spans="3:4">
      <c r="C4471" s="7"/>
      <c r="D4471" s="7"/>
    </row>
    <row r="4472" spans="3:4">
      <c r="C4472" s="7"/>
      <c r="D4472" s="7"/>
    </row>
    <row r="4473" spans="3:4">
      <c r="C4473" s="7"/>
      <c r="D4473" s="7"/>
    </row>
    <row r="4474" spans="3:4">
      <c r="C4474" s="7"/>
      <c r="D4474" s="7"/>
    </row>
    <row r="4475" spans="3:4">
      <c r="C4475" s="7"/>
      <c r="D4475" s="7"/>
    </row>
    <row r="4476" spans="3:4">
      <c r="C4476" s="7"/>
      <c r="D4476" s="7"/>
    </row>
    <row r="4477" spans="3:4">
      <c r="C4477" s="7"/>
      <c r="D4477" s="7"/>
    </row>
    <row r="4478" spans="3:4">
      <c r="C4478" s="7"/>
      <c r="D4478" s="7"/>
    </row>
    <row r="4479" spans="3:4">
      <c r="C4479" s="7"/>
      <c r="D4479" s="7"/>
    </row>
    <row r="4480" spans="3:4">
      <c r="C4480" s="7"/>
      <c r="D4480" s="7"/>
    </row>
    <row r="4481" spans="3:4">
      <c r="C4481" s="7"/>
      <c r="D4481" s="7"/>
    </row>
    <row r="4482" spans="3:4">
      <c r="C4482" s="7"/>
      <c r="D4482" s="7"/>
    </row>
    <row r="4483" spans="3:4">
      <c r="C4483" s="7"/>
      <c r="D4483" s="7"/>
    </row>
    <row r="4484" spans="3:4">
      <c r="C4484" s="7"/>
      <c r="D4484" s="7"/>
    </row>
    <row r="4485" spans="3:4">
      <c r="C4485" s="7"/>
      <c r="D4485" s="7"/>
    </row>
    <row r="4486" spans="3:4">
      <c r="C4486" s="7"/>
      <c r="D4486" s="7"/>
    </row>
    <row r="4487" spans="3:4">
      <c r="C4487" s="7"/>
      <c r="D4487" s="7"/>
    </row>
    <row r="4488" spans="3:4">
      <c r="C4488" s="7"/>
      <c r="D4488" s="7"/>
    </row>
    <row r="4489" spans="3:4">
      <c r="C4489" s="7"/>
      <c r="D4489" s="7"/>
    </row>
    <row r="4490" spans="3:4">
      <c r="C4490" s="7"/>
      <c r="D4490" s="7"/>
    </row>
    <row r="4491" spans="3:4">
      <c r="C4491" s="7"/>
      <c r="D4491" s="7"/>
    </row>
    <row r="4492" spans="3:4">
      <c r="C4492" s="7"/>
      <c r="D4492" s="7"/>
    </row>
    <row r="4493" spans="3:4">
      <c r="C4493" s="7"/>
      <c r="D4493" s="7"/>
    </row>
    <row r="4494" spans="3:4">
      <c r="C4494" s="7"/>
      <c r="D4494" s="7"/>
    </row>
    <row r="4495" spans="3:4">
      <c r="C4495" s="7"/>
      <c r="D4495" s="7"/>
    </row>
    <row r="4496" spans="3:4">
      <c r="C4496" s="7"/>
      <c r="D4496" s="7"/>
    </row>
    <row r="4497" spans="3:4">
      <c r="C4497" s="7"/>
      <c r="D4497" s="7"/>
    </row>
    <row r="4498" spans="3:4">
      <c r="C4498" s="7"/>
      <c r="D4498" s="7"/>
    </row>
    <row r="4499" spans="3:4">
      <c r="C4499" s="7"/>
      <c r="D4499" s="7"/>
    </row>
    <row r="4500" spans="3:4">
      <c r="C4500" s="7"/>
      <c r="D4500" s="7"/>
    </row>
    <row r="4501" spans="3:4">
      <c r="C4501" s="7"/>
      <c r="D4501" s="7"/>
    </row>
    <row r="4502" spans="3:4">
      <c r="C4502" s="7"/>
      <c r="D4502" s="7"/>
    </row>
    <row r="4503" spans="3:4">
      <c r="C4503" s="7"/>
      <c r="D4503" s="7"/>
    </row>
    <row r="4504" spans="3:4">
      <c r="C4504" s="7"/>
      <c r="D4504" s="7"/>
    </row>
    <row r="4505" spans="3:4">
      <c r="C4505" s="7"/>
      <c r="D4505" s="7"/>
    </row>
    <row r="4506" spans="3:4">
      <c r="C4506" s="7"/>
      <c r="D4506" s="7"/>
    </row>
    <row r="4507" spans="3:4">
      <c r="C4507" s="7"/>
      <c r="D4507" s="7"/>
    </row>
    <row r="4508" spans="3:4">
      <c r="C4508" s="7"/>
      <c r="D4508" s="7"/>
    </row>
    <row r="4509" spans="3:4">
      <c r="C4509" s="7"/>
      <c r="D4509" s="7"/>
    </row>
    <row r="4510" spans="3:4">
      <c r="C4510" s="7"/>
      <c r="D4510" s="7"/>
    </row>
    <row r="4511" spans="3:4">
      <c r="C4511" s="7"/>
      <c r="D4511" s="7"/>
    </row>
    <row r="4512" spans="3:4">
      <c r="C4512" s="7"/>
      <c r="D4512" s="7"/>
    </row>
    <row r="4513" spans="3:4">
      <c r="C4513" s="7"/>
      <c r="D4513" s="7"/>
    </row>
    <row r="4514" spans="3:4">
      <c r="C4514" s="7"/>
      <c r="D4514" s="7"/>
    </row>
    <row r="4515" spans="3:4">
      <c r="C4515" s="7"/>
      <c r="D4515" s="7"/>
    </row>
    <row r="4516" spans="3:4">
      <c r="C4516" s="7"/>
      <c r="D4516" s="7"/>
    </row>
    <row r="4517" spans="3:4">
      <c r="C4517" s="7"/>
      <c r="D4517" s="7"/>
    </row>
    <row r="4518" spans="3:4">
      <c r="C4518" s="7"/>
      <c r="D4518" s="7"/>
    </row>
    <row r="4519" spans="3:4">
      <c r="C4519" s="7"/>
      <c r="D4519" s="7"/>
    </row>
    <row r="4520" spans="3:4">
      <c r="C4520" s="7"/>
      <c r="D4520" s="7"/>
    </row>
    <row r="4521" spans="3:4">
      <c r="C4521" s="7"/>
      <c r="D4521" s="7"/>
    </row>
    <row r="4522" spans="3:4">
      <c r="C4522" s="7"/>
      <c r="D4522" s="7"/>
    </row>
    <row r="4523" spans="3:4">
      <c r="C4523" s="7"/>
      <c r="D4523" s="7"/>
    </row>
    <row r="4524" spans="3:4">
      <c r="C4524" s="7"/>
      <c r="D4524" s="7"/>
    </row>
    <row r="4525" spans="3:4">
      <c r="C4525" s="7"/>
      <c r="D4525" s="7"/>
    </row>
    <row r="4526" spans="3:4">
      <c r="C4526" s="7"/>
      <c r="D4526" s="7"/>
    </row>
    <row r="4527" spans="3:4">
      <c r="C4527" s="7"/>
      <c r="D4527" s="7"/>
    </row>
    <row r="4528" spans="3:4">
      <c r="C4528" s="7"/>
      <c r="D4528" s="7"/>
    </row>
    <row r="4529" spans="3:4">
      <c r="C4529" s="7"/>
      <c r="D4529" s="7"/>
    </row>
    <row r="4530" spans="3:4">
      <c r="C4530" s="7"/>
      <c r="D4530" s="7"/>
    </row>
    <row r="4531" spans="3:4">
      <c r="C4531" s="7"/>
      <c r="D4531" s="7"/>
    </row>
    <row r="4532" spans="3:4">
      <c r="C4532" s="7"/>
      <c r="D4532" s="7"/>
    </row>
    <row r="4533" spans="3:4">
      <c r="C4533" s="7"/>
      <c r="D4533" s="7"/>
    </row>
    <row r="4534" spans="3:4">
      <c r="C4534" s="7"/>
      <c r="D4534" s="7"/>
    </row>
    <row r="4535" spans="3:4">
      <c r="C4535" s="7"/>
      <c r="D4535" s="7"/>
    </row>
    <row r="4536" spans="3:4">
      <c r="C4536" s="7"/>
      <c r="D4536" s="7"/>
    </row>
    <row r="4537" spans="3:4">
      <c r="C4537" s="7"/>
      <c r="D4537" s="7"/>
    </row>
    <row r="4538" spans="3:4">
      <c r="C4538" s="7"/>
      <c r="D4538" s="7"/>
    </row>
    <row r="4539" spans="3:4">
      <c r="C4539" s="7"/>
      <c r="D4539" s="7"/>
    </row>
    <row r="4540" spans="3:4">
      <c r="C4540" s="7"/>
      <c r="D4540" s="7"/>
    </row>
    <row r="4541" spans="3:4">
      <c r="C4541" s="7"/>
      <c r="D4541" s="7"/>
    </row>
    <row r="4542" spans="3:4">
      <c r="C4542" s="7"/>
      <c r="D4542" s="7"/>
    </row>
    <row r="4543" spans="3:4">
      <c r="C4543" s="7"/>
      <c r="D4543" s="7"/>
    </row>
    <row r="4544" spans="3:4">
      <c r="C4544" s="7"/>
      <c r="D4544" s="7"/>
    </row>
    <row r="4545" spans="3:4">
      <c r="C4545" s="7"/>
      <c r="D4545" s="7"/>
    </row>
    <row r="4546" spans="3:4">
      <c r="C4546" s="7"/>
      <c r="D4546" s="7"/>
    </row>
    <row r="4547" spans="3:4">
      <c r="C4547" s="7"/>
      <c r="D4547" s="7"/>
    </row>
    <row r="4548" spans="3:4">
      <c r="C4548" s="7"/>
      <c r="D4548" s="7"/>
    </row>
    <row r="4549" spans="3:4">
      <c r="C4549" s="7"/>
      <c r="D4549" s="7"/>
    </row>
    <row r="4550" spans="3:4">
      <c r="C4550" s="7"/>
      <c r="D4550" s="7"/>
    </row>
    <row r="4551" spans="3:4">
      <c r="C4551" s="7"/>
      <c r="D4551" s="7"/>
    </row>
    <row r="4552" spans="3:4">
      <c r="C4552" s="7"/>
      <c r="D4552" s="7"/>
    </row>
    <row r="4553" spans="3:4">
      <c r="C4553" s="7"/>
      <c r="D4553" s="7"/>
    </row>
    <row r="4554" spans="3:4">
      <c r="C4554" s="7"/>
      <c r="D4554" s="7"/>
    </row>
    <row r="4555" spans="3:4">
      <c r="C4555" s="7"/>
      <c r="D4555" s="7"/>
    </row>
    <row r="4556" spans="3:4">
      <c r="C4556" s="7"/>
      <c r="D4556" s="7"/>
    </row>
    <row r="4557" spans="3:4">
      <c r="C4557" s="7"/>
      <c r="D4557" s="7"/>
    </row>
    <row r="4558" spans="3:4">
      <c r="C4558" s="7"/>
      <c r="D4558" s="7"/>
    </row>
    <row r="4559" spans="3:4">
      <c r="C4559" s="7"/>
      <c r="D4559" s="7"/>
    </row>
    <row r="4560" spans="3:4">
      <c r="C4560" s="7"/>
      <c r="D4560" s="7"/>
    </row>
    <row r="4561" spans="3:4">
      <c r="C4561" s="7"/>
      <c r="D4561" s="7"/>
    </row>
    <row r="4562" spans="3:4">
      <c r="C4562" s="7"/>
      <c r="D4562" s="7"/>
    </row>
    <row r="4563" spans="3:4">
      <c r="C4563" s="7"/>
      <c r="D4563" s="7"/>
    </row>
    <row r="4564" spans="3:4">
      <c r="C4564" s="7"/>
      <c r="D4564" s="7"/>
    </row>
    <row r="4565" spans="3:4">
      <c r="C4565" s="7"/>
      <c r="D4565" s="7"/>
    </row>
    <row r="4566" spans="3:4">
      <c r="C4566" s="7"/>
      <c r="D4566" s="7"/>
    </row>
    <row r="4567" spans="3:4">
      <c r="C4567" s="7"/>
      <c r="D4567" s="7"/>
    </row>
    <row r="4568" spans="3:4">
      <c r="C4568" s="7"/>
      <c r="D4568" s="7"/>
    </row>
    <row r="4569" spans="3:4">
      <c r="C4569" s="7"/>
      <c r="D4569" s="7"/>
    </row>
    <row r="4570" spans="3:4">
      <c r="C4570" s="7"/>
      <c r="D4570" s="7"/>
    </row>
    <row r="4571" spans="3:4">
      <c r="C4571" s="7"/>
      <c r="D4571" s="7"/>
    </row>
    <row r="4572" spans="3:4">
      <c r="C4572" s="7"/>
      <c r="D4572" s="7"/>
    </row>
    <row r="4573" spans="3:4">
      <c r="C4573" s="7"/>
      <c r="D4573" s="7"/>
    </row>
    <row r="4574" spans="3:4">
      <c r="C4574" s="7"/>
      <c r="D4574" s="7"/>
    </row>
    <row r="4575" spans="3:4">
      <c r="C4575" s="7"/>
      <c r="D4575" s="7"/>
    </row>
    <row r="4576" spans="3:4">
      <c r="C4576" s="7"/>
      <c r="D4576" s="7"/>
    </row>
    <row r="4577" spans="3:4">
      <c r="C4577" s="7"/>
      <c r="D4577" s="7"/>
    </row>
    <row r="4578" spans="3:4">
      <c r="C4578" s="7"/>
      <c r="D4578" s="7"/>
    </row>
    <row r="4579" spans="3:4">
      <c r="C4579" s="7"/>
      <c r="D4579" s="7"/>
    </row>
    <row r="4580" spans="3:4">
      <c r="C4580" s="7"/>
      <c r="D4580" s="7"/>
    </row>
    <row r="4581" spans="3:4">
      <c r="C4581" s="7"/>
      <c r="D4581" s="7"/>
    </row>
    <row r="4582" spans="3:4">
      <c r="C4582" s="7"/>
      <c r="D4582" s="7"/>
    </row>
    <row r="4583" spans="3:4">
      <c r="C4583" s="7"/>
      <c r="D4583" s="7"/>
    </row>
    <row r="4584" spans="3:4">
      <c r="C4584" s="7"/>
      <c r="D4584" s="7"/>
    </row>
    <row r="4585" spans="3:4">
      <c r="C4585" s="7"/>
      <c r="D4585" s="7"/>
    </row>
    <row r="4586" spans="3:4">
      <c r="C4586" s="7"/>
      <c r="D4586" s="7"/>
    </row>
    <row r="4587" spans="3:4">
      <c r="C4587" s="7"/>
      <c r="D4587" s="7"/>
    </row>
    <row r="4588" spans="3:4">
      <c r="C4588" s="7"/>
      <c r="D4588" s="7"/>
    </row>
    <row r="4589" spans="3:4">
      <c r="C4589" s="7"/>
      <c r="D4589" s="7"/>
    </row>
    <row r="4590" spans="3:4">
      <c r="C4590" s="7"/>
      <c r="D4590" s="7"/>
    </row>
    <row r="4591" spans="3:4">
      <c r="C4591" s="7"/>
      <c r="D4591" s="7"/>
    </row>
    <row r="4592" spans="3:4">
      <c r="C4592" s="7"/>
      <c r="D4592" s="7"/>
    </row>
    <row r="4593" spans="3:4">
      <c r="C4593" s="7"/>
      <c r="D4593" s="7"/>
    </row>
    <row r="4594" spans="3:4">
      <c r="C4594" s="7"/>
      <c r="D4594" s="7"/>
    </row>
    <row r="4595" spans="3:4">
      <c r="C4595" s="7"/>
      <c r="D4595" s="7"/>
    </row>
    <row r="4596" spans="3:4">
      <c r="C4596" s="7"/>
      <c r="D4596" s="7"/>
    </row>
    <row r="4597" spans="3:4">
      <c r="C4597" s="7"/>
      <c r="D4597" s="7"/>
    </row>
    <row r="4598" spans="3:4">
      <c r="C4598" s="7"/>
      <c r="D4598" s="7"/>
    </row>
    <row r="4599" spans="3:4">
      <c r="C4599" s="7"/>
      <c r="D4599" s="7"/>
    </row>
    <row r="4600" spans="3:4">
      <c r="C4600" s="7"/>
      <c r="D4600" s="7"/>
    </row>
    <row r="4601" spans="3:4">
      <c r="C4601" s="7"/>
      <c r="D4601" s="7"/>
    </row>
    <row r="4602" spans="3:4">
      <c r="C4602" s="7"/>
      <c r="D4602" s="7"/>
    </row>
    <row r="4603" spans="3:4">
      <c r="C4603" s="7"/>
      <c r="D4603" s="7"/>
    </row>
    <row r="4604" spans="3:4">
      <c r="C4604" s="7"/>
      <c r="D4604" s="7"/>
    </row>
    <row r="4605" spans="3:4">
      <c r="C4605" s="7"/>
      <c r="D4605" s="7"/>
    </row>
    <row r="4606" spans="3:4">
      <c r="C4606" s="7"/>
      <c r="D4606" s="7"/>
    </row>
    <row r="4607" spans="3:4">
      <c r="C4607" s="7"/>
      <c r="D4607" s="7"/>
    </row>
    <row r="4608" spans="3:4">
      <c r="C4608" s="7"/>
      <c r="D4608" s="7"/>
    </row>
    <row r="4609" spans="3:4">
      <c r="C4609" s="7"/>
      <c r="D4609" s="7"/>
    </row>
    <row r="4610" spans="3:4">
      <c r="C4610" s="7"/>
      <c r="D4610" s="7"/>
    </row>
    <row r="4611" spans="3:4">
      <c r="C4611" s="7"/>
      <c r="D4611" s="7"/>
    </row>
    <row r="4612" spans="3:4">
      <c r="C4612" s="7"/>
      <c r="D4612" s="7"/>
    </row>
    <row r="4613" spans="3:4">
      <c r="C4613" s="7"/>
      <c r="D4613" s="7"/>
    </row>
    <row r="4614" spans="3:4">
      <c r="C4614" s="7"/>
      <c r="D4614" s="7"/>
    </row>
    <row r="4615" spans="3:4">
      <c r="C4615" s="7"/>
      <c r="D4615" s="7"/>
    </row>
    <row r="4616" spans="3:4">
      <c r="C4616" s="7"/>
      <c r="D4616" s="7"/>
    </row>
    <row r="4617" spans="3:4">
      <c r="C4617" s="7"/>
      <c r="D4617" s="7"/>
    </row>
    <row r="4618" spans="3:4">
      <c r="C4618" s="7"/>
      <c r="D4618" s="7"/>
    </row>
    <row r="4619" spans="3:4">
      <c r="C4619" s="7"/>
      <c r="D4619" s="7"/>
    </row>
    <row r="4620" spans="3:4">
      <c r="C4620" s="7"/>
      <c r="D4620" s="7"/>
    </row>
    <row r="4621" spans="3:4">
      <c r="C4621" s="7"/>
      <c r="D4621" s="7"/>
    </row>
    <row r="4622" spans="3:4">
      <c r="C4622" s="7"/>
      <c r="D4622" s="7"/>
    </row>
    <row r="4623" spans="3:4">
      <c r="C4623" s="7"/>
      <c r="D4623" s="7"/>
    </row>
    <row r="4624" spans="3:4">
      <c r="C4624" s="7"/>
      <c r="D4624" s="7"/>
    </row>
    <row r="4625" spans="3:4">
      <c r="C4625" s="7"/>
      <c r="D4625" s="7"/>
    </row>
    <row r="4626" spans="3:4">
      <c r="C4626" s="7"/>
      <c r="D4626" s="7"/>
    </row>
    <row r="4627" spans="3:4">
      <c r="C4627" s="7"/>
      <c r="D4627" s="7"/>
    </row>
    <row r="4628" spans="3:4">
      <c r="C4628" s="7"/>
      <c r="D4628" s="7"/>
    </row>
    <row r="4629" spans="3:4">
      <c r="C4629" s="7"/>
      <c r="D4629" s="7"/>
    </row>
    <row r="4630" spans="3:4">
      <c r="C4630" s="7"/>
      <c r="D4630" s="7"/>
    </row>
    <row r="4631" spans="3:4">
      <c r="C4631" s="7"/>
      <c r="D4631" s="7"/>
    </row>
    <row r="4632" spans="3:4">
      <c r="C4632" s="7"/>
      <c r="D4632" s="7"/>
    </row>
    <row r="4633" spans="3:4">
      <c r="C4633" s="7"/>
      <c r="D4633" s="7"/>
    </row>
    <row r="4634" spans="3:4">
      <c r="C4634" s="7"/>
      <c r="D4634" s="7"/>
    </row>
    <row r="4635" spans="3:4">
      <c r="C4635" s="7"/>
      <c r="D4635" s="7"/>
    </row>
    <row r="4636" spans="3:4">
      <c r="C4636" s="7"/>
      <c r="D4636" s="7"/>
    </row>
    <row r="4637" spans="3:4">
      <c r="C4637" s="7"/>
      <c r="D4637" s="7"/>
    </row>
    <row r="4638" spans="3:4">
      <c r="C4638" s="7"/>
      <c r="D4638" s="7"/>
    </row>
    <row r="4639" spans="3:4">
      <c r="C4639" s="7"/>
      <c r="D4639" s="7"/>
    </row>
    <row r="4640" spans="3:4">
      <c r="C4640" s="7"/>
      <c r="D4640" s="7"/>
    </row>
    <row r="4641" spans="3:4">
      <c r="C4641" s="7"/>
      <c r="D4641" s="7"/>
    </row>
    <row r="4642" spans="3:4">
      <c r="C4642" s="7"/>
      <c r="D4642" s="7"/>
    </row>
    <row r="4643" spans="3:4">
      <c r="C4643" s="7"/>
      <c r="D4643" s="7"/>
    </row>
    <row r="4644" spans="3:4">
      <c r="C4644" s="7"/>
      <c r="D4644" s="7"/>
    </row>
    <row r="4645" spans="3:4">
      <c r="C4645" s="7"/>
      <c r="D4645" s="7"/>
    </row>
    <row r="4646" spans="3:4">
      <c r="C4646" s="7"/>
      <c r="D4646" s="7"/>
    </row>
    <row r="4647" spans="3:4">
      <c r="C4647" s="7"/>
      <c r="D4647" s="7"/>
    </row>
    <row r="4648" spans="3:4">
      <c r="C4648" s="7"/>
      <c r="D4648" s="7"/>
    </row>
    <row r="4649" spans="3:4">
      <c r="C4649" s="7"/>
      <c r="D4649" s="7"/>
    </row>
    <row r="4650" spans="3:4">
      <c r="C4650" s="7"/>
      <c r="D4650" s="7"/>
    </row>
    <row r="4651" spans="3:4">
      <c r="C4651" s="7"/>
      <c r="D4651" s="7"/>
    </row>
    <row r="4652" spans="3:4">
      <c r="C4652" s="7"/>
      <c r="D4652" s="7"/>
    </row>
    <row r="4653" spans="3:4">
      <c r="C4653" s="7"/>
      <c r="D4653" s="7"/>
    </row>
    <row r="4654" spans="3:4">
      <c r="C4654" s="7"/>
      <c r="D4654" s="7"/>
    </row>
    <row r="4655" spans="3:4">
      <c r="C4655" s="7"/>
      <c r="D4655" s="7"/>
    </row>
    <row r="4656" spans="3:4">
      <c r="C4656" s="7"/>
      <c r="D4656" s="7"/>
    </row>
    <row r="4657" spans="3:4">
      <c r="C4657" s="7"/>
      <c r="D4657" s="7"/>
    </row>
    <row r="4658" spans="3:4">
      <c r="C4658" s="7"/>
      <c r="D4658" s="7"/>
    </row>
    <row r="4659" spans="3:4">
      <c r="C4659" s="7"/>
      <c r="D4659" s="7"/>
    </row>
    <row r="4660" spans="3:4">
      <c r="C4660" s="7"/>
      <c r="D4660" s="7"/>
    </row>
    <row r="4661" spans="3:4">
      <c r="C4661" s="7"/>
      <c r="D4661" s="7"/>
    </row>
    <row r="4662" spans="3:4">
      <c r="C4662" s="7"/>
      <c r="D4662" s="7"/>
    </row>
    <row r="4663" spans="3:4">
      <c r="C4663" s="7"/>
      <c r="D4663" s="7"/>
    </row>
    <row r="4664" spans="3:4">
      <c r="C4664" s="7"/>
      <c r="D4664" s="7"/>
    </row>
    <row r="4665" spans="3:4">
      <c r="C4665" s="7"/>
      <c r="D4665" s="7"/>
    </row>
    <row r="4666" spans="3:4">
      <c r="C4666" s="7"/>
      <c r="D4666" s="7"/>
    </row>
    <row r="4667" spans="3:4">
      <c r="C4667" s="7"/>
      <c r="D4667" s="7"/>
    </row>
    <row r="4668" spans="3:4">
      <c r="C4668" s="7"/>
      <c r="D4668" s="7"/>
    </row>
    <row r="4669" spans="3:4">
      <c r="C4669" s="7"/>
      <c r="D4669" s="7"/>
    </row>
    <row r="4670" spans="3:4">
      <c r="C4670" s="7"/>
      <c r="D4670" s="7"/>
    </row>
    <row r="4671" spans="3:4">
      <c r="C4671" s="7"/>
      <c r="D4671" s="7"/>
    </row>
    <row r="4672" spans="3:4">
      <c r="C4672" s="7"/>
      <c r="D4672" s="7"/>
    </row>
    <row r="4673" spans="3:4">
      <c r="C4673" s="7"/>
      <c r="D4673" s="7"/>
    </row>
    <row r="4674" spans="3:4">
      <c r="C4674" s="7"/>
      <c r="D4674" s="7"/>
    </row>
    <row r="4675" spans="3:4">
      <c r="C4675" s="7"/>
      <c r="D4675" s="7"/>
    </row>
    <row r="4676" spans="3:4">
      <c r="C4676" s="7"/>
      <c r="D4676" s="7"/>
    </row>
    <row r="4677" spans="3:4">
      <c r="C4677" s="7"/>
      <c r="D4677" s="7"/>
    </row>
    <row r="4678" spans="3:4">
      <c r="C4678" s="7"/>
      <c r="D4678" s="7"/>
    </row>
    <row r="4679" spans="3:4">
      <c r="C4679" s="7"/>
      <c r="D4679" s="7"/>
    </row>
    <row r="4680" spans="3:4">
      <c r="C4680" s="7"/>
      <c r="D4680" s="7"/>
    </row>
    <row r="4681" spans="3:4">
      <c r="C4681" s="7"/>
      <c r="D4681" s="7"/>
    </row>
    <row r="4682" spans="3:4">
      <c r="C4682" s="7"/>
      <c r="D4682" s="7"/>
    </row>
    <row r="4683" spans="3:4">
      <c r="C4683" s="7"/>
      <c r="D4683" s="7"/>
    </row>
    <row r="4684" spans="3:4">
      <c r="C4684" s="7"/>
      <c r="D4684" s="7"/>
    </row>
    <row r="4685" spans="3:4">
      <c r="C4685" s="7"/>
      <c r="D4685" s="7"/>
    </row>
    <row r="4686" spans="3:4">
      <c r="C4686" s="7"/>
      <c r="D4686" s="7"/>
    </row>
    <row r="4687" spans="3:4">
      <c r="C4687" s="7"/>
      <c r="D4687" s="7"/>
    </row>
    <row r="4688" spans="3:4">
      <c r="C4688" s="7"/>
      <c r="D4688" s="7"/>
    </row>
    <row r="4689" spans="3:4">
      <c r="C4689" s="7"/>
      <c r="D4689" s="7"/>
    </row>
    <row r="4690" spans="3:4">
      <c r="C4690" s="7"/>
      <c r="D4690" s="7"/>
    </row>
    <row r="4691" spans="3:4">
      <c r="C4691" s="7"/>
      <c r="D4691" s="7"/>
    </row>
    <row r="4692" spans="3:4">
      <c r="C4692" s="7"/>
      <c r="D4692" s="7"/>
    </row>
    <row r="4693" spans="3:4">
      <c r="C4693" s="7"/>
      <c r="D4693" s="7"/>
    </row>
    <row r="4694" spans="3:4">
      <c r="C4694" s="7"/>
      <c r="D4694" s="7"/>
    </row>
    <row r="4695" spans="3:4">
      <c r="C4695" s="7"/>
      <c r="D4695" s="7"/>
    </row>
    <row r="4696" spans="3:4">
      <c r="C4696" s="7"/>
      <c r="D4696" s="7"/>
    </row>
    <row r="4697" spans="3:4">
      <c r="C4697" s="7"/>
      <c r="D4697" s="7"/>
    </row>
    <row r="4698" spans="3:4">
      <c r="C4698" s="7"/>
      <c r="D4698" s="7"/>
    </row>
    <row r="4699" spans="3:4">
      <c r="C4699" s="7"/>
      <c r="D4699" s="7"/>
    </row>
    <row r="4700" spans="3:4">
      <c r="C4700" s="7"/>
      <c r="D4700" s="7"/>
    </row>
    <row r="4701" spans="3:4">
      <c r="C4701" s="7"/>
      <c r="D4701" s="7"/>
    </row>
    <row r="4702" spans="3:4">
      <c r="C4702" s="7"/>
      <c r="D4702" s="7"/>
    </row>
    <row r="4703" spans="3:4">
      <c r="C4703" s="7"/>
      <c r="D4703" s="7"/>
    </row>
    <row r="4704" spans="3:4">
      <c r="C4704" s="7"/>
      <c r="D4704" s="7"/>
    </row>
    <row r="4705" spans="3:4">
      <c r="C4705" s="7"/>
      <c r="D4705" s="7"/>
    </row>
    <row r="4706" spans="3:4">
      <c r="C4706" s="7"/>
      <c r="D4706" s="7"/>
    </row>
    <row r="4707" spans="3:4">
      <c r="C4707" s="7"/>
      <c r="D4707" s="7"/>
    </row>
    <row r="4708" spans="3:4">
      <c r="C4708" s="7"/>
      <c r="D4708" s="7"/>
    </row>
    <row r="4709" spans="3:4">
      <c r="C4709" s="7"/>
      <c r="D4709" s="7"/>
    </row>
    <row r="4710" spans="3:4">
      <c r="C4710" s="7"/>
      <c r="D4710" s="7"/>
    </row>
    <row r="4711" spans="3:4">
      <c r="C4711" s="7"/>
      <c r="D4711" s="7"/>
    </row>
    <row r="4712" spans="3:4">
      <c r="C4712" s="7"/>
      <c r="D4712" s="7"/>
    </row>
    <row r="4713" spans="3:4">
      <c r="C4713" s="7"/>
      <c r="D4713" s="7"/>
    </row>
    <row r="4714" spans="3:4">
      <c r="C4714" s="7"/>
      <c r="D4714" s="7"/>
    </row>
    <row r="4715" spans="3:4">
      <c r="C4715" s="7"/>
      <c r="D4715" s="7"/>
    </row>
    <row r="4716" spans="3:4">
      <c r="C4716" s="7"/>
      <c r="D4716" s="7"/>
    </row>
    <row r="4717" spans="3:4">
      <c r="C4717" s="7"/>
      <c r="D4717" s="7"/>
    </row>
    <row r="4718" spans="3:4">
      <c r="C4718" s="7"/>
      <c r="D4718" s="7"/>
    </row>
    <row r="4719" spans="3:4">
      <c r="C4719" s="7"/>
      <c r="D4719" s="7"/>
    </row>
    <row r="4720" spans="3:4">
      <c r="C4720" s="7"/>
      <c r="D4720" s="7"/>
    </row>
    <row r="4721" spans="3:4">
      <c r="C4721" s="7"/>
      <c r="D4721" s="7"/>
    </row>
    <row r="4722" spans="3:4">
      <c r="C4722" s="7"/>
      <c r="D4722" s="7"/>
    </row>
    <row r="4723" spans="3:4">
      <c r="C4723" s="7"/>
      <c r="D4723" s="7"/>
    </row>
    <row r="4724" spans="3:4">
      <c r="C4724" s="7"/>
      <c r="D4724" s="7"/>
    </row>
    <row r="4725" spans="3:4">
      <c r="C4725" s="7"/>
      <c r="D4725" s="7"/>
    </row>
    <row r="4726" spans="3:4">
      <c r="C4726" s="7"/>
      <c r="D4726" s="7"/>
    </row>
    <row r="4727" spans="3:4">
      <c r="C4727" s="7"/>
      <c r="D4727" s="7"/>
    </row>
    <row r="4728" spans="3:4">
      <c r="C4728" s="7"/>
      <c r="D4728" s="7"/>
    </row>
    <row r="4729" spans="3:4">
      <c r="C4729" s="7"/>
      <c r="D4729" s="7"/>
    </row>
    <row r="4730" spans="3:4">
      <c r="C4730" s="7"/>
      <c r="D4730" s="7"/>
    </row>
    <row r="4731" spans="3:4">
      <c r="C4731" s="7"/>
      <c r="D4731" s="7"/>
    </row>
    <row r="4732" spans="3:4">
      <c r="C4732" s="7"/>
      <c r="D4732" s="7"/>
    </row>
    <row r="4733" spans="3:4">
      <c r="C4733" s="7"/>
      <c r="D4733" s="7"/>
    </row>
    <row r="4734" spans="3:4">
      <c r="C4734" s="7"/>
      <c r="D4734" s="7"/>
    </row>
    <row r="4735" spans="3:4">
      <c r="C4735" s="7"/>
      <c r="D4735" s="7"/>
    </row>
    <row r="4736" spans="3:4">
      <c r="C4736" s="7"/>
      <c r="D4736" s="7"/>
    </row>
    <row r="4737" spans="3:4">
      <c r="C4737" s="7"/>
      <c r="D4737" s="7"/>
    </row>
    <row r="4738" spans="3:4">
      <c r="C4738" s="7"/>
      <c r="D4738" s="7"/>
    </row>
    <row r="4739" spans="3:4">
      <c r="C4739" s="7"/>
      <c r="D4739" s="7"/>
    </row>
    <row r="4740" spans="3:4">
      <c r="C4740" s="7"/>
      <c r="D4740" s="7"/>
    </row>
    <row r="4741" spans="3:4">
      <c r="C4741" s="7"/>
      <c r="D4741" s="7"/>
    </row>
    <row r="4742" spans="3:4">
      <c r="C4742" s="7"/>
      <c r="D4742" s="7"/>
    </row>
    <row r="4743" spans="3:4">
      <c r="C4743" s="7"/>
      <c r="D4743" s="7"/>
    </row>
    <row r="4744" spans="3:4">
      <c r="C4744" s="7"/>
      <c r="D4744" s="7"/>
    </row>
    <row r="4745" spans="3:4">
      <c r="C4745" s="7"/>
      <c r="D4745" s="7"/>
    </row>
    <row r="4746" spans="3:4">
      <c r="C4746" s="7"/>
      <c r="D4746" s="7"/>
    </row>
    <row r="4747" spans="3:4">
      <c r="C4747" s="7"/>
      <c r="D4747" s="7"/>
    </row>
    <row r="4748" spans="3:4">
      <c r="C4748" s="7"/>
      <c r="D4748" s="7"/>
    </row>
    <row r="4749" spans="3:4">
      <c r="C4749" s="7"/>
      <c r="D4749" s="7"/>
    </row>
    <row r="4750" spans="3:4">
      <c r="C4750" s="7"/>
      <c r="D4750" s="7"/>
    </row>
    <row r="4751" spans="3:4">
      <c r="C4751" s="7"/>
      <c r="D4751" s="7"/>
    </row>
    <row r="4752" spans="3:4">
      <c r="C4752" s="7"/>
      <c r="D4752" s="7"/>
    </row>
    <row r="4753" spans="3:4">
      <c r="C4753" s="7"/>
      <c r="D4753" s="7"/>
    </row>
    <row r="4754" spans="3:4">
      <c r="C4754" s="7"/>
      <c r="D4754" s="7"/>
    </row>
    <row r="4755" spans="3:4">
      <c r="C4755" s="7"/>
      <c r="D4755" s="7"/>
    </row>
    <row r="4756" spans="3:4">
      <c r="C4756" s="7"/>
      <c r="D4756" s="7"/>
    </row>
    <row r="4757" spans="3:4">
      <c r="C4757" s="7"/>
      <c r="D4757" s="7"/>
    </row>
    <row r="4758" spans="3:4">
      <c r="C4758" s="7"/>
      <c r="D4758" s="7"/>
    </row>
    <row r="4759" spans="3:4">
      <c r="C4759" s="7"/>
      <c r="D4759" s="7"/>
    </row>
    <row r="4760" spans="3:4">
      <c r="C4760" s="7"/>
      <c r="D4760" s="7"/>
    </row>
    <row r="4761" spans="3:4">
      <c r="C4761" s="7"/>
      <c r="D4761" s="7"/>
    </row>
    <row r="4762" spans="3:4">
      <c r="C4762" s="7"/>
      <c r="D4762" s="7"/>
    </row>
    <row r="4763" spans="3:4">
      <c r="C4763" s="7"/>
      <c r="D4763" s="7"/>
    </row>
    <row r="4764" spans="3:4">
      <c r="C4764" s="7"/>
      <c r="D4764" s="7"/>
    </row>
    <row r="4765" spans="3:4">
      <c r="C4765" s="7"/>
      <c r="D4765" s="7"/>
    </row>
    <row r="4766" spans="3:4">
      <c r="C4766" s="7"/>
      <c r="D4766" s="7"/>
    </row>
    <row r="4767" spans="3:4">
      <c r="C4767" s="7"/>
      <c r="D4767" s="7"/>
    </row>
    <row r="4768" spans="3:4">
      <c r="C4768" s="7"/>
      <c r="D4768" s="7"/>
    </row>
    <row r="4769" spans="3:4">
      <c r="C4769" s="7"/>
      <c r="D4769" s="7"/>
    </row>
    <row r="4770" spans="3:4">
      <c r="C4770" s="7"/>
      <c r="D4770" s="7"/>
    </row>
    <row r="4771" spans="3:4">
      <c r="C4771" s="7"/>
      <c r="D4771" s="7"/>
    </row>
    <row r="4772" spans="3:4">
      <c r="C4772" s="7"/>
      <c r="D4772" s="7"/>
    </row>
    <row r="4773" spans="3:4">
      <c r="C4773" s="7"/>
      <c r="D4773" s="7"/>
    </row>
    <row r="4774" spans="3:4">
      <c r="C4774" s="7"/>
      <c r="D4774" s="7"/>
    </row>
    <row r="4775" spans="3:4">
      <c r="C4775" s="7"/>
      <c r="D4775" s="7"/>
    </row>
    <row r="4776" spans="3:4">
      <c r="C4776" s="7"/>
      <c r="D4776" s="7"/>
    </row>
    <row r="4777" spans="3:4">
      <c r="C4777" s="7"/>
      <c r="D4777" s="7"/>
    </row>
    <row r="4778" spans="3:4">
      <c r="C4778" s="7"/>
      <c r="D4778" s="7"/>
    </row>
    <row r="4779" spans="3:4">
      <c r="C4779" s="7"/>
      <c r="D4779" s="7"/>
    </row>
    <row r="4780" spans="3:4">
      <c r="C4780" s="7"/>
      <c r="D4780" s="7"/>
    </row>
    <row r="4781" spans="3:4">
      <c r="C4781" s="7"/>
      <c r="D4781" s="7"/>
    </row>
    <row r="4782" spans="3:4">
      <c r="C4782" s="7"/>
      <c r="D4782" s="7"/>
    </row>
    <row r="4783" spans="3:4">
      <c r="C4783" s="7"/>
      <c r="D4783" s="7"/>
    </row>
    <row r="4784" spans="3:4">
      <c r="C4784" s="7"/>
      <c r="D4784" s="7"/>
    </row>
    <row r="4785" spans="3:4">
      <c r="C4785" s="7"/>
      <c r="D4785" s="7"/>
    </row>
    <row r="4786" spans="3:4">
      <c r="C4786" s="7"/>
      <c r="D4786" s="7"/>
    </row>
    <row r="4787" spans="3:4">
      <c r="C4787" s="7"/>
      <c r="D4787" s="7"/>
    </row>
    <row r="4788" spans="3:4">
      <c r="C4788" s="7"/>
      <c r="D4788" s="7"/>
    </row>
    <row r="4789" spans="3:4">
      <c r="C4789" s="7"/>
      <c r="D4789" s="7"/>
    </row>
    <row r="4790" spans="3:4">
      <c r="C4790" s="7"/>
      <c r="D4790" s="7"/>
    </row>
    <row r="4791" spans="3:4">
      <c r="C4791" s="7"/>
      <c r="D4791" s="7"/>
    </row>
    <row r="4792" spans="3:4">
      <c r="C4792" s="7"/>
      <c r="D4792" s="7"/>
    </row>
    <row r="4793" spans="3:4">
      <c r="C4793" s="7"/>
      <c r="D4793" s="7"/>
    </row>
    <row r="4794" spans="3:4">
      <c r="C4794" s="7"/>
      <c r="D4794" s="7"/>
    </row>
    <row r="4795" spans="3:4">
      <c r="C4795" s="7"/>
      <c r="D4795" s="7"/>
    </row>
    <row r="4796" spans="3:4">
      <c r="C4796" s="7"/>
      <c r="D4796" s="7"/>
    </row>
    <row r="4797" spans="3:4">
      <c r="C4797" s="7"/>
      <c r="D4797" s="7"/>
    </row>
    <row r="4798" spans="3:4">
      <c r="C4798" s="7"/>
      <c r="D4798" s="7"/>
    </row>
    <row r="4799" spans="3:4">
      <c r="C4799" s="7"/>
      <c r="D4799" s="7"/>
    </row>
    <row r="4800" spans="3:4">
      <c r="C4800" s="7"/>
      <c r="D4800" s="7"/>
    </row>
    <row r="4801" spans="3:4">
      <c r="C4801" s="7"/>
      <c r="D4801" s="7"/>
    </row>
    <row r="4802" spans="3:4">
      <c r="C4802" s="7"/>
      <c r="D4802" s="7"/>
    </row>
    <row r="4803" spans="3:4">
      <c r="C4803" s="7"/>
      <c r="D4803" s="7"/>
    </row>
    <row r="4804" spans="3:4">
      <c r="C4804" s="7"/>
      <c r="D4804" s="7"/>
    </row>
    <row r="4805" spans="3:4">
      <c r="C4805" s="7"/>
      <c r="D4805" s="7"/>
    </row>
    <row r="4806" spans="3:4">
      <c r="C4806" s="7"/>
      <c r="D4806" s="7"/>
    </row>
    <row r="4807" spans="3:4">
      <c r="C4807" s="7"/>
      <c r="D4807" s="7"/>
    </row>
    <row r="4808" spans="3:4">
      <c r="C4808" s="7"/>
      <c r="D4808" s="7"/>
    </row>
    <row r="4809" spans="3:4">
      <c r="C4809" s="7"/>
      <c r="D4809" s="7"/>
    </row>
    <row r="4810" spans="3:4">
      <c r="C4810" s="7"/>
      <c r="D4810" s="7"/>
    </row>
    <row r="4811" spans="3:4">
      <c r="C4811" s="7"/>
      <c r="D4811" s="7"/>
    </row>
    <row r="4812" spans="3:4">
      <c r="C4812" s="7"/>
      <c r="D4812" s="7"/>
    </row>
    <row r="4813" spans="3:4">
      <c r="C4813" s="7"/>
      <c r="D4813" s="7"/>
    </row>
    <row r="4814" spans="3:4">
      <c r="C4814" s="7"/>
      <c r="D4814" s="7"/>
    </row>
    <row r="4815" spans="3:4">
      <c r="C4815" s="7"/>
      <c r="D4815" s="7"/>
    </row>
    <row r="4816" spans="3:4">
      <c r="C4816" s="7"/>
      <c r="D4816" s="7"/>
    </row>
    <row r="4817" spans="3:4">
      <c r="C4817" s="7"/>
      <c r="D4817" s="7"/>
    </row>
    <row r="4818" spans="3:4">
      <c r="C4818" s="7"/>
      <c r="D4818" s="7"/>
    </row>
    <row r="4819" spans="3:4">
      <c r="C4819" s="7"/>
      <c r="D4819" s="7"/>
    </row>
    <row r="4820" spans="3:4">
      <c r="C4820" s="7"/>
      <c r="D4820" s="7"/>
    </row>
    <row r="4821" spans="3:4">
      <c r="C4821" s="7"/>
      <c r="D4821" s="7"/>
    </row>
    <row r="4822" spans="3:4">
      <c r="C4822" s="7"/>
      <c r="D4822" s="7"/>
    </row>
    <row r="4823" spans="3:4">
      <c r="C4823" s="7"/>
      <c r="D4823" s="7"/>
    </row>
    <row r="4824" spans="3:4">
      <c r="C4824" s="7"/>
      <c r="D4824" s="7"/>
    </row>
    <row r="4825" spans="3:4">
      <c r="C4825" s="7"/>
      <c r="D4825" s="7"/>
    </row>
    <row r="4826" spans="3:4">
      <c r="C4826" s="7"/>
      <c r="D4826" s="7"/>
    </row>
    <row r="4827" spans="3:4">
      <c r="C4827" s="7"/>
      <c r="D4827" s="7"/>
    </row>
    <row r="4828" spans="3:4">
      <c r="C4828" s="7"/>
      <c r="D4828" s="7"/>
    </row>
    <row r="4829" spans="3:4">
      <c r="C4829" s="7"/>
      <c r="D4829" s="7"/>
    </row>
    <row r="4830" spans="3:4">
      <c r="C4830" s="7"/>
      <c r="D4830" s="7"/>
    </row>
    <row r="4831" spans="3:4">
      <c r="C4831" s="7"/>
      <c r="D4831" s="7"/>
    </row>
    <row r="4832" spans="3:4">
      <c r="C4832" s="7"/>
      <c r="D4832" s="7"/>
    </row>
    <row r="4833" spans="3:4">
      <c r="C4833" s="7"/>
      <c r="D4833" s="7"/>
    </row>
    <row r="4834" spans="3:4">
      <c r="C4834" s="7"/>
      <c r="D4834" s="7"/>
    </row>
    <row r="4835" spans="3:4">
      <c r="C4835" s="7"/>
      <c r="D4835" s="7"/>
    </row>
    <row r="4836" spans="3:4">
      <c r="C4836" s="7"/>
      <c r="D4836" s="7"/>
    </row>
    <row r="4837" spans="3:4">
      <c r="C4837" s="7"/>
      <c r="D4837" s="7"/>
    </row>
    <row r="4838" spans="3:4">
      <c r="C4838" s="7"/>
      <c r="D4838" s="7"/>
    </row>
    <row r="4839" spans="3:4">
      <c r="C4839" s="7"/>
      <c r="D4839" s="7"/>
    </row>
    <row r="4840" spans="3:4">
      <c r="C4840" s="7"/>
      <c r="D4840" s="7"/>
    </row>
    <row r="4841" spans="3:4">
      <c r="C4841" s="7"/>
      <c r="D4841" s="7"/>
    </row>
    <row r="4842" spans="3:4">
      <c r="C4842" s="7"/>
      <c r="D4842" s="7"/>
    </row>
    <row r="4843" spans="3:4">
      <c r="C4843" s="7"/>
      <c r="D4843" s="7"/>
    </row>
    <row r="4844" spans="3:4">
      <c r="C4844" s="7"/>
      <c r="D4844" s="7"/>
    </row>
    <row r="4845" spans="3:4">
      <c r="C4845" s="7"/>
      <c r="D4845" s="7"/>
    </row>
    <row r="4846" spans="3:4">
      <c r="C4846" s="7"/>
      <c r="D4846" s="7"/>
    </row>
    <row r="4847" spans="3:4">
      <c r="C4847" s="7"/>
      <c r="D4847" s="7"/>
    </row>
    <row r="4848" spans="3:4">
      <c r="C4848" s="7"/>
      <c r="D4848" s="7"/>
    </row>
    <row r="4849" spans="3:4">
      <c r="C4849" s="7"/>
      <c r="D4849" s="7"/>
    </row>
    <row r="4850" spans="3:4">
      <c r="C4850" s="7"/>
      <c r="D4850" s="7"/>
    </row>
    <row r="4851" spans="3:4">
      <c r="C4851" s="7"/>
      <c r="D4851" s="7"/>
    </row>
    <row r="4852" spans="3:4">
      <c r="C4852" s="7"/>
      <c r="D4852" s="7"/>
    </row>
    <row r="4853" spans="3:4">
      <c r="C4853" s="7"/>
      <c r="D4853" s="7"/>
    </row>
    <row r="4854" spans="3:4">
      <c r="C4854" s="7"/>
      <c r="D4854" s="7"/>
    </row>
    <row r="4855" spans="3:4">
      <c r="C4855" s="7"/>
      <c r="D4855" s="7"/>
    </row>
    <row r="4856" spans="3:4">
      <c r="C4856" s="7"/>
      <c r="D4856" s="7"/>
    </row>
    <row r="4857" spans="3:4">
      <c r="C4857" s="7"/>
      <c r="D4857" s="7"/>
    </row>
    <row r="4858" spans="3:4">
      <c r="C4858" s="7"/>
      <c r="D4858" s="7"/>
    </row>
    <row r="4859" spans="3:4">
      <c r="C4859" s="7"/>
      <c r="D4859" s="7"/>
    </row>
    <row r="4860" spans="3:4">
      <c r="C4860" s="7"/>
      <c r="D4860" s="7"/>
    </row>
    <row r="4861" spans="3:4">
      <c r="C4861" s="7"/>
      <c r="D4861" s="7"/>
    </row>
    <row r="4862" spans="3:4">
      <c r="C4862" s="7"/>
      <c r="D4862" s="7"/>
    </row>
    <row r="4863" spans="3:4">
      <c r="C4863" s="7"/>
      <c r="D4863" s="7"/>
    </row>
    <row r="4864" spans="3:4">
      <c r="C4864" s="7"/>
      <c r="D4864" s="7"/>
    </row>
    <row r="4865" spans="3:4">
      <c r="C4865" s="7"/>
      <c r="D4865" s="7"/>
    </row>
    <row r="4866" spans="3:4">
      <c r="C4866" s="7"/>
      <c r="D4866" s="7"/>
    </row>
    <row r="4867" spans="3:4">
      <c r="C4867" s="7"/>
      <c r="D4867" s="7"/>
    </row>
    <row r="4868" spans="3:4">
      <c r="C4868" s="7"/>
      <c r="D4868" s="7"/>
    </row>
    <row r="4869" spans="3:4">
      <c r="C4869" s="7"/>
      <c r="D4869" s="7"/>
    </row>
    <row r="4870" spans="3:4">
      <c r="C4870" s="7"/>
      <c r="D4870" s="7"/>
    </row>
    <row r="4871" spans="3:4">
      <c r="C4871" s="7"/>
      <c r="D4871" s="7"/>
    </row>
    <row r="4872" spans="3:4">
      <c r="C4872" s="7"/>
      <c r="D4872" s="7"/>
    </row>
    <row r="4873" spans="3:4">
      <c r="C4873" s="7"/>
      <c r="D4873" s="7"/>
    </row>
    <row r="4874" spans="3:4">
      <c r="C4874" s="7"/>
      <c r="D4874" s="7"/>
    </row>
    <row r="4875" spans="3:4">
      <c r="C4875" s="7"/>
      <c r="D4875" s="7"/>
    </row>
    <row r="4876" spans="3:4">
      <c r="C4876" s="7"/>
      <c r="D4876" s="7"/>
    </row>
    <row r="4877" spans="3:4">
      <c r="C4877" s="7"/>
      <c r="D4877" s="7"/>
    </row>
    <row r="4878" spans="3:4">
      <c r="C4878" s="7"/>
      <c r="D4878" s="7"/>
    </row>
    <row r="4879" spans="3:4">
      <c r="C4879" s="7"/>
      <c r="D4879" s="7"/>
    </row>
    <row r="4880" spans="3:4">
      <c r="C4880" s="7"/>
      <c r="D4880" s="7"/>
    </row>
    <row r="4881" spans="3:4">
      <c r="C4881" s="7"/>
      <c r="D4881" s="7"/>
    </row>
    <row r="4882" spans="3:4">
      <c r="C4882" s="7"/>
      <c r="D4882" s="7"/>
    </row>
    <row r="4883" spans="3:4">
      <c r="C4883" s="7"/>
      <c r="D4883" s="7"/>
    </row>
    <row r="4884" spans="3:4">
      <c r="C4884" s="7"/>
      <c r="D4884" s="7"/>
    </row>
    <row r="4885" spans="3:4">
      <c r="C4885" s="7"/>
      <c r="D4885" s="7"/>
    </row>
    <row r="4886" spans="3:4">
      <c r="C4886" s="7"/>
      <c r="D4886" s="7"/>
    </row>
    <row r="4887" spans="3:4">
      <c r="C4887" s="7"/>
      <c r="D4887" s="7"/>
    </row>
    <row r="4888" spans="3:4">
      <c r="C4888" s="7"/>
      <c r="D4888" s="7"/>
    </row>
    <row r="4889" spans="3:4">
      <c r="C4889" s="7"/>
      <c r="D4889" s="7"/>
    </row>
    <row r="4890" spans="3:4">
      <c r="C4890" s="7"/>
      <c r="D4890" s="7"/>
    </row>
    <row r="4891" spans="3:4">
      <c r="C4891" s="7"/>
      <c r="D4891" s="7"/>
    </row>
    <row r="4892" spans="3:4">
      <c r="C4892" s="7"/>
      <c r="D4892" s="7"/>
    </row>
    <row r="4893" spans="3:4">
      <c r="C4893" s="7"/>
      <c r="D4893" s="7"/>
    </row>
    <row r="4894" spans="3:4">
      <c r="C4894" s="7"/>
      <c r="D4894" s="7"/>
    </row>
    <row r="4895" spans="3:4">
      <c r="C4895" s="7"/>
      <c r="D4895" s="7"/>
    </row>
    <row r="4896" spans="3:4">
      <c r="C4896" s="7"/>
      <c r="D4896" s="7"/>
    </row>
    <row r="4897" spans="3:4">
      <c r="C4897" s="7"/>
      <c r="D4897" s="7"/>
    </row>
    <row r="4898" spans="3:4">
      <c r="C4898" s="7"/>
      <c r="D4898" s="7"/>
    </row>
    <row r="4899" spans="3:4">
      <c r="C4899" s="7"/>
      <c r="D4899" s="7"/>
    </row>
    <row r="4900" spans="3:4">
      <c r="C4900" s="7"/>
      <c r="D4900" s="7"/>
    </row>
    <row r="4901" spans="3:4">
      <c r="C4901" s="7"/>
      <c r="D4901" s="7"/>
    </row>
    <row r="4902" spans="3:4">
      <c r="C4902" s="7"/>
      <c r="D4902" s="7"/>
    </row>
    <row r="4903" spans="3:4">
      <c r="C4903" s="7"/>
      <c r="D4903" s="7"/>
    </row>
    <row r="4904" spans="3:4">
      <c r="C4904" s="7"/>
      <c r="D4904" s="7"/>
    </row>
    <row r="4905" spans="3:4">
      <c r="C4905" s="7"/>
      <c r="D4905" s="7"/>
    </row>
    <row r="4906" spans="3:4">
      <c r="C4906" s="7"/>
      <c r="D4906" s="7"/>
    </row>
    <row r="4907" spans="3:4">
      <c r="C4907" s="7"/>
      <c r="D4907" s="7"/>
    </row>
    <row r="4908" spans="3:4">
      <c r="C4908" s="7"/>
      <c r="D4908" s="7"/>
    </row>
    <row r="4909" spans="3:4">
      <c r="C4909" s="7"/>
      <c r="D4909" s="7"/>
    </row>
    <row r="4910" spans="3:4">
      <c r="C4910" s="7"/>
      <c r="D4910" s="7"/>
    </row>
    <row r="4911" spans="3:4">
      <c r="C4911" s="7"/>
      <c r="D4911" s="7"/>
    </row>
    <row r="4912" spans="3:4">
      <c r="C4912" s="7"/>
      <c r="D4912" s="7"/>
    </row>
    <row r="4913" spans="3:4">
      <c r="C4913" s="7"/>
      <c r="D4913" s="7"/>
    </row>
    <row r="4914" spans="3:4">
      <c r="C4914" s="7"/>
      <c r="D4914" s="7"/>
    </row>
    <row r="4915" spans="3:4">
      <c r="C4915" s="7"/>
      <c r="D4915" s="7"/>
    </row>
    <row r="4916" spans="3:4">
      <c r="C4916" s="7"/>
      <c r="D4916" s="7"/>
    </row>
    <row r="4917" spans="3:4">
      <c r="C4917" s="7"/>
      <c r="D4917" s="7"/>
    </row>
    <row r="4918" spans="3:4">
      <c r="C4918" s="7"/>
      <c r="D4918" s="7"/>
    </row>
    <row r="4919" spans="3:4">
      <c r="C4919" s="7"/>
      <c r="D4919" s="7"/>
    </row>
    <row r="4920" spans="3:4">
      <c r="C4920" s="7"/>
      <c r="D4920" s="7"/>
    </row>
    <row r="4921" spans="3:4">
      <c r="C4921" s="7"/>
      <c r="D4921" s="7"/>
    </row>
    <row r="4922" spans="3:4">
      <c r="C4922" s="7"/>
      <c r="D4922" s="7"/>
    </row>
    <row r="4923" spans="3:4">
      <c r="C4923" s="7"/>
      <c r="D4923" s="7"/>
    </row>
    <row r="4924" spans="3:4">
      <c r="C4924" s="7"/>
      <c r="D4924" s="7"/>
    </row>
    <row r="4925" spans="3:4">
      <c r="C4925" s="7"/>
      <c r="D4925" s="7"/>
    </row>
    <row r="4926" spans="3:4">
      <c r="C4926" s="7"/>
      <c r="D4926" s="7"/>
    </row>
    <row r="4927" spans="3:4">
      <c r="C4927" s="7"/>
      <c r="D4927" s="7"/>
    </row>
    <row r="4928" spans="3:4">
      <c r="C4928" s="7"/>
      <c r="D4928" s="7"/>
    </row>
    <row r="4929" spans="3:4">
      <c r="C4929" s="7"/>
      <c r="D4929" s="7"/>
    </row>
    <row r="4930" spans="3:4">
      <c r="C4930" s="7"/>
      <c r="D4930" s="7"/>
    </row>
    <row r="4931" spans="3:4">
      <c r="C4931" s="7"/>
      <c r="D4931" s="7"/>
    </row>
    <row r="4932" spans="3:4">
      <c r="C4932" s="7"/>
      <c r="D4932" s="7"/>
    </row>
    <row r="4933" spans="3:4">
      <c r="C4933" s="7"/>
      <c r="D4933" s="7"/>
    </row>
    <row r="4934" spans="3:4">
      <c r="C4934" s="7"/>
      <c r="D4934" s="7"/>
    </row>
    <row r="4935" spans="3:4">
      <c r="C4935" s="7"/>
      <c r="D4935" s="7"/>
    </row>
    <row r="4936" spans="3:4">
      <c r="C4936" s="7"/>
      <c r="D4936" s="7"/>
    </row>
    <row r="4937" spans="3:4">
      <c r="C4937" s="7"/>
      <c r="D4937" s="7"/>
    </row>
    <row r="4938" spans="3:4">
      <c r="C4938" s="7"/>
      <c r="D4938" s="7"/>
    </row>
    <row r="4939" spans="3:4">
      <c r="C4939" s="7"/>
      <c r="D4939" s="7"/>
    </row>
    <row r="4940" spans="3:4">
      <c r="C4940" s="7"/>
      <c r="D4940" s="7"/>
    </row>
    <row r="4941" spans="3:4">
      <c r="C4941" s="7"/>
      <c r="D4941" s="7"/>
    </row>
    <row r="4942" spans="3:4">
      <c r="C4942" s="7"/>
      <c r="D4942" s="7"/>
    </row>
    <row r="4943" spans="3:4">
      <c r="C4943" s="7"/>
      <c r="D4943" s="7"/>
    </row>
    <row r="4944" spans="3:4">
      <c r="C4944" s="7"/>
      <c r="D4944" s="7"/>
    </row>
    <row r="4945" spans="3:4">
      <c r="C4945" s="7"/>
      <c r="D4945" s="7"/>
    </row>
    <row r="4946" spans="3:4">
      <c r="C4946" s="7"/>
      <c r="D4946" s="7"/>
    </row>
    <row r="4947" spans="3:4">
      <c r="C4947" s="7"/>
      <c r="D4947" s="7"/>
    </row>
    <row r="4948" spans="3:4">
      <c r="C4948" s="7"/>
      <c r="D4948" s="7"/>
    </row>
    <row r="4949" spans="3:4">
      <c r="C4949" s="7"/>
      <c r="D4949" s="7"/>
    </row>
    <row r="4950" spans="3:4">
      <c r="C4950" s="7"/>
      <c r="D4950" s="7"/>
    </row>
    <row r="4951" spans="3:4">
      <c r="C4951" s="7"/>
      <c r="D4951" s="7"/>
    </row>
    <row r="4952" spans="3:4">
      <c r="C4952" s="7"/>
      <c r="D4952" s="7"/>
    </row>
    <row r="4953" spans="3:4">
      <c r="C4953" s="7"/>
      <c r="D4953" s="7"/>
    </row>
    <row r="4954" spans="3:4">
      <c r="C4954" s="7"/>
      <c r="D4954" s="7"/>
    </row>
    <row r="4955" spans="3:4">
      <c r="C4955" s="7"/>
      <c r="D4955" s="7"/>
    </row>
    <row r="4956" spans="3:4">
      <c r="C4956" s="7"/>
      <c r="D4956" s="7"/>
    </row>
    <row r="4957" spans="3:4">
      <c r="C4957" s="7"/>
      <c r="D4957" s="7"/>
    </row>
    <row r="4958" spans="3:4">
      <c r="C4958" s="7"/>
      <c r="D4958" s="7"/>
    </row>
    <row r="4959" spans="3:4">
      <c r="C4959" s="7"/>
      <c r="D4959" s="7"/>
    </row>
    <row r="4960" spans="3:4">
      <c r="C4960" s="7"/>
      <c r="D4960" s="7"/>
    </row>
    <row r="4961" spans="3:4">
      <c r="C4961" s="7"/>
      <c r="D4961" s="7"/>
    </row>
    <row r="4962" spans="3:4">
      <c r="C4962" s="7"/>
      <c r="D4962" s="7"/>
    </row>
    <row r="4963" spans="3:4">
      <c r="C4963" s="7"/>
      <c r="D4963" s="7"/>
    </row>
    <row r="4964" spans="3:4">
      <c r="C4964" s="7"/>
      <c r="D4964" s="7"/>
    </row>
    <row r="4965" spans="3:4">
      <c r="C4965" s="7"/>
      <c r="D4965" s="7"/>
    </row>
    <row r="4966" spans="3:4">
      <c r="C4966" s="7"/>
      <c r="D4966" s="7"/>
    </row>
    <row r="4967" spans="3:4">
      <c r="C4967" s="7"/>
      <c r="D4967" s="7"/>
    </row>
    <row r="4968" spans="3:4">
      <c r="C4968" s="7"/>
      <c r="D4968" s="7"/>
    </row>
    <row r="4969" spans="3:4">
      <c r="C4969" s="7"/>
      <c r="D4969" s="7"/>
    </row>
    <row r="4970" spans="3:4">
      <c r="C4970" s="7"/>
      <c r="D4970" s="7"/>
    </row>
    <row r="4971" spans="3:4">
      <c r="C4971" s="7"/>
      <c r="D4971" s="7"/>
    </row>
    <row r="4972" spans="3:4">
      <c r="C4972" s="7"/>
      <c r="D4972" s="7"/>
    </row>
    <row r="4973" spans="3:4">
      <c r="C4973" s="7"/>
      <c r="D4973" s="7"/>
    </row>
    <row r="4974" spans="3:4">
      <c r="C4974" s="7"/>
      <c r="D4974" s="7"/>
    </row>
    <row r="4975" spans="3:4">
      <c r="C4975" s="7"/>
      <c r="D4975" s="7"/>
    </row>
    <row r="4976" spans="3:4">
      <c r="C4976" s="7"/>
      <c r="D4976" s="7"/>
    </row>
    <row r="4977" spans="3:4">
      <c r="C4977" s="7"/>
      <c r="D4977" s="7"/>
    </row>
    <row r="4978" spans="3:4">
      <c r="C4978" s="7"/>
      <c r="D4978" s="7"/>
    </row>
    <row r="4979" spans="3:4">
      <c r="C4979" s="7"/>
      <c r="D4979" s="7"/>
    </row>
    <row r="4980" spans="3:4">
      <c r="C4980" s="7"/>
      <c r="D4980" s="7"/>
    </row>
    <row r="4981" spans="3:4">
      <c r="C4981" s="7"/>
      <c r="D4981" s="7"/>
    </row>
    <row r="4982" spans="3:4">
      <c r="C4982" s="7"/>
      <c r="D4982" s="7"/>
    </row>
    <row r="4983" spans="3:4">
      <c r="C4983" s="7"/>
      <c r="D4983" s="7"/>
    </row>
    <row r="4984" spans="3:4">
      <c r="C4984" s="7"/>
      <c r="D4984" s="7"/>
    </row>
    <row r="4985" spans="3:4">
      <c r="C4985" s="7"/>
      <c r="D4985" s="7"/>
    </row>
    <row r="4986" spans="3:4">
      <c r="C4986" s="7"/>
      <c r="D4986" s="7"/>
    </row>
    <row r="4987" spans="3:4">
      <c r="C4987" s="7"/>
      <c r="D4987" s="7"/>
    </row>
    <row r="4988" spans="3:4">
      <c r="C4988" s="7"/>
      <c r="D4988" s="7"/>
    </row>
    <row r="4989" spans="3:4">
      <c r="C4989" s="7"/>
      <c r="D4989" s="7"/>
    </row>
    <row r="4990" spans="3:4">
      <c r="C4990" s="7"/>
      <c r="D4990" s="7"/>
    </row>
    <row r="4991" spans="3:4">
      <c r="C4991" s="7"/>
      <c r="D4991" s="7"/>
    </row>
    <row r="4992" spans="3:4">
      <c r="C4992" s="7"/>
      <c r="D4992" s="7"/>
    </row>
    <row r="4993" spans="3:4">
      <c r="C4993" s="7"/>
      <c r="D4993" s="7"/>
    </row>
    <row r="4994" spans="3:4">
      <c r="C4994" s="7"/>
      <c r="D4994" s="7"/>
    </row>
    <row r="4995" spans="3:4">
      <c r="C4995" s="7"/>
      <c r="D4995" s="7"/>
    </row>
    <row r="4996" spans="3:4">
      <c r="C4996" s="7"/>
      <c r="D4996" s="7"/>
    </row>
    <row r="4997" spans="3:4">
      <c r="C4997" s="7"/>
      <c r="D4997" s="7"/>
    </row>
    <row r="4998" spans="3:4">
      <c r="C4998" s="7"/>
      <c r="D4998" s="7"/>
    </row>
    <row r="4999" spans="3:4">
      <c r="C4999" s="7"/>
      <c r="D4999" s="7"/>
    </row>
    <row r="5000" spans="3:4">
      <c r="C5000" s="7"/>
      <c r="D5000" s="7"/>
    </row>
    <row r="5001" spans="3:4">
      <c r="C5001" s="7"/>
      <c r="D5001" s="7"/>
    </row>
    <row r="5002" spans="3:4">
      <c r="C5002" s="7"/>
      <c r="D5002" s="7"/>
    </row>
    <row r="5003" spans="3:4">
      <c r="C5003" s="7"/>
      <c r="D5003" s="7"/>
    </row>
    <row r="5004" spans="3:4">
      <c r="C5004" s="7"/>
      <c r="D5004" s="7"/>
    </row>
    <row r="5005" spans="3:4">
      <c r="C5005" s="7"/>
      <c r="D5005" s="7"/>
    </row>
    <row r="5006" spans="3:4">
      <c r="C5006" s="7"/>
      <c r="D5006" s="7"/>
    </row>
    <row r="5007" spans="3:4">
      <c r="C5007" s="7"/>
      <c r="D5007" s="7"/>
    </row>
    <row r="5008" spans="3:4">
      <c r="C5008" s="7"/>
      <c r="D5008" s="7"/>
    </row>
    <row r="5009" spans="3:4">
      <c r="C5009" s="7"/>
      <c r="D5009" s="7"/>
    </row>
    <row r="5010" spans="3:4">
      <c r="C5010" s="7"/>
      <c r="D5010" s="7"/>
    </row>
    <row r="5011" spans="3:4">
      <c r="C5011" s="7"/>
      <c r="D5011" s="7"/>
    </row>
    <row r="5012" spans="3:4">
      <c r="C5012" s="7"/>
      <c r="D5012" s="7"/>
    </row>
    <row r="5013" spans="3:4">
      <c r="C5013" s="7"/>
      <c r="D5013" s="7"/>
    </row>
    <row r="5014" spans="3:4">
      <c r="C5014" s="7"/>
      <c r="D5014" s="7"/>
    </row>
    <row r="5015" spans="3:4">
      <c r="C5015" s="7"/>
      <c r="D5015" s="7"/>
    </row>
    <row r="5016" spans="3:4">
      <c r="C5016" s="7"/>
      <c r="D5016" s="7"/>
    </row>
    <row r="5017" spans="3:4">
      <c r="C5017" s="7"/>
      <c r="D5017" s="7"/>
    </row>
    <row r="5018" spans="3:4">
      <c r="C5018" s="7"/>
      <c r="D5018" s="7"/>
    </row>
    <row r="5019" spans="3:4">
      <c r="C5019" s="7"/>
      <c r="D5019" s="7"/>
    </row>
    <row r="5020" spans="3:4">
      <c r="C5020" s="7"/>
      <c r="D5020" s="7"/>
    </row>
    <row r="5021" spans="3:4">
      <c r="C5021" s="7"/>
      <c r="D5021" s="7"/>
    </row>
    <row r="5022" spans="3:4">
      <c r="C5022" s="7"/>
      <c r="D5022" s="7"/>
    </row>
    <row r="5023" spans="3:4">
      <c r="C5023" s="7"/>
      <c r="D5023" s="7"/>
    </row>
    <row r="5024" spans="3:4">
      <c r="C5024" s="7"/>
      <c r="D5024" s="7"/>
    </row>
    <row r="5025" spans="3:4">
      <c r="C5025" s="7"/>
      <c r="D5025" s="7"/>
    </row>
    <row r="5026" spans="3:4">
      <c r="C5026" s="7"/>
      <c r="D5026" s="7"/>
    </row>
    <row r="5027" spans="3:4">
      <c r="C5027" s="7"/>
      <c r="D5027" s="7"/>
    </row>
    <row r="5028" spans="3:4">
      <c r="C5028" s="7"/>
      <c r="D5028" s="7"/>
    </row>
    <row r="5029" spans="3:4">
      <c r="C5029" s="7"/>
      <c r="D5029" s="7"/>
    </row>
    <row r="5030" spans="3:4">
      <c r="C5030" s="7"/>
      <c r="D5030" s="7"/>
    </row>
    <row r="5031" spans="3:4">
      <c r="C5031" s="7"/>
      <c r="D5031" s="7"/>
    </row>
    <row r="5032" spans="3:4">
      <c r="C5032" s="7"/>
      <c r="D5032" s="7"/>
    </row>
    <row r="5033" spans="3:4">
      <c r="C5033" s="7"/>
      <c r="D5033" s="7"/>
    </row>
    <row r="5034" spans="3:4">
      <c r="C5034" s="7"/>
      <c r="D5034" s="7"/>
    </row>
    <row r="5035" spans="3:4">
      <c r="C5035" s="7"/>
      <c r="D5035" s="7"/>
    </row>
    <row r="5036" spans="3:4">
      <c r="C5036" s="7"/>
      <c r="D5036" s="7"/>
    </row>
    <row r="5037" spans="3:4">
      <c r="C5037" s="7"/>
      <c r="D5037" s="7"/>
    </row>
    <row r="5038" spans="3:4">
      <c r="C5038" s="7"/>
      <c r="D5038" s="7"/>
    </row>
    <row r="5039" spans="3:4">
      <c r="C5039" s="7"/>
      <c r="D5039" s="7"/>
    </row>
    <row r="5040" spans="3:4">
      <c r="C5040" s="7"/>
      <c r="D5040" s="7"/>
    </row>
    <row r="5041" spans="3:4">
      <c r="C5041" s="7"/>
      <c r="D5041" s="7"/>
    </row>
    <row r="5042" spans="3:4">
      <c r="C5042" s="7"/>
      <c r="D5042" s="7"/>
    </row>
    <row r="5043" spans="3:4">
      <c r="C5043" s="7"/>
      <c r="D5043" s="7"/>
    </row>
    <row r="5044" spans="3:4">
      <c r="C5044" s="7"/>
      <c r="D5044" s="7"/>
    </row>
    <row r="5045" spans="3:4">
      <c r="C5045" s="7"/>
      <c r="D5045" s="7"/>
    </row>
    <row r="5046" spans="3:4">
      <c r="C5046" s="7"/>
      <c r="D5046" s="7"/>
    </row>
    <row r="5047" spans="3:4">
      <c r="C5047" s="7"/>
      <c r="D5047" s="7"/>
    </row>
    <row r="5048" spans="3:4">
      <c r="C5048" s="7"/>
      <c r="D5048" s="7"/>
    </row>
    <row r="5049" spans="3:4">
      <c r="C5049" s="7"/>
      <c r="D5049" s="7"/>
    </row>
    <row r="5050" spans="3:4">
      <c r="C5050" s="7"/>
      <c r="D5050" s="7"/>
    </row>
    <row r="5051" spans="3:4">
      <c r="C5051" s="7"/>
      <c r="D5051" s="7"/>
    </row>
    <row r="5052" spans="3:4">
      <c r="C5052" s="7"/>
      <c r="D5052" s="7"/>
    </row>
    <row r="5053" spans="3:4">
      <c r="C5053" s="7"/>
      <c r="D5053" s="7"/>
    </row>
    <row r="5054" spans="3:4">
      <c r="C5054" s="7"/>
      <c r="D5054" s="7"/>
    </row>
    <row r="5055" spans="3:4">
      <c r="C5055" s="7"/>
      <c r="D5055" s="7"/>
    </row>
    <row r="5056" spans="3:4">
      <c r="C5056" s="7"/>
      <c r="D5056" s="7"/>
    </row>
    <row r="5057" spans="3:4">
      <c r="C5057" s="7"/>
      <c r="D5057" s="7"/>
    </row>
    <row r="5058" spans="3:4">
      <c r="C5058" s="7"/>
      <c r="D5058" s="7"/>
    </row>
    <row r="5059" spans="3:4">
      <c r="C5059" s="7"/>
      <c r="D5059" s="7"/>
    </row>
    <row r="5060" spans="3:4">
      <c r="C5060" s="7"/>
      <c r="D5060" s="7"/>
    </row>
    <row r="5061" spans="3:4">
      <c r="C5061" s="7"/>
      <c r="D5061" s="7"/>
    </row>
    <row r="5062" spans="3:4">
      <c r="C5062" s="7"/>
      <c r="D5062" s="7"/>
    </row>
    <row r="5063" spans="3:4">
      <c r="C5063" s="7"/>
      <c r="D5063" s="7"/>
    </row>
    <row r="5064" spans="3:4">
      <c r="C5064" s="7"/>
      <c r="D5064" s="7"/>
    </row>
    <row r="5065" spans="3:4">
      <c r="C5065" s="7"/>
      <c r="D5065" s="7"/>
    </row>
    <row r="5066" spans="3:4">
      <c r="C5066" s="7"/>
      <c r="D5066" s="7"/>
    </row>
    <row r="5067" spans="3:4">
      <c r="C5067" s="7"/>
      <c r="D5067" s="7"/>
    </row>
    <row r="5068" spans="3:4">
      <c r="C5068" s="7"/>
      <c r="D5068" s="7"/>
    </row>
    <row r="5069" spans="3:4">
      <c r="C5069" s="7"/>
      <c r="D5069" s="7"/>
    </row>
    <row r="5070" spans="3:4">
      <c r="C5070" s="7"/>
      <c r="D5070" s="7"/>
    </row>
    <row r="5071" spans="3:4">
      <c r="C5071" s="7"/>
      <c r="D5071" s="7"/>
    </row>
    <row r="5072" spans="3:4">
      <c r="C5072" s="7"/>
      <c r="D5072" s="7"/>
    </row>
    <row r="5073" spans="3:4">
      <c r="C5073" s="7"/>
      <c r="D5073" s="7"/>
    </row>
    <row r="5074" spans="3:4">
      <c r="C5074" s="7"/>
      <c r="D5074" s="7"/>
    </row>
    <row r="5075" spans="3:4">
      <c r="C5075" s="7"/>
      <c r="D5075" s="7"/>
    </row>
    <row r="5076" spans="3:4">
      <c r="C5076" s="7"/>
      <c r="D5076" s="7"/>
    </row>
    <row r="5077" spans="3:4">
      <c r="C5077" s="7"/>
      <c r="D5077" s="7"/>
    </row>
    <row r="5078" spans="3:4">
      <c r="C5078" s="7"/>
      <c r="D5078" s="7"/>
    </row>
    <row r="5079" spans="3:4">
      <c r="C5079" s="7"/>
      <c r="D5079" s="7"/>
    </row>
    <row r="5080" spans="3:4">
      <c r="C5080" s="7"/>
      <c r="D5080" s="7"/>
    </row>
    <row r="5081" spans="3:4">
      <c r="C5081" s="7"/>
      <c r="D5081" s="7"/>
    </row>
    <row r="5082" spans="3:4">
      <c r="C5082" s="7"/>
      <c r="D5082" s="7"/>
    </row>
    <row r="5083" spans="3:4">
      <c r="C5083" s="7"/>
      <c r="D5083" s="7"/>
    </row>
    <row r="5084" spans="3:4">
      <c r="C5084" s="7"/>
      <c r="D5084" s="7"/>
    </row>
    <row r="5085" spans="3:4">
      <c r="C5085" s="7"/>
      <c r="D5085" s="7"/>
    </row>
    <row r="5086" spans="3:4">
      <c r="C5086" s="7"/>
      <c r="D5086" s="7"/>
    </row>
    <row r="5087" spans="3:4">
      <c r="C5087" s="7"/>
      <c r="D5087" s="7"/>
    </row>
    <row r="5088" spans="3:4">
      <c r="C5088" s="7"/>
      <c r="D5088" s="7"/>
    </row>
    <row r="5089" spans="3:4">
      <c r="C5089" s="7"/>
      <c r="D5089" s="7"/>
    </row>
    <row r="5090" spans="3:4">
      <c r="C5090" s="7"/>
      <c r="D5090" s="7"/>
    </row>
    <row r="5091" spans="3:4">
      <c r="C5091" s="7"/>
      <c r="D5091" s="7"/>
    </row>
    <row r="5092" spans="3:4">
      <c r="C5092" s="7"/>
      <c r="D5092" s="7"/>
    </row>
    <row r="5093" spans="3:4">
      <c r="C5093" s="7"/>
      <c r="D5093" s="7"/>
    </row>
    <row r="5094" spans="3:4">
      <c r="C5094" s="7"/>
      <c r="D5094" s="7"/>
    </row>
    <row r="5095" spans="3:4">
      <c r="C5095" s="7"/>
      <c r="D5095" s="7"/>
    </row>
    <row r="5096" spans="3:4">
      <c r="C5096" s="7"/>
      <c r="D5096" s="7"/>
    </row>
    <row r="5097" spans="3:4">
      <c r="C5097" s="7"/>
      <c r="D5097" s="7"/>
    </row>
    <row r="5098" spans="3:4">
      <c r="C5098" s="7"/>
      <c r="D5098" s="7"/>
    </row>
    <row r="5099" spans="3:4">
      <c r="C5099" s="7"/>
      <c r="D5099" s="7"/>
    </row>
    <row r="5100" spans="3:4">
      <c r="C5100" s="7"/>
      <c r="D5100" s="7"/>
    </row>
    <row r="5101" spans="3:4">
      <c r="C5101" s="7"/>
      <c r="D5101" s="7"/>
    </row>
    <row r="5102" spans="3:4">
      <c r="C5102" s="7"/>
      <c r="D5102" s="7"/>
    </row>
    <row r="5103" spans="3:4">
      <c r="C5103" s="7"/>
      <c r="D5103" s="7"/>
    </row>
    <row r="5104" spans="3:4">
      <c r="C5104" s="7"/>
      <c r="D5104" s="7"/>
    </row>
    <row r="5105" spans="3:4">
      <c r="C5105" s="7"/>
      <c r="D5105" s="7"/>
    </row>
    <row r="5106" spans="3:4">
      <c r="C5106" s="7"/>
      <c r="D5106" s="7"/>
    </row>
    <row r="5107" spans="3:4">
      <c r="C5107" s="7"/>
      <c r="D5107" s="7"/>
    </row>
    <row r="5108" spans="3:4">
      <c r="C5108" s="7"/>
      <c r="D5108" s="7"/>
    </row>
    <row r="5109" spans="3:4">
      <c r="C5109" s="7"/>
      <c r="D5109" s="7"/>
    </row>
    <row r="5110" spans="3:4">
      <c r="C5110" s="7"/>
      <c r="D5110" s="7"/>
    </row>
    <row r="5111" spans="3:4">
      <c r="C5111" s="7"/>
      <c r="D5111" s="7"/>
    </row>
    <row r="5112" spans="3:4">
      <c r="C5112" s="7"/>
      <c r="D5112" s="7"/>
    </row>
    <row r="5113" spans="3:4">
      <c r="C5113" s="7"/>
      <c r="D5113" s="7"/>
    </row>
    <row r="5114" spans="3:4">
      <c r="C5114" s="7"/>
      <c r="D5114" s="7"/>
    </row>
    <row r="5115" spans="3:4">
      <c r="C5115" s="7"/>
      <c r="D5115" s="7"/>
    </row>
    <row r="5116" spans="3:4">
      <c r="C5116" s="7"/>
      <c r="D5116" s="7"/>
    </row>
    <row r="5117" spans="3:4">
      <c r="C5117" s="7"/>
      <c r="D5117" s="7"/>
    </row>
    <row r="5118" spans="3:4">
      <c r="C5118" s="7"/>
      <c r="D5118" s="7"/>
    </row>
    <row r="5119" spans="3:4">
      <c r="C5119" s="7"/>
      <c r="D5119" s="7"/>
    </row>
    <row r="5120" spans="3:4">
      <c r="C5120" s="7"/>
      <c r="D5120" s="7"/>
    </row>
    <row r="5121" spans="3:4">
      <c r="C5121" s="7"/>
      <c r="D5121" s="7"/>
    </row>
    <row r="5122" spans="3:4">
      <c r="C5122" s="7"/>
      <c r="D5122" s="7"/>
    </row>
    <row r="5123" spans="3:4">
      <c r="C5123" s="7"/>
      <c r="D5123" s="7"/>
    </row>
    <row r="5124" spans="3:4">
      <c r="C5124" s="7"/>
      <c r="D5124" s="7"/>
    </row>
    <row r="5125" spans="3:4">
      <c r="C5125" s="7"/>
      <c r="D5125" s="7"/>
    </row>
    <row r="5126" spans="3:4">
      <c r="C5126" s="7"/>
      <c r="D5126" s="7"/>
    </row>
    <row r="5127" spans="3:4">
      <c r="C5127" s="7"/>
      <c r="D5127" s="7"/>
    </row>
    <row r="5128" spans="3:4">
      <c r="C5128" s="7"/>
      <c r="D5128" s="7"/>
    </row>
    <row r="5129" spans="3:4">
      <c r="C5129" s="7"/>
      <c r="D5129" s="7"/>
    </row>
    <row r="5130" spans="3:4">
      <c r="C5130" s="7"/>
      <c r="D5130" s="7"/>
    </row>
    <row r="5131" spans="3:4">
      <c r="C5131" s="7"/>
      <c r="D5131" s="7"/>
    </row>
    <row r="5132" spans="3:4">
      <c r="C5132" s="7"/>
      <c r="D5132" s="7"/>
    </row>
    <row r="5133" spans="3:4">
      <c r="C5133" s="7"/>
      <c r="D5133" s="7"/>
    </row>
    <row r="5134" spans="3:4">
      <c r="C5134" s="7"/>
      <c r="D5134" s="7"/>
    </row>
    <row r="5135" spans="3:4">
      <c r="C5135" s="7"/>
      <c r="D5135" s="7"/>
    </row>
    <row r="5136" spans="3:4">
      <c r="C5136" s="7"/>
      <c r="D5136" s="7"/>
    </row>
    <row r="5137" spans="3:4">
      <c r="C5137" s="7"/>
      <c r="D5137" s="7"/>
    </row>
    <row r="5138" spans="3:4">
      <c r="C5138" s="7"/>
      <c r="D5138" s="7"/>
    </row>
    <row r="5139" spans="3:4">
      <c r="C5139" s="7"/>
      <c r="D5139" s="7"/>
    </row>
    <row r="5140" spans="3:4">
      <c r="C5140" s="7"/>
      <c r="D5140" s="7"/>
    </row>
    <row r="5141" spans="3:4">
      <c r="C5141" s="7"/>
      <c r="D5141" s="7"/>
    </row>
    <row r="5142" spans="3:4">
      <c r="C5142" s="7"/>
      <c r="D5142" s="7"/>
    </row>
    <row r="5143" spans="3:4">
      <c r="C5143" s="7"/>
      <c r="D5143" s="7"/>
    </row>
    <row r="5144" spans="3:4">
      <c r="C5144" s="7"/>
      <c r="D5144" s="7"/>
    </row>
    <row r="5145" spans="3:4">
      <c r="C5145" s="7"/>
      <c r="D5145" s="7"/>
    </row>
    <row r="5146" spans="3:4">
      <c r="C5146" s="7"/>
      <c r="D5146" s="7"/>
    </row>
    <row r="5147" spans="3:4">
      <c r="C5147" s="7"/>
      <c r="D5147" s="7"/>
    </row>
    <row r="5148" spans="3:4">
      <c r="C5148" s="7"/>
      <c r="D5148" s="7"/>
    </row>
    <row r="5149" spans="3:4">
      <c r="C5149" s="7"/>
      <c r="D5149" s="7"/>
    </row>
    <row r="5150" spans="3:4">
      <c r="C5150" s="7"/>
      <c r="D5150" s="7"/>
    </row>
    <row r="5151" spans="3:4">
      <c r="C5151" s="7"/>
      <c r="D5151" s="7"/>
    </row>
    <row r="5152" spans="3:4">
      <c r="C5152" s="7"/>
      <c r="D5152" s="7"/>
    </row>
    <row r="5153" spans="3:4">
      <c r="C5153" s="7"/>
      <c r="D5153" s="7"/>
    </row>
    <row r="5154" spans="3:4">
      <c r="C5154" s="7"/>
      <c r="D5154" s="7"/>
    </row>
    <row r="5155" spans="3:4">
      <c r="C5155" s="7"/>
      <c r="D5155" s="7"/>
    </row>
    <row r="5156" spans="3:4">
      <c r="C5156" s="7"/>
      <c r="D5156" s="7"/>
    </row>
    <row r="5157" spans="3:4">
      <c r="C5157" s="7"/>
      <c r="D5157" s="7"/>
    </row>
    <row r="5158" spans="3:4">
      <c r="C5158" s="7"/>
      <c r="D5158" s="7"/>
    </row>
    <row r="5159" spans="3:4">
      <c r="C5159" s="7"/>
      <c r="D5159" s="7"/>
    </row>
    <row r="5160" spans="3:4">
      <c r="C5160" s="7"/>
      <c r="D5160" s="7"/>
    </row>
    <row r="5161" spans="3:4">
      <c r="C5161" s="7"/>
      <c r="D5161" s="7"/>
    </row>
    <row r="5162" spans="3:4">
      <c r="C5162" s="7"/>
      <c r="D5162" s="7"/>
    </row>
    <row r="5163" spans="3:4">
      <c r="C5163" s="7"/>
      <c r="D5163" s="7"/>
    </row>
    <row r="5164" spans="3:4">
      <c r="C5164" s="7"/>
      <c r="D5164" s="7"/>
    </row>
    <row r="5165" spans="3:4">
      <c r="C5165" s="7"/>
      <c r="D5165" s="7"/>
    </row>
    <row r="5166" spans="3:4">
      <c r="C5166" s="7"/>
      <c r="D5166" s="7"/>
    </row>
    <row r="5167" spans="3:4">
      <c r="C5167" s="7"/>
      <c r="D5167" s="7"/>
    </row>
    <row r="5168" spans="3:4">
      <c r="C5168" s="7"/>
      <c r="D5168" s="7"/>
    </row>
    <row r="5169" spans="3:4">
      <c r="C5169" s="7"/>
      <c r="D5169" s="7"/>
    </row>
    <row r="5170" spans="3:4">
      <c r="C5170" s="7"/>
      <c r="D5170" s="7"/>
    </row>
    <row r="5171" spans="3:4">
      <c r="C5171" s="7"/>
      <c r="D5171" s="7"/>
    </row>
    <row r="5172" spans="3:4">
      <c r="C5172" s="7"/>
      <c r="D5172" s="7"/>
    </row>
    <row r="5173" spans="3:4">
      <c r="C5173" s="7"/>
      <c r="D5173" s="7"/>
    </row>
    <row r="5174" spans="3:4">
      <c r="C5174" s="7"/>
      <c r="D5174" s="7"/>
    </row>
    <row r="5175" spans="3:4">
      <c r="C5175" s="7"/>
      <c r="D5175" s="7"/>
    </row>
    <row r="5176" spans="3:4">
      <c r="C5176" s="7"/>
      <c r="D5176" s="7"/>
    </row>
    <row r="5177" spans="3:4">
      <c r="C5177" s="7"/>
      <c r="D5177" s="7"/>
    </row>
    <row r="5178" spans="3:4">
      <c r="C5178" s="7"/>
      <c r="D5178" s="7"/>
    </row>
    <row r="5179" spans="3:4">
      <c r="C5179" s="7"/>
      <c r="D5179" s="7"/>
    </row>
    <row r="5180" spans="3:4">
      <c r="C5180" s="7"/>
      <c r="D5180" s="7"/>
    </row>
    <row r="5181" spans="3:4">
      <c r="C5181" s="7"/>
      <c r="D5181" s="7"/>
    </row>
    <row r="5182" spans="3:4">
      <c r="C5182" s="7"/>
      <c r="D5182" s="7"/>
    </row>
    <row r="5183" spans="3:4">
      <c r="C5183" s="7"/>
      <c r="D5183" s="7"/>
    </row>
    <row r="5184" spans="3:4">
      <c r="C5184" s="7"/>
      <c r="D5184" s="7"/>
    </row>
    <row r="5185" spans="3:4">
      <c r="C5185" s="7"/>
      <c r="D5185" s="7"/>
    </row>
    <row r="5186" spans="3:4">
      <c r="C5186" s="7"/>
      <c r="D5186" s="7"/>
    </row>
    <row r="5187" spans="3:4">
      <c r="C5187" s="7"/>
      <c r="D5187" s="7"/>
    </row>
    <row r="5188" spans="3:4">
      <c r="C5188" s="7"/>
      <c r="D5188" s="7"/>
    </row>
    <row r="5189" spans="3:4">
      <c r="C5189" s="7"/>
      <c r="D5189" s="7"/>
    </row>
    <row r="5190" spans="3:4">
      <c r="C5190" s="7"/>
      <c r="D5190" s="7"/>
    </row>
    <row r="5191" spans="3:4">
      <c r="C5191" s="7"/>
      <c r="D5191" s="7"/>
    </row>
    <row r="5192" spans="3:4">
      <c r="C5192" s="7"/>
      <c r="D5192" s="7"/>
    </row>
    <row r="5193" spans="3:4">
      <c r="C5193" s="7"/>
      <c r="D5193" s="7"/>
    </row>
    <row r="5194" spans="3:4">
      <c r="C5194" s="7"/>
      <c r="D5194" s="7"/>
    </row>
    <row r="5195" spans="3:4">
      <c r="C5195" s="7"/>
      <c r="D5195" s="7"/>
    </row>
    <row r="5196" spans="3:4">
      <c r="C5196" s="7"/>
      <c r="D5196" s="7"/>
    </row>
    <row r="5197" spans="3:4">
      <c r="C5197" s="7"/>
      <c r="D5197" s="7"/>
    </row>
    <row r="5198" spans="3:4">
      <c r="C5198" s="7"/>
      <c r="D5198" s="7"/>
    </row>
    <row r="5199" spans="3:4">
      <c r="C5199" s="7"/>
      <c r="D5199" s="7"/>
    </row>
    <row r="5200" spans="3:4">
      <c r="C5200" s="7"/>
      <c r="D5200" s="7"/>
    </row>
    <row r="5201" spans="3:4">
      <c r="C5201" s="7"/>
      <c r="D5201" s="7"/>
    </row>
    <row r="5202" spans="3:4">
      <c r="C5202" s="7"/>
      <c r="D5202" s="7"/>
    </row>
    <row r="5203" spans="3:4">
      <c r="C5203" s="7"/>
      <c r="D5203" s="7"/>
    </row>
    <row r="5204" spans="3:4">
      <c r="C5204" s="7"/>
      <c r="D5204" s="7"/>
    </row>
    <row r="5205" spans="3:4">
      <c r="C5205" s="7"/>
      <c r="D5205" s="7"/>
    </row>
    <row r="5206" spans="3:4">
      <c r="C5206" s="7"/>
      <c r="D5206" s="7"/>
    </row>
    <row r="5207" spans="3:4">
      <c r="C5207" s="7"/>
      <c r="D5207" s="7"/>
    </row>
    <row r="5208" spans="3:4">
      <c r="C5208" s="7"/>
      <c r="D5208" s="7"/>
    </row>
    <row r="5209" spans="3:4">
      <c r="C5209" s="7"/>
      <c r="D5209" s="7"/>
    </row>
    <row r="5210" spans="3:4">
      <c r="C5210" s="7"/>
      <c r="D5210" s="7"/>
    </row>
    <row r="5211" spans="3:4">
      <c r="C5211" s="7"/>
      <c r="D5211" s="7"/>
    </row>
    <row r="5212" spans="3:4">
      <c r="C5212" s="7"/>
      <c r="D5212" s="7"/>
    </row>
    <row r="5213" spans="3:4">
      <c r="C5213" s="7"/>
      <c r="D5213" s="7"/>
    </row>
    <row r="5214" spans="3:4">
      <c r="C5214" s="7"/>
      <c r="D5214" s="7"/>
    </row>
    <row r="5215" spans="3:4">
      <c r="C5215" s="7"/>
      <c r="D5215" s="7"/>
    </row>
    <row r="5216" spans="3:4">
      <c r="C5216" s="7"/>
      <c r="D5216" s="7"/>
    </row>
    <row r="5217" spans="3:4">
      <c r="C5217" s="7"/>
      <c r="D5217" s="7"/>
    </row>
    <row r="5218" spans="3:4">
      <c r="C5218" s="7"/>
      <c r="D5218" s="7"/>
    </row>
    <row r="5219" spans="3:4">
      <c r="C5219" s="7"/>
      <c r="D5219" s="7"/>
    </row>
    <row r="5220" spans="3:4">
      <c r="C5220" s="7"/>
      <c r="D5220" s="7"/>
    </row>
    <row r="5221" spans="3:4">
      <c r="C5221" s="7"/>
      <c r="D5221" s="7"/>
    </row>
    <row r="5222" spans="3:4">
      <c r="C5222" s="7"/>
      <c r="D5222" s="7"/>
    </row>
    <row r="5223" spans="3:4">
      <c r="C5223" s="7"/>
      <c r="D5223" s="7"/>
    </row>
    <row r="5224" spans="3:4">
      <c r="C5224" s="7"/>
      <c r="D5224" s="7"/>
    </row>
    <row r="5225" spans="3:4">
      <c r="C5225" s="7"/>
      <c r="D5225" s="7"/>
    </row>
    <row r="5226" spans="3:4">
      <c r="C5226" s="7"/>
      <c r="D5226" s="7"/>
    </row>
    <row r="5227" spans="3:4">
      <c r="C5227" s="7"/>
      <c r="D5227" s="7"/>
    </row>
    <row r="5228" spans="3:4">
      <c r="C5228" s="7"/>
      <c r="D5228" s="7"/>
    </row>
    <row r="5229" spans="3:4">
      <c r="C5229" s="7"/>
      <c r="D5229" s="7"/>
    </row>
    <row r="5230" spans="3:4">
      <c r="C5230" s="7"/>
      <c r="D5230" s="7"/>
    </row>
    <row r="5231" spans="3:4">
      <c r="C5231" s="7"/>
      <c r="D5231" s="7"/>
    </row>
    <row r="5232" spans="3:4">
      <c r="C5232" s="7"/>
      <c r="D5232" s="7"/>
    </row>
    <row r="5233" spans="3:4">
      <c r="C5233" s="7"/>
      <c r="D5233" s="7"/>
    </row>
    <row r="5234" spans="3:4">
      <c r="C5234" s="7"/>
      <c r="D5234" s="7"/>
    </row>
    <row r="5235" spans="3:4">
      <c r="C5235" s="7"/>
      <c r="D5235" s="7"/>
    </row>
    <row r="5236" spans="3:4">
      <c r="C5236" s="7"/>
      <c r="D5236" s="7"/>
    </row>
    <row r="5237" spans="3:4">
      <c r="C5237" s="7"/>
      <c r="D5237" s="7"/>
    </row>
    <row r="5238" spans="3:4">
      <c r="C5238" s="7"/>
      <c r="D5238" s="7"/>
    </row>
    <row r="5239" spans="3:4">
      <c r="C5239" s="7"/>
      <c r="D5239" s="7"/>
    </row>
    <row r="5240" spans="3:4">
      <c r="C5240" s="7"/>
      <c r="D5240" s="7"/>
    </row>
    <row r="5241" spans="3:4">
      <c r="C5241" s="7"/>
      <c r="D5241" s="7"/>
    </row>
    <row r="5242" spans="3:4">
      <c r="C5242" s="7"/>
      <c r="D5242" s="7"/>
    </row>
    <row r="5243" spans="3:4">
      <c r="C5243" s="7"/>
      <c r="D5243" s="7"/>
    </row>
    <row r="5244" spans="3:4">
      <c r="C5244" s="7"/>
      <c r="D5244" s="7"/>
    </row>
    <row r="5245" spans="3:4">
      <c r="C5245" s="7"/>
      <c r="D5245" s="7"/>
    </row>
    <row r="5246" spans="3:4">
      <c r="C5246" s="7"/>
      <c r="D5246" s="7"/>
    </row>
    <row r="5247" spans="3:4">
      <c r="C5247" s="7"/>
      <c r="D5247" s="7"/>
    </row>
    <row r="5248" spans="3:4">
      <c r="C5248" s="7"/>
      <c r="D5248" s="7"/>
    </row>
    <row r="5249" spans="3:4">
      <c r="C5249" s="7"/>
      <c r="D5249" s="7"/>
    </row>
    <row r="5250" spans="3:4">
      <c r="C5250" s="7"/>
      <c r="D5250" s="7"/>
    </row>
    <row r="5251" spans="3:4">
      <c r="C5251" s="7"/>
      <c r="D5251" s="7"/>
    </row>
    <row r="5252" spans="3:4">
      <c r="C5252" s="7"/>
      <c r="D5252" s="7"/>
    </row>
    <row r="5253" spans="3:4">
      <c r="C5253" s="7"/>
      <c r="D5253" s="7"/>
    </row>
    <row r="5254" spans="3:4">
      <c r="C5254" s="7"/>
      <c r="D5254" s="7"/>
    </row>
    <row r="5255" spans="3:4">
      <c r="C5255" s="7"/>
      <c r="D5255" s="7"/>
    </row>
    <row r="5256" spans="3:4">
      <c r="C5256" s="7"/>
      <c r="D5256" s="7"/>
    </row>
    <row r="5257" spans="3:4">
      <c r="C5257" s="7"/>
      <c r="D5257" s="7"/>
    </row>
    <row r="5258" spans="3:4">
      <c r="C5258" s="7"/>
      <c r="D5258" s="7"/>
    </row>
    <row r="5259" spans="3:4">
      <c r="C5259" s="7"/>
      <c r="D5259" s="7"/>
    </row>
    <row r="5260" spans="3:4">
      <c r="C5260" s="7"/>
      <c r="D5260" s="7"/>
    </row>
    <row r="5261" spans="3:4">
      <c r="C5261" s="7"/>
      <c r="D5261" s="7"/>
    </row>
    <row r="5262" spans="3:4">
      <c r="C5262" s="7"/>
      <c r="D5262" s="7"/>
    </row>
    <row r="5263" spans="3:4">
      <c r="C5263" s="7"/>
      <c r="D5263" s="7"/>
    </row>
    <row r="5264" spans="3:4">
      <c r="C5264" s="7"/>
      <c r="D5264" s="7"/>
    </row>
    <row r="5265" spans="3:4">
      <c r="C5265" s="7"/>
      <c r="D5265" s="7"/>
    </row>
    <row r="5266" spans="3:4">
      <c r="C5266" s="7"/>
      <c r="D5266" s="7"/>
    </row>
    <row r="5267" spans="3:4">
      <c r="C5267" s="7"/>
      <c r="D5267" s="7"/>
    </row>
    <row r="5268" spans="3:4">
      <c r="C5268" s="7"/>
      <c r="D5268" s="7"/>
    </row>
    <row r="5269" spans="3:4">
      <c r="C5269" s="7"/>
      <c r="D5269" s="7"/>
    </row>
    <row r="5270" spans="3:4">
      <c r="C5270" s="7"/>
      <c r="D5270" s="7"/>
    </row>
    <row r="5271" spans="3:4">
      <c r="C5271" s="7"/>
      <c r="D5271" s="7"/>
    </row>
    <row r="5272" spans="3:4">
      <c r="C5272" s="7"/>
      <c r="D5272" s="7"/>
    </row>
    <row r="5273" spans="3:4">
      <c r="C5273" s="7"/>
      <c r="D5273" s="7"/>
    </row>
    <row r="5274" spans="3:4">
      <c r="C5274" s="7"/>
      <c r="D5274" s="7"/>
    </row>
    <row r="5275" spans="3:4">
      <c r="C5275" s="7"/>
      <c r="D5275" s="7"/>
    </row>
    <row r="5276" spans="3:4">
      <c r="C5276" s="7"/>
      <c r="D5276" s="7"/>
    </row>
    <row r="5277" spans="3:4">
      <c r="C5277" s="7"/>
      <c r="D5277" s="7"/>
    </row>
    <row r="5278" spans="3:4">
      <c r="C5278" s="7"/>
      <c r="D5278" s="7"/>
    </row>
    <row r="5279" spans="3:4">
      <c r="C5279" s="7"/>
      <c r="D5279" s="7"/>
    </row>
    <row r="5280" spans="3:4">
      <c r="C5280" s="7"/>
      <c r="D5280" s="7"/>
    </row>
    <row r="5281" spans="3:4">
      <c r="C5281" s="7"/>
      <c r="D5281" s="7"/>
    </row>
    <row r="5282" spans="3:4">
      <c r="C5282" s="7"/>
      <c r="D5282" s="7"/>
    </row>
    <row r="5283" spans="3:4">
      <c r="C5283" s="7"/>
      <c r="D5283" s="7"/>
    </row>
    <row r="5284" spans="3:4">
      <c r="C5284" s="7"/>
      <c r="D5284" s="7"/>
    </row>
    <row r="5285" spans="3:4">
      <c r="C5285" s="7"/>
      <c r="D5285" s="7"/>
    </row>
    <row r="5286" spans="3:4">
      <c r="C5286" s="7"/>
      <c r="D5286" s="7"/>
    </row>
    <row r="5287" spans="3:4">
      <c r="C5287" s="7"/>
      <c r="D5287" s="7"/>
    </row>
    <row r="5288" spans="3:4">
      <c r="C5288" s="7"/>
      <c r="D5288" s="7"/>
    </row>
    <row r="5289" spans="3:4">
      <c r="C5289" s="7"/>
      <c r="D5289" s="7"/>
    </row>
    <row r="5290" spans="3:4">
      <c r="C5290" s="7"/>
      <c r="D5290" s="7"/>
    </row>
    <row r="5291" spans="3:4">
      <c r="C5291" s="7"/>
      <c r="D5291" s="7"/>
    </row>
    <row r="5292" spans="3:4">
      <c r="C5292" s="7"/>
      <c r="D5292" s="7"/>
    </row>
    <row r="5293" spans="3:4">
      <c r="C5293" s="7"/>
      <c r="D5293" s="7"/>
    </row>
    <row r="5294" spans="3:4">
      <c r="C5294" s="7"/>
      <c r="D5294" s="7"/>
    </row>
    <row r="5295" spans="3:4">
      <c r="C5295" s="7"/>
      <c r="D5295" s="7"/>
    </row>
    <row r="5296" spans="3:4">
      <c r="C5296" s="7"/>
      <c r="D5296" s="7"/>
    </row>
    <row r="5297" spans="3:4">
      <c r="C5297" s="7"/>
      <c r="D5297" s="7"/>
    </row>
    <row r="5298" spans="3:4">
      <c r="C5298" s="7"/>
      <c r="D5298" s="7"/>
    </row>
    <row r="5299" spans="3:4">
      <c r="C5299" s="7"/>
      <c r="D5299" s="7"/>
    </row>
    <row r="5300" spans="3:4">
      <c r="C5300" s="7"/>
      <c r="D5300" s="7"/>
    </row>
    <row r="5301" spans="3:4">
      <c r="C5301" s="7"/>
      <c r="D5301" s="7"/>
    </row>
    <row r="5302" spans="3:4">
      <c r="C5302" s="7"/>
      <c r="D5302" s="7"/>
    </row>
    <row r="5303" spans="3:4">
      <c r="C5303" s="7"/>
      <c r="D5303" s="7"/>
    </row>
    <row r="5304" spans="3:4">
      <c r="C5304" s="7"/>
      <c r="D5304" s="7"/>
    </row>
    <row r="5305" spans="3:4">
      <c r="C5305" s="7"/>
      <c r="D5305" s="7"/>
    </row>
    <row r="5306" spans="3:4">
      <c r="C5306" s="7"/>
      <c r="D5306" s="7"/>
    </row>
    <row r="5307" spans="3:4">
      <c r="C5307" s="7"/>
      <c r="D5307" s="7"/>
    </row>
    <row r="5308" spans="3:4">
      <c r="C5308" s="7"/>
      <c r="D5308" s="7"/>
    </row>
    <row r="5309" spans="3:4">
      <c r="C5309" s="7"/>
      <c r="D5309" s="7"/>
    </row>
    <row r="5310" spans="3:4">
      <c r="C5310" s="7"/>
      <c r="D5310" s="7"/>
    </row>
    <row r="5311" spans="3:4">
      <c r="C5311" s="7"/>
      <c r="D5311" s="7"/>
    </row>
    <row r="5312" spans="3:4">
      <c r="C5312" s="7"/>
      <c r="D5312" s="7"/>
    </row>
    <row r="5313" spans="3:4">
      <c r="C5313" s="7"/>
      <c r="D5313" s="7"/>
    </row>
    <row r="5314" spans="3:4">
      <c r="C5314" s="7"/>
      <c r="D5314" s="7"/>
    </row>
    <row r="5315" spans="3:4">
      <c r="C5315" s="7"/>
      <c r="D5315" s="7"/>
    </row>
    <row r="5316" spans="3:4">
      <c r="C5316" s="7"/>
      <c r="D5316" s="7"/>
    </row>
    <row r="5317" spans="3:4">
      <c r="C5317" s="7"/>
      <c r="D5317" s="7"/>
    </row>
    <row r="5318" spans="3:4">
      <c r="C5318" s="7"/>
      <c r="D5318" s="7"/>
    </row>
    <row r="5319" spans="3:4">
      <c r="C5319" s="7"/>
      <c r="D5319" s="7"/>
    </row>
    <row r="5320" spans="3:4">
      <c r="C5320" s="7"/>
      <c r="D5320" s="7"/>
    </row>
    <row r="5321" spans="3:4">
      <c r="C5321" s="7"/>
      <c r="D5321" s="7"/>
    </row>
    <row r="5322" spans="3:4">
      <c r="C5322" s="7"/>
      <c r="D5322" s="7"/>
    </row>
    <row r="5323" spans="3:4">
      <c r="C5323" s="7"/>
      <c r="D5323" s="7"/>
    </row>
    <row r="5324" spans="3:4">
      <c r="C5324" s="7"/>
      <c r="D5324" s="7"/>
    </row>
    <row r="5325" spans="3:4">
      <c r="C5325" s="7"/>
      <c r="D5325" s="7"/>
    </row>
    <row r="5326" spans="3:4">
      <c r="C5326" s="7"/>
      <c r="D5326" s="7"/>
    </row>
    <row r="5327" spans="3:4">
      <c r="C5327" s="7"/>
      <c r="D5327" s="7"/>
    </row>
    <row r="5328" spans="3:4">
      <c r="C5328" s="7"/>
      <c r="D5328" s="7"/>
    </row>
    <row r="5329" spans="3:4">
      <c r="C5329" s="7"/>
      <c r="D5329" s="7"/>
    </row>
    <row r="5330" spans="3:4">
      <c r="C5330" s="7"/>
      <c r="D5330" s="7"/>
    </row>
    <row r="5331" spans="3:4">
      <c r="C5331" s="7"/>
      <c r="D5331" s="7"/>
    </row>
    <row r="5332" spans="3:4">
      <c r="C5332" s="7"/>
      <c r="D5332" s="7"/>
    </row>
    <row r="5333" spans="3:4">
      <c r="C5333" s="7"/>
      <c r="D5333" s="7"/>
    </row>
    <row r="5334" spans="3:4">
      <c r="C5334" s="7"/>
      <c r="D5334" s="7"/>
    </row>
    <row r="5335" spans="3:4">
      <c r="C5335" s="7"/>
      <c r="D5335" s="7"/>
    </row>
    <row r="5336" spans="3:4">
      <c r="C5336" s="7"/>
      <c r="D5336" s="7"/>
    </row>
    <row r="5337" spans="3:4">
      <c r="C5337" s="7"/>
      <c r="D5337" s="7"/>
    </row>
    <row r="5338" spans="3:4">
      <c r="C5338" s="7"/>
      <c r="D5338" s="7"/>
    </row>
    <row r="5339" spans="3:4">
      <c r="C5339" s="7"/>
      <c r="D5339" s="7"/>
    </row>
    <row r="5340" spans="3:4">
      <c r="C5340" s="7"/>
      <c r="D5340" s="7"/>
    </row>
    <row r="5341" spans="3:4">
      <c r="C5341" s="7"/>
      <c r="D5341" s="7"/>
    </row>
    <row r="5342" spans="3:4">
      <c r="C5342" s="7"/>
      <c r="D5342" s="7"/>
    </row>
    <row r="5343" spans="3:4">
      <c r="C5343" s="7"/>
      <c r="D5343" s="7"/>
    </row>
    <row r="5344" spans="3:4">
      <c r="C5344" s="7"/>
      <c r="D5344" s="7"/>
    </row>
    <row r="5345" spans="3:4">
      <c r="C5345" s="7"/>
      <c r="D5345" s="7"/>
    </row>
    <row r="5346" spans="3:4">
      <c r="C5346" s="7"/>
      <c r="D5346" s="7"/>
    </row>
    <row r="5347" spans="3:4">
      <c r="C5347" s="7"/>
      <c r="D5347" s="7"/>
    </row>
    <row r="5348" spans="3:4">
      <c r="C5348" s="7"/>
      <c r="D5348" s="7"/>
    </row>
    <row r="5349" spans="3:4">
      <c r="C5349" s="7"/>
      <c r="D5349" s="7"/>
    </row>
    <row r="5350" spans="3:4">
      <c r="C5350" s="7"/>
      <c r="D5350" s="7"/>
    </row>
    <row r="5351" spans="3:4">
      <c r="C5351" s="7"/>
      <c r="D5351" s="7"/>
    </row>
    <row r="5352" spans="3:4">
      <c r="C5352" s="7"/>
      <c r="D5352" s="7"/>
    </row>
    <row r="5353" spans="3:4">
      <c r="C5353" s="7"/>
      <c r="D5353" s="7"/>
    </row>
    <row r="5354" spans="3:4">
      <c r="C5354" s="7"/>
      <c r="D5354" s="7"/>
    </row>
    <row r="5355" spans="3:4">
      <c r="C5355" s="7"/>
      <c r="D5355" s="7"/>
    </row>
    <row r="5356" spans="3:4">
      <c r="C5356" s="7"/>
      <c r="D5356" s="7"/>
    </row>
    <row r="5357" spans="3:4">
      <c r="C5357" s="7"/>
      <c r="D5357" s="7"/>
    </row>
    <row r="5358" spans="3:4">
      <c r="C5358" s="7"/>
      <c r="D5358" s="7"/>
    </row>
    <row r="5359" spans="3:4">
      <c r="C5359" s="7"/>
      <c r="D5359" s="7"/>
    </row>
    <row r="5360" spans="3:4">
      <c r="C5360" s="7"/>
      <c r="D5360" s="7"/>
    </row>
    <row r="5361" spans="3:4">
      <c r="C5361" s="7"/>
      <c r="D5361" s="7"/>
    </row>
    <row r="5362" spans="3:4">
      <c r="C5362" s="7"/>
      <c r="D5362" s="7"/>
    </row>
    <row r="5363" spans="3:4">
      <c r="C5363" s="7"/>
      <c r="D5363" s="7"/>
    </row>
    <row r="5364" spans="3:4">
      <c r="C5364" s="7"/>
      <c r="D5364" s="7"/>
    </row>
    <row r="5365" spans="3:4">
      <c r="C5365" s="7"/>
      <c r="D5365" s="7"/>
    </row>
    <row r="5366" spans="3:4">
      <c r="C5366" s="7"/>
      <c r="D5366" s="7"/>
    </row>
    <row r="5367" spans="3:4">
      <c r="C5367" s="7"/>
      <c r="D5367" s="7"/>
    </row>
    <row r="5368" spans="3:4">
      <c r="C5368" s="7"/>
      <c r="D5368" s="7"/>
    </row>
    <row r="5369" spans="3:4">
      <c r="C5369" s="7"/>
      <c r="D5369" s="7"/>
    </row>
    <row r="5370" spans="3:4">
      <c r="C5370" s="7"/>
      <c r="D5370" s="7"/>
    </row>
    <row r="5371" spans="3:4">
      <c r="C5371" s="7"/>
      <c r="D5371" s="7"/>
    </row>
    <row r="5372" spans="3:4">
      <c r="C5372" s="7"/>
      <c r="D5372" s="7"/>
    </row>
    <row r="5373" spans="3:4">
      <c r="C5373" s="7"/>
      <c r="D5373" s="7"/>
    </row>
    <row r="5374" spans="3:4">
      <c r="C5374" s="7"/>
      <c r="D5374" s="7"/>
    </row>
    <row r="5375" spans="3:4">
      <c r="C5375" s="7"/>
      <c r="D5375" s="7"/>
    </row>
    <row r="5376" spans="3:4">
      <c r="C5376" s="7"/>
      <c r="D5376" s="7"/>
    </row>
    <row r="5377" spans="3:4">
      <c r="C5377" s="7"/>
      <c r="D5377" s="7"/>
    </row>
    <row r="5378" spans="3:4">
      <c r="C5378" s="7"/>
      <c r="D5378" s="7"/>
    </row>
    <row r="5379" spans="3:4">
      <c r="C5379" s="7"/>
      <c r="D5379" s="7"/>
    </row>
    <row r="5380" spans="3:4">
      <c r="C5380" s="7"/>
      <c r="D5380" s="7"/>
    </row>
    <row r="5381" spans="3:4">
      <c r="C5381" s="7"/>
      <c r="D5381" s="7"/>
    </row>
    <row r="5382" spans="3:4">
      <c r="C5382" s="7"/>
      <c r="D5382" s="7"/>
    </row>
    <row r="5383" spans="3:4">
      <c r="C5383" s="7"/>
      <c r="D5383" s="7"/>
    </row>
    <row r="5384" spans="3:4">
      <c r="C5384" s="7"/>
      <c r="D5384" s="7"/>
    </row>
    <row r="5385" spans="3:4">
      <c r="C5385" s="7"/>
      <c r="D5385" s="7"/>
    </row>
    <row r="5386" spans="3:4">
      <c r="C5386" s="7"/>
      <c r="D5386" s="7"/>
    </row>
    <row r="5387" spans="3:4">
      <c r="C5387" s="7"/>
      <c r="D5387" s="7"/>
    </row>
    <row r="5388" spans="3:4">
      <c r="C5388" s="7"/>
      <c r="D5388" s="7"/>
    </row>
    <row r="5389" spans="3:4">
      <c r="C5389" s="7"/>
      <c r="D5389" s="7"/>
    </row>
    <row r="5390" spans="3:4">
      <c r="C5390" s="7"/>
      <c r="D5390" s="7"/>
    </row>
    <row r="5391" spans="3:4">
      <c r="C5391" s="7"/>
      <c r="D5391" s="7"/>
    </row>
    <row r="5392" spans="3:4">
      <c r="C5392" s="7"/>
      <c r="D5392" s="7"/>
    </row>
    <row r="5393" spans="3:4">
      <c r="C5393" s="7"/>
      <c r="D5393" s="7"/>
    </row>
    <row r="5394" spans="3:4">
      <c r="C5394" s="7"/>
      <c r="D5394" s="7"/>
    </row>
    <row r="5395" spans="3:4">
      <c r="C5395" s="7"/>
      <c r="D5395" s="7"/>
    </row>
    <row r="5396" spans="3:4">
      <c r="C5396" s="7"/>
      <c r="D5396" s="7"/>
    </row>
    <row r="5397" spans="3:4">
      <c r="C5397" s="7"/>
      <c r="D5397" s="7"/>
    </row>
    <row r="5398" spans="3:4">
      <c r="C5398" s="7"/>
      <c r="D5398" s="7"/>
    </row>
    <row r="5399" spans="3:4">
      <c r="C5399" s="7"/>
      <c r="D5399" s="7"/>
    </row>
    <row r="5400" spans="3:4">
      <c r="C5400" s="7"/>
      <c r="D5400" s="7"/>
    </row>
    <row r="5401" spans="3:4">
      <c r="C5401" s="7"/>
      <c r="D5401" s="7"/>
    </row>
    <row r="5402" spans="3:4">
      <c r="C5402" s="7"/>
      <c r="D5402" s="7"/>
    </row>
    <row r="5403" spans="3:4">
      <c r="C5403" s="7"/>
      <c r="D5403" s="7"/>
    </row>
    <row r="5404" spans="3:4">
      <c r="C5404" s="7"/>
      <c r="D5404" s="7"/>
    </row>
    <row r="5405" spans="3:4">
      <c r="C5405" s="7"/>
      <c r="D5405" s="7"/>
    </row>
    <row r="5406" spans="3:4">
      <c r="C5406" s="7"/>
      <c r="D5406" s="7"/>
    </row>
    <row r="5407" spans="3:4">
      <c r="C5407" s="7"/>
      <c r="D5407" s="7"/>
    </row>
    <row r="5408" spans="3:4">
      <c r="C5408" s="7"/>
      <c r="D5408" s="7"/>
    </row>
    <row r="5409" spans="3:4">
      <c r="C5409" s="7"/>
      <c r="D5409" s="7"/>
    </row>
    <row r="5410" spans="3:4">
      <c r="C5410" s="7"/>
      <c r="D5410" s="7"/>
    </row>
    <row r="5411" spans="3:4">
      <c r="C5411" s="7"/>
      <c r="D5411" s="7"/>
    </row>
    <row r="5412" spans="3:4">
      <c r="C5412" s="7"/>
      <c r="D5412" s="7"/>
    </row>
    <row r="5413" spans="3:4">
      <c r="C5413" s="7"/>
      <c r="D5413" s="7"/>
    </row>
    <row r="5414" spans="3:4">
      <c r="C5414" s="7"/>
      <c r="D5414" s="7"/>
    </row>
    <row r="5415" spans="3:4">
      <c r="C5415" s="7"/>
      <c r="D5415" s="7"/>
    </row>
    <row r="5416" spans="3:4">
      <c r="C5416" s="7"/>
      <c r="D5416" s="7"/>
    </row>
    <row r="5417" spans="3:4">
      <c r="C5417" s="7"/>
      <c r="D5417" s="7"/>
    </row>
    <row r="5418" spans="3:4">
      <c r="C5418" s="7"/>
      <c r="D5418" s="7"/>
    </row>
    <row r="5419" spans="3:4">
      <c r="C5419" s="7"/>
      <c r="D5419" s="7"/>
    </row>
    <row r="5420" spans="3:4">
      <c r="C5420" s="7"/>
      <c r="D5420" s="7"/>
    </row>
    <row r="5421" spans="3:4">
      <c r="C5421" s="7"/>
      <c r="D5421" s="7"/>
    </row>
    <row r="5422" spans="3:4">
      <c r="C5422" s="7"/>
      <c r="D5422" s="7"/>
    </row>
    <row r="5423" spans="3:4">
      <c r="C5423" s="7"/>
      <c r="D5423" s="7"/>
    </row>
    <row r="5424" spans="3:4">
      <c r="C5424" s="7"/>
      <c r="D5424" s="7"/>
    </row>
    <row r="5425" spans="3:4">
      <c r="C5425" s="7"/>
      <c r="D5425" s="7"/>
    </row>
    <row r="5426" spans="3:4">
      <c r="C5426" s="7"/>
      <c r="D5426" s="7"/>
    </row>
    <row r="5427" spans="3:4">
      <c r="C5427" s="7"/>
      <c r="D5427" s="7"/>
    </row>
    <row r="5428" spans="3:4">
      <c r="C5428" s="7"/>
      <c r="D5428" s="7"/>
    </row>
    <row r="5429" spans="3:4">
      <c r="C5429" s="7"/>
      <c r="D5429" s="7"/>
    </row>
    <row r="5430" spans="3:4">
      <c r="C5430" s="7"/>
      <c r="D5430" s="7"/>
    </row>
    <row r="5431" spans="3:4">
      <c r="C5431" s="7"/>
      <c r="D5431" s="7"/>
    </row>
    <row r="5432" spans="3:4">
      <c r="C5432" s="7"/>
      <c r="D5432" s="7"/>
    </row>
    <row r="5433" spans="3:4">
      <c r="C5433" s="7"/>
      <c r="D5433" s="7"/>
    </row>
    <row r="5434" spans="3:4">
      <c r="C5434" s="7"/>
      <c r="D5434" s="7"/>
    </row>
    <row r="5435" spans="3:4">
      <c r="C5435" s="7"/>
      <c r="D5435" s="7"/>
    </row>
    <row r="5436" spans="3:4">
      <c r="C5436" s="7"/>
      <c r="D5436" s="7"/>
    </row>
    <row r="5437" spans="3:4">
      <c r="C5437" s="7"/>
      <c r="D5437" s="7"/>
    </row>
    <row r="5438" spans="3:4">
      <c r="C5438" s="7"/>
      <c r="D5438" s="7"/>
    </row>
    <row r="5439" spans="3:4">
      <c r="C5439" s="7"/>
      <c r="D5439" s="7"/>
    </row>
    <row r="5440" spans="3:4">
      <c r="C5440" s="7"/>
      <c r="D5440" s="7"/>
    </row>
    <row r="5441" spans="3:4">
      <c r="C5441" s="7"/>
      <c r="D5441" s="7"/>
    </row>
    <row r="5442" spans="3:4">
      <c r="C5442" s="7"/>
      <c r="D5442" s="7"/>
    </row>
    <row r="5443" spans="3:4">
      <c r="C5443" s="7"/>
      <c r="D5443" s="7"/>
    </row>
    <row r="5444" spans="3:4">
      <c r="C5444" s="7"/>
      <c r="D5444" s="7"/>
    </row>
    <row r="5445" spans="3:4">
      <c r="C5445" s="7"/>
      <c r="D5445" s="7"/>
    </row>
    <row r="5446" spans="3:4">
      <c r="C5446" s="7"/>
      <c r="D5446" s="7"/>
    </row>
    <row r="5447" spans="3:4">
      <c r="C5447" s="7"/>
      <c r="D5447" s="7"/>
    </row>
    <row r="5448" spans="3:4">
      <c r="C5448" s="7"/>
      <c r="D5448" s="7"/>
    </row>
    <row r="5449" spans="3:4">
      <c r="C5449" s="7"/>
      <c r="D5449" s="7"/>
    </row>
    <row r="5450" spans="3:4">
      <c r="C5450" s="7"/>
      <c r="D5450" s="7"/>
    </row>
    <row r="5451" spans="3:4">
      <c r="C5451" s="7"/>
      <c r="D5451" s="7"/>
    </row>
    <row r="5452" spans="3:4">
      <c r="C5452" s="7"/>
      <c r="D5452" s="7"/>
    </row>
    <row r="5453" spans="3:4">
      <c r="C5453" s="7"/>
      <c r="D5453" s="7"/>
    </row>
    <row r="5454" spans="3:4">
      <c r="C5454" s="7"/>
      <c r="D5454" s="7"/>
    </row>
    <row r="5455" spans="3:4">
      <c r="C5455" s="7"/>
      <c r="D5455" s="7"/>
    </row>
    <row r="5456" spans="3:4">
      <c r="C5456" s="7"/>
      <c r="D5456" s="7"/>
    </row>
    <row r="5457" spans="3:4">
      <c r="C5457" s="7"/>
      <c r="D5457" s="7"/>
    </row>
    <row r="5458" spans="3:4">
      <c r="C5458" s="7"/>
      <c r="D5458" s="7"/>
    </row>
    <row r="5459" spans="3:4">
      <c r="C5459" s="7"/>
      <c r="D5459" s="7"/>
    </row>
    <row r="5460" spans="3:4">
      <c r="C5460" s="7"/>
      <c r="D5460" s="7"/>
    </row>
    <row r="5461" spans="3:4">
      <c r="C5461" s="7"/>
      <c r="D5461" s="7"/>
    </row>
    <row r="5462" spans="3:4">
      <c r="C5462" s="7"/>
      <c r="D5462" s="7"/>
    </row>
    <row r="5463" spans="3:4">
      <c r="C5463" s="7"/>
      <c r="D5463" s="7"/>
    </row>
    <row r="5464" spans="3:4">
      <c r="C5464" s="7"/>
      <c r="D5464" s="7"/>
    </row>
    <row r="5465" spans="3:4">
      <c r="C5465" s="7"/>
      <c r="D5465" s="7"/>
    </row>
    <row r="5466" spans="3:4">
      <c r="C5466" s="7"/>
      <c r="D5466" s="7"/>
    </row>
    <row r="5467" spans="3:4">
      <c r="C5467" s="7"/>
      <c r="D5467" s="7"/>
    </row>
    <row r="5468" spans="3:4">
      <c r="C5468" s="7"/>
      <c r="D5468" s="7"/>
    </row>
    <row r="5469" spans="3:4">
      <c r="C5469" s="7"/>
      <c r="D5469" s="7"/>
    </row>
    <row r="5470" spans="3:4">
      <c r="C5470" s="7"/>
      <c r="D5470" s="7"/>
    </row>
    <row r="5471" spans="3:4">
      <c r="C5471" s="7"/>
      <c r="D5471" s="7"/>
    </row>
    <row r="5472" spans="3:4">
      <c r="C5472" s="7"/>
      <c r="D5472" s="7"/>
    </row>
    <row r="5473" spans="3:4">
      <c r="C5473" s="7"/>
      <c r="D5473" s="7"/>
    </row>
    <row r="5474" spans="3:4">
      <c r="C5474" s="7"/>
      <c r="D5474" s="7"/>
    </row>
    <row r="5475" spans="3:4">
      <c r="C5475" s="7"/>
      <c r="D5475" s="7"/>
    </row>
    <row r="5476" spans="3:4">
      <c r="C5476" s="7"/>
      <c r="D5476" s="7"/>
    </row>
    <row r="5477" spans="3:4">
      <c r="C5477" s="7"/>
      <c r="D5477" s="7"/>
    </row>
    <row r="5478" spans="3:4">
      <c r="C5478" s="7"/>
      <c r="D5478" s="7"/>
    </row>
    <row r="5479" spans="3:4">
      <c r="C5479" s="7"/>
      <c r="D5479" s="7"/>
    </row>
    <row r="5480" spans="3:4">
      <c r="C5480" s="7"/>
      <c r="D5480" s="7"/>
    </row>
    <row r="5481" spans="3:4">
      <c r="C5481" s="7"/>
      <c r="D5481" s="7"/>
    </row>
    <row r="5482" spans="3:4">
      <c r="C5482" s="7"/>
      <c r="D5482" s="7"/>
    </row>
    <row r="5483" spans="3:4">
      <c r="C5483" s="7"/>
      <c r="D5483" s="7"/>
    </row>
    <row r="5484" spans="3:4">
      <c r="C5484" s="7"/>
      <c r="D5484" s="7"/>
    </row>
    <row r="5485" spans="3:4">
      <c r="C5485" s="7"/>
      <c r="D5485" s="7"/>
    </row>
    <row r="5486" spans="3:4">
      <c r="C5486" s="7"/>
      <c r="D5486" s="7"/>
    </row>
    <row r="5487" spans="3:4">
      <c r="C5487" s="7"/>
      <c r="D5487" s="7"/>
    </row>
    <row r="5488" spans="3:4">
      <c r="C5488" s="7"/>
      <c r="D5488" s="7"/>
    </row>
    <row r="5489" spans="3:4">
      <c r="C5489" s="7"/>
      <c r="D5489" s="7"/>
    </row>
    <row r="5490" spans="3:4">
      <c r="C5490" s="7"/>
      <c r="D5490" s="7"/>
    </row>
    <row r="5491" spans="3:4">
      <c r="C5491" s="7"/>
      <c r="D5491" s="7"/>
    </row>
    <row r="5492" spans="3:4">
      <c r="C5492" s="7"/>
      <c r="D5492" s="7"/>
    </row>
    <row r="5493" spans="3:4">
      <c r="C5493" s="7"/>
      <c r="D5493" s="7"/>
    </row>
    <row r="5494" spans="3:4">
      <c r="C5494" s="7"/>
      <c r="D5494" s="7"/>
    </row>
    <row r="5495" spans="3:4">
      <c r="C5495" s="7"/>
      <c r="D5495" s="7"/>
    </row>
    <row r="5496" spans="3:4">
      <c r="C5496" s="7"/>
      <c r="D5496" s="7"/>
    </row>
    <row r="5497" spans="3:4">
      <c r="C5497" s="7"/>
      <c r="D5497" s="7"/>
    </row>
    <row r="5498" spans="3:4">
      <c r="C5498" s="7"/>
      <c r="D5498" s="7"/>
    </row>
    <row r="5499" spans="3:4">
      <c r="C5499" s="7"/>
      <c r="D5499" s="7"/>
    </row>
    <row r="5500" spans="3:4">
      <c r="C5500" s="7"/>
      <c r="D5500" s="7"/>
    </row>
    <row r="5501" spans="3:4">
      <c r="C5501" s="7"/>
      <c r="D5501" s="7"/>
    </row>
    <row r="5502" spans="3:4">
      <c r="C5502" s="7"/>
      <c r="D5502" s="7"/>
    </row>
    <row r="5503" spans="3:4">
      <c r="C5503" s="7"/>
      <c r="D5503" s="7"/>
    </row>
    <row r="5504" spans="3:4">
      <c r="C5504" s="7"/>
      <c r="D5504" s="7"/>
    </row>
    <row r="5505" spans="3:4">
      <c r="C5505" s="7"/>
      <c r="D5505" s="7"/>
    </row>
    <row r="5506" spans="3:4">
      <c r="C5506" s="7"/>
      <c r="D5506" s="7"/>
    </row>
    <row r="5507" spans="3:4">
      <c r="C5507" s="7"/>
      <c r="D5507" s="7"/>
    </row>
    <row r="5508" spans="3:4">
      <c r="C5508" s="7"/>
      <c r="D5508" s="7"/>
    </row>
    <row r="5509" spans="3:4">
      <c r="C5509" s="7"/>
      <c r="D5509" s="7"/>
    </row>
    <row r="5510" spans="3:4">
      <c r="C5510" s="7"/>
      <c r="D5510" s="7"/>
    </row>
    <row r="5511" spans="3:4">
      <c r="C5511" s="7"/>
      <c r="D5511" s="7"/>
    </row>
    <row r="5512" spans="3:4">
      <c r="C5512" s="7"/>
      <c r="D5512" s="7"/>
    </row>
    <row r="5513" spans="3:4">
      <c r="C5513" s="7"/>
      <c r="D5513" s="7"/>
    </row>
    <row r="5514" spans="3:4">
      <c r="C5514" s="7"/>
      <c r="D5514" s="7"/>
    </row>
    <row r="5515" spans="3:4">
      <c r="C5515" s="7"/>
      <c r="D5515" s="7"/>
    </row>
    <row r="5516" spans="3:4">
      <c r="C5516" s="7"/>
      <c r="D5516" s="7"/>
    </row>
    <row r="5517" spans="3:4">
      <c r="C5517" s="7"/>
      <c r="D5517" s="7"/>
    </row>
    <row r="5518" spans="3:4">
      <c r="C5518" s="7"/>
      <c r="D5518" s="7"/>
    </row>
    <row r="5519" spans="3:4">
      <c r="C5519" s="7"/>
      <c r="D5519" s="7"/>
    </row>
    <row r="5520" spans="3:4">
      <c r="C5520" s="7"/>
      <c r="D5520" s="7"/>
    </row>
    <row r="5521" spans="3:4">
      <c r="C5521" s="7"/>
      <c r="D5521" s="7"/>
    </row>
    <row r="5522" spans="3:4">
      <c r="C5522" s="7"/>
      <c r="D5522" s="7"/>
    </row>
    <row r="5523" spans="3:4">
      <c r="C5523" s="7"/>
      <c r="D5523" s="7"/>
    </row>
    <row r="5524" spans="3:4">
      <c r="C5524" s="7"/>
      <c r="D5524" s="7"/>
    </row>
    <row r="5525" spans="3:4">
      <c r="C5525" s="7"/>
      <c r="D5525" s="7"/>
    </row>
    <row r="5526" spans="3:4">
      <c r="C5526" s="7"/>
      <c r="D5526" s="7"/>
    </row>
    <row r="5527" spans="3:4">
      <c r="C5527" s="7"/>
      <c r="D5527" s="7"/>
    </row>
    <row r="5528" spans="3:4">
      <c r="C5528" s="7"/>
      <c r="D5528" s="7"/>
    </row>
    <row r="5529" spans="3:4">
      <c r="C5529" s="7"/>
      <c r="D5529" s="7"/>
    </row>
    <row r="5530" spans="3:4">
      <c r="C5530" s="7"/>
      <c r="D5530" s="7"/>
    </row>
    <row r="5531" spans="3:4">
      <c r="C5531" s="7"/>
      <c r="D5531" s="7"/>
    </row>
    <row r="5532" spans="3:4">
      <c r="C5532" s="7"/>
      <c r="D5532" s="7"/>
    </row>
    <row r="5533" spans="3:4">
      <c r="C5533" s="7"/>
      <c r="D5533" s="7"/>
    </row>
    <row r="5534" spans="3:4">
      <c r="C5534" s="7"/>
      <c r="D5534" s="7"/>
    </row>
    <row r="5535" spans="3:4">
      <c r="C5535" s="7"/>
      <c r="D5535" s="7"/>
    </row>
    <row r="5536" spans="3:4">
      <c r="C5536" s="7"/>
      <c r="D5536" s="7"/>
    </row>
    <row r="5537" spans="3:4">
      <c r="C5537" s="7"/>
      <c r="D5537" s="7"/>
    </row>
    <row r="5538" spans="3:4">
      <c r="C5538" s="7"/>
      <c r="D5538" s="7"/>
    </row>
    <row r="5539" spans="3:4">
      <c r="C5539" s="7"/>
      <c r="D5539" s="7"/>
    </row>
    <row r="5540" spans="3:4">
      <c r="C5540" s="7"/>
      <c r="D5540" s="7"/>
    </row>
    <row r="5541" spans="3:4">
      <c r="C5541" s="7"/>
      <c r="D5541" s="7"/>
    </row>
    <row r="5542" spans="3:4">
      <c r="C5542" s="7"/>
      <c r="D5542" s="7"/>
    </row>
    <row r="5543" spans="3:4">
      <c r="C5543" s="7"/>
      <c r="D5543" s="7"/>
    </row>
    <row r="5544" spans="3:4">
      <c r="C5544" s="7"/>
      <c r="D5544" s="7"/>
    </row>
    <row r="5545" spans="3:4">
      <c r="C5545" s="7"/>
      <c r="D5545" s="7"/>
    </row>
    <row r="5546" spans="3:4">
      <c r="C5546" s="7"/>
      <c r="D5546" s="7"/>
    </row>
    <row r="5547" spans="3:4">
      <c r="C5547" s="7"/>
      <c r="D5547" s="7"/>
    </row>
    <row r="5548" spans="3:4">
      <c r="C5548" s="7"/>
      <c r="D5548" s="7"/>
    </row>
    <row r="5549" spans="3:4">
      <c r="C5549" s="7"/>
      <c r="D5549" s="7"/>
    </row>
    <row r="5550" spans="3:4">
      <c r="C5550" s="7"/>
      <c r="D5550" s="7"/>
    </row>
    <row r="5551" spans="3:4">
      <c r="C5551" s="7"/>
      <c r="D5551" s="7"/>
    </row>
    <row r="5552" spans="3:4">
      <c r="C5552" s="7"/>
      <c r="D5552" s="7"/>
    </row>
    <row r="5553" spans="3:4">
      <c r="C5553" s="7"/>
      <c r="D5553" s="7"/>
    </row>
    <row r="5554" spans="3:4">
      <c r="C5554" s="7"/>
      <c r="D5554" s="7"/>
    </row>
    <row r="5555" spans="3:4">
      <c r="C5555" s="7"/>
      <c r="D5555" s="7"/>
    </row>
    <row r="5556" spans="3:4">
      <c r="C5556" s="7"/>
      <c r="D5556" s="7"/>
    </row>
    <row r="5557" spans="3:4">
      <c r="C5557" s="7"/>
      <c r="D5557" s="7"/>
    </row>
    <row r="5558" spans="3:4">
      <c r="C5558" s="7"/>
      <c r="D5558" s="7"/>
    </row>
    <row r="5559" spans="3:4">
      <c r="C5559" s="7"/>
      <c r="D5559" s="7"/>
    </row>
    <row r="5560" spans="3:4">
      <c r="C5560" s="7"/>
      <c r="D5560" s="7"/>
    </row>
    <row r="5561" spans="3:4">
      <c r="C5561" s="7"/>
      <c r="D5561" s="7"/>
    </row>
    <row r="5562" spans="3:4">
      <c r="C5562" s="7"/>
      <c r="D5562" s="7"/>
    </row>
    <row r="5563" spans="3:4">
      <c r="C5563" s="7"/>
      <c r="D5563" s="7"/>
    </row>
    <row r="5564" spans="3:4">
      <c r="C5564" s="7"/>
      <c r="D5564" s="7"/>
    </row>
    <row r="5565" spans="3:4">
      <c r="C5565" s="7"/>
      <c r="D5565" s="7"/>
    </row>
    <row r="5566" spans="3:4">
      <c r="C5566" s="7"/>
      <c r="D5566" s="7"/>
    </row>
    <row r="5567" spans="3:4">
      <c r="C5567" s="7"/>
      <c r="D5567" s="7"/>
    </row>
    <row r="5568" spans="3:4">
      <c r="C5568" s="7"/>
      <c r="D5568" s="7"/>
    </row>
    <row r="5569" spans="3:4">
      <c r="C5569" s="7"/>
      <c r="D5569" s="7"/>
    </row>
    <row r="5570" spans="3:4">
      <c r="C5570" s="7"/>
      <c r="D5570" s="7"/>
    </row>
    <row r="5571" spans="3:4">
      <c r="C5571" s="7"/>
      <c r="D5571" s="7"/>
    </row>
    <row r="5572" spans="3:4">
      <c r="C5572" s="7"/>
      <c r="D5572" s="7"/>
    </row>
    <row r="5573" spans="3:4">
      <c r="C5573" s="7"/>
      <c r="D5573" s="7"/>
    </row>
    <row r="5574" spans="3:4">
      <c r="C5574" s="7"/>
      <c r="D5574" s="7"/>
    </row>
    <row r="5575" spans="3:4">
      <c r="C5575" s="7"/>
      <c r="D5575" s="7"/>
    </row>
    <row r="5576" spans="3:4">
      <c r="C5576" s="7"/>
      <c r="D5576" s="7"/>
    </row>
    <row r="5577" spans="3:4">
      <c r="C5577" s="7"/>
      <c r="D5577" s="7"/>
    </row>
    <row r="5578" spans="3:4">
      <c r="C5578" s="7"/>
      <c r="D5578" s="7"/>
    </row>
    <row r="5579" spans="3:4">
      <c r="C5579" s="7"/>
      <c r="D5579" s="7"/>
    </row>
    <row r="5580" spans="3:4">
      <c r="C5580" s="7"/>
      <c r="D5580" s="7"/>
    </row>
    <row r="5581" spans="3:4">
      <c r="C5581" s="7"/>
      <c r="D5581" s="7"/>
    </row>
    <row r="5582" spans="3:4">
      <c r="C5582" s="7"/>
      <c r="D5582" s="7"/>
    </row>
    <row r="5583" spans="3:4">
      <c r="C5583" s="7"/>
      <c r="D5583" s="7"/>
    </row>
    <row r="5584" spans="3:4">
      <c r="C5584" s="7"/>
      <c r="D5584" s="7"/>
    </row>
    <row r="5585" spans="3:4">
      <c r="C5585" s="7"/>
      <c r="D5585" s="7"/>
    </row>
    <row r="5586" spans="3:4">
      <c r="C5586" s="7"/>
      <c r="D5586" s="7"/>
    </row>
    <row r="5587" spans="3:4">
      <c r="C5587" s="7"/>
      <c r="D5587" s="7"/>
    </row>
    <row r="5588" spans="3:4">
      <c r="C5588" s="7"/>
      <c r="D5588" s="7"/>
    </row>
    <row r="5589" spans="3:4">
      <c r="C5589" s="7"/>
      <c r="D5589" s="7"/>
    </row>
    <row r="5590" spans="3:4">
      <c r="C5590" s="7"/>
      <c r="D5590" s="7"/>
    </row>
    <row r="5591" spans="3:4">
      <c r="C5591" s="7"/>
      <c r="D5591" s="7"/>
    </row>
    <row r="5592" spans="3:4">
      <c r="C5592" s="7"/>
      <c r="D5592" s="7"/>
    </row>
    <row r="5593" spans="3:4">
      <c r="C5593" s="7"/>
      <c r="D5593" s="7"/>
    </row>
    <row r="5594" spans="3:4">
      <c r="C5594" s="7"/>
      <c r="D5594" s="7"/>
    </row>
    <row r="5595" spans="3:4">
      <c r="C5595" s="7"/>
      <c r="D5595" s="7"/>
    </row>
    <row r="5596" spans="3:4">
      <c r="C5596" s="7"/>
      <c r="D5596" s="7"/>
    </row>
    <row r="5597" spans="3:4">
      <c r="C5597" s="7"/>
      <c r="D5597" s="7"/>
    </row>
    <row r="5598" spans="3:4">
      <c r="C5598" s="7"/>
      <c r="D5598" s="7"/>
    </row>
    <row r="5599" spans="3:4">
      <c r="C5599" s="7"/>
      <c r="D5599" s="7"/>
    </row>
    <row r="5600" spans="3:4">
      <c r="C5600" s="7"/>
      <c r="D5600" s="7"/>
    </row>
    <row r="5601" spans="3:4">
      <c r="C5601" s="7"/>
      <c r="D5601" s="7"/>
    </row>
    <row r="5602" spans="3:4">
      <c r="C5602" s="7"/>
      <c r="D5602" s="7"/>
    </row>
    <row r="5603" spans="3:4">
      <c r="C5603" s="7"/>
      <c r="D5603" s="7"/>
    </row>
    <row r="5604" spans="3:4">
      <c r="C5604" s="7"/>
      <c r="D5604" s="7"/>
    </row>
    <row r="5605" spans="3:4">
      <c r="C5605" s="7"/>
      <c r="D5605" s="7"/>
    </row>
    <row r="5606" spans="3:4">
      <c r="C5606" s="7"/>
      <c r="D5606" s="7"/>
    </row>
    <row r="5607" spans="3:4">
      <c r="C5607" s="7"/>
      <c r="D5607" s="7"/>
    </row>
    <row r="5608" spans="3:4">
      <c r="C5608" s="7"/>
      <c r="D5608" s="7"/>
    </row>
    <row r="5609" spans="3:4">
      <c r="C5609" s="7"/>
      <c r="D5609" s="7"/>
    </row>
    <row r="5610" spans="3:4">
      <c r="C5610" s="7"/>
      <c r="D5610" s="7"/>
    </row>
    <row r="5611" spans="3:4">
      <c r="C5611" s="7"/>
      <c r="D5611" s="7"/>
    </row>
    <row r="5612" spans="3:4">
      <c r="C5612" s="7"/>
      <c r="D5612" s="7"/>
    </row>
    <row r="5613" spans="3:4">
      <c r="C5613" s="7"/>
      <c r="D5613" s="7"/>
    </row>
    <row r="5614" spans="3:4">
      <c r="C5614" s="7"/>
      <c r="D5614" s="7"/>
    </row>
    <row r="5615" spans="3:4">
      <c r="C5615" s="7"/>
      <c r="D5615" s="7"/>
    </row>
    <row r="5616" spans="3:4">
      <c r="C5616" s="7"/>
      <c r="D5616" s="7"/>
    </row>
    <row r="5617" spans="3:4">
      <c r="C5617" s="7"/>
      <c r="D5617" s="7"/>
    </row>
    <row r="5618" spans="3:4">
      <c r="C5618" s="7"/>
      <c r="D5618" s="7"/>
    </row>
    <row r="5619" spans="3:4">
      <c r="C5619" s="7"/>
      <c r="D5619" s="7"/>
    </row>
    <row r="5620" spans="3:4">
      <c r="C5620" s="7"/>
      <c r="D5620" s="7"/>
    </row>
    <row r="5621" spans="3:4">
      <c r="C5621" s="7"/>
      <c r="D5621" s="7"/>
    </row>
    <row r="5622" spans="3:4">
      <c r="C5622" s="7"/>
      <c r="D5622" s="7"/>
    </row>
    <row r="5623" spans="3:4">
      <c r="C5623" s="7"/>
      <c r="D5623" s="7"/>
    </row>
    <row r="5624" spans="3:4">
      <c r="C5624" s="7"/>
      <c r="D5624" s="7"/>
    </row>
    <row r="5625" spans="3:4">
      <c r="C5625" s="7"/>
      <c r="D5625" s="7"/>
    </row>
    <row r="5626" spans="3:4">
      <c r="C5626" s="7"/>
      <c r="D5626" s="7"/>
    </row>
    <row r="5627" spans="3:4">
      <c r="C5627" s="7"/>
      <c r="D5627" s="7"/>
    </row>
    <row r="5628" spans="3:4">
      <c r="C5628" s="7"/>
      <c r="D5628" s="7"/>
    </row>
    <row r="5629" spans="3:4">
      <c r="C5629" s="7"/>
      <c r="D5629" s="7"/>
    </row>
    <row r="5630" spans="3:4">
      <c r="C5630" s="7"/>
      <c r="D5630" s="7"/>
    </row>
    <row r="5631" spans="3:4">
      <c r="C5631" s="7"/>
      <c r="D5631" s="7"/>
    </row>
    <row r="5632" spans="3:4">
      <c r="C5632" s="7"/>
      <c r="D5632" s="7"/>
    </row>
    <row r="5633" spans="3:4">
      <c r="C5633" s="7"/>
      <c r="D5633" s="7"/>
    </row>
    <row r="5634" spans="3:4">
      <c r="C5634" s="7"/>
      <c r="D5634" s="7"/>
    </row>
    <row r="5635" spans="3:4">
      <c r="C5635" s="7"/>
      <c r="D5635" s="7"/>
    </row>
    <row r="5636" spans="3:4">
      <c r="C5636" s="7"/>
      <c r="D5636" s="7"/>
    </row>
    <row r="5637" spans="3:4">
      <c r="C5637" s="7"/>
      <c r="D5637" s="7"/>
    </row>
    <row r="5638" spans="3:4">
      <c r="C5638" s="7"/>
      <c r="D5638" s="7"/>
    </row>
    <row r="5639" spans="3:4">
      <c r="C5639" s="7"/>
      <c r="D5639" s="7"/>
    </row>
    <row r="5640" spans="3:4">
      <c r="C5640" s="7"/>
      <c r="D5640" s="7"/>
    </row>
    <row r="5641" spans="3:4">
      <c r="C5641" s="7"/>
      <c r="D5641" s="7"/>
    </row>
    <row r="5642" spans="3:4">
      <c r="C5642" s="7"/>
      <c r="D5642" s="7"/>
    </row>
    <row r="5643" spans="3:4">
      <c r="C5643" s="7"/>
      <c r="D5643" s="7"/>
    </row>
    <row r="5644" spans="3:4">
      <c r="C5644" s="7"/>
      <c r="D5644" s="7"/>
    </row>
    <row r="5645" spans="3:4">
      <c r="C5645" s="7"/>
      <c r="D5645" s="7"/>
    </row>
    <row r="5646" spans="3:4">
      <c r="C5646" s="7"/>
      <c r="D5646" s="7"/>
    </row>
    <row r="5647" spans="3:4">
      <c r="C5647" s="7"/>
      <c r="D5647" s="7"/>
    </row>
    <row r="5648" spans="3:4">
      <c r="C5648" s="7"/>
      <c r="D5648" s="7"/>
    </row>
    <row r="5649" spans="3:4">
      <c r="C5649" s="7"/>
      <c r="D5649" s="7"/>
    </row>
    <row r="5650" spans="3:4">
      <c r="C5650" s="7"/>
      <c r="D5650" s="7"/>
    </row>
    <row r="5651" spans="3:4">
      <c r="C5651" s="7"/>
      <c r="D5651" s="7"/>
    </row>
    <row r="5652" spans="3:4">
      <c r="C5652" s="7"/>
      <c r="D5652" s="7"/>
    </row>
    <row r="5653" spans="3:4">
      <c r="C5653" s="7"/>
      <c r="D5653" s="7"/>
    </row>
    <row r="5654" spans="3:4">
      <c r="C5654" s="7"/>
      <c r="D5654" s="7"/>
    </row>
    <row r="5655" spans="3:4">
      <c r="C5655" s="7"/>
      <c r="D5655" s="7"/>
    </row>
    <row r="5656" spans="3:4">
      <c r="C5656" s="7"/>
      <c r="D5656" s="7"/>
    </row>
    <row r="5657" spans="3:4">
      <c r="C5657" s="7"/>
      <c r="D5657" s="7"/>
    </row>
    <row r="5658" spans="3:4">
      <c r="C5658" s="7"/>
      <c r="D5658" s="7"/>
    </row>
    <row r="5659" spans="3:4">
      <c r="C5659" s="7"/>
      <c r="D5659" s="7"/>
    </row>
    <row r="5660" spans="3:4">
      <c r="C5660" s="7"/>
      <c r="D5660" s="7"/>
    </row>
    <row r="5661" spans="3:4">
      <c r="C5661" s="7"/>
      <c r="D5661" s="7"/>
    </row>
    <row r="5662" spans="3:4">
      <c r="C5662" s="7"/>
      <c r="D5662" s="7"/>
    </row>
    <row r="5663" spans="3:4">
      <c r="C5663" s="7"/>
      <c r="D5663" s="7"/>
    </row>
    <row r="5664" spans="3:4">
      <c r="C5664" s="7"/>
      <c r="D5664" s="7"/>
    </row>
    <row r="5665" spans="3:4">
      <c r="C5665" s="7"/>
      <c r="D5665" s="7"/>
    </row>
    <row r="5666" spans="3:4">
      <c r="C5666" s="7"/>
      <c r="D5666" s="7"/>
    </row>
    <row r="5667" spans="3:4">
      <c r="C5667" s="7"/>
      <c r="D5667" s="7"/>
    </row>
    <row r="5668" spans="3:4">
      <c r="C5668" s="7"/>
      <c r="D5668" s="7"/>
    </row>
    <row r="5669" spans="3:4">
      <c r="C5669" s="7"/>
      <c r="D5669" s="7"/>
    </row>
    <row r="5670" spans="3:4">
      <c r="C5670" s="7"/>
      <c r="D5670" s="7"/>
    </row>
    <row r="5671" spans="3:4">
      <c r="C5671" s="7"/>
      <c r="D5671" s="7"/>
    </row>
    <row r="5672" spans="3:4">
      <c r="C5672" s="7"/>
      <c r="D5672" s="7"/>
    </row>
    <row r="5673" spans="3:4">
      <c r="C5673" s="7"/>
      <c r="D5673" s="7"/>
    </row>
    <row r="5674" spans="3:4">
      <c r="C5674" s="7"/>
      <c r="D5674" s="7"/>
    </row>
    <row r="5675" spans="3:4">
      <c r="C5675" s="7"/>
      <c r="D5675" s="7"/>
    </row>
    <row r="5676" spans="3:4">
      <c r="C5676" s="7"/>
      <c r="D5676" s="7"/>
    </row>
    <row r="5677" spans="3:4">
      <c r="C5677" s="7"/>
      <c r="D5677" s="7"/>
    </row>
    <row r="5678" spans="3:4">
      <c r="C5678" s="7"/>
      <c r="D5678" s="7"/>
    </row>
    <row r="5679" spans="3:4">
      <c r="C5679" s="7"/>
      <c r="D5679" s="7"/>
    </row>
    <row r="5680" spans="3:4">
      <c r="C5680" s="7"/>
      <c r="D5680" s="7"/>
    </row>
    <row r="5681" spans="3:4">
      <c r="C5681" s="7"/>
      <c r="D5681" s="7"/>
    </row>
    <row r="5682" spans="3:4">
      <c r="C5682" s="7"/>
      <c r="D5682" s="7"/>
    </row>
    <row r="5683" spans="3:4">
      <c r="C5683" s="7"/>
      <c r="D5683" s="7"/>
    </row>
    <row r="5684" spans="3:4">
      <c r="C5684" s="7"/>
      <c r="D5684" s="7"/>
    </row>
    <row r="5685" spans="3:4">
      <c r="C5685" s="7"/>
      <c r="D5685" s="7"/>
    </row>
    <row r="5686" spans="3:4">
      <c r="C5686" s="7"/>
      <c r="D5686" s="7"/>
    </row>
    <row r="5687" spans="3:4">
      <c r="C5687" s="7"/>
      <c r="D5687" s="7"/>
    </row>
    <row r="5688" spans="3:4">
      <c r="C5688" s="7"/>
      <c r="D5688" s="7"/>
    </row>
    <row r="5689" spans="3:4">
      <c r="C5689" s="7"/>
      <c r="D5689" s="7"/>
    </row>
    <row r="5690" spans="3:4">
      <c r="C5690" s="7"/>
      <c r="D5690" s="7"/>
    </row>
    <row r="5691" spans="3:4">
      <c r="C5691" s="7"/>
      <c r="D5691" s="7"/>
    </row>
    <row r="5692" spans="3:4">
      <c r="C5692" s="7"/>
      <c r="D5692" s="7"/>
    </row>
    <row r="5693" spans="3:4">
      <c r="C5693" s="7"/>
      <c r="D5693" s="7"/>
    </row>
    <row r="5694" spans="3:4">
      <c r="C5694" s="7"/>
      <c r="D5694" s="7"/>
    </row>
    <row r="5695" spans="3:4">
      <c r="C5695" s="7"/>
      <c r="D5695" s="7"/>
    </row>
    <row r="5696" spans="3:4">
      <c r="C5696" s="7"/>
      <c r="D5696" s="7"/>
    </row>
    <row r="5697" spans="3:4">
      <c r="C5697" s="7"/>
      <c r="D5697" s="7"/>
    </row>
    <row r="5698" spans="3:4">
      <c r="C5698" s="7"/>
      <c r="D5698" s="7"/>
    </row>
    <row r="5699" spans="3:4">
      <c r="C5699" s="7"/>
      <c r="D5699" s="7"/>
    </row>
    <row r="5700" spans="3:4">
      <c r="C5700" s="7"/>
      <c r="D5700" s="7"/>
    </row>
    <row r="5701" spans="3:4">
      <c r="C5701" s="7"/>
      <c r="D5701" s="7"/>
    </row>
    <row r="5702" spans="3:4">
      <c r="C5702" s="7"/>
      <c r="D5702" s="7"/>
    </row>
    <row r="5703" spans="3:4">
      <c r="C5703" s="7"/>
      <c r="D5703" s="7"/>
    </row>
    <row r="5704" spans="3:4">
      <c r="C5704" s="7"/>
      <c r="D5704" s="7"/>
    </row>
    <row r="5705" spans="3:4">
      <c r="C5705" s="7"/>
      <c r="D5705" s="7"/>
    </row>
    <row r="5706" spans="3:4">
      <c r="C5706" s="7"/>
      <c r="D5706" s="7"/>
    </row>
    <row r="5707" spans="3:4">
      <c r="C5707" s="7"/>
      <c r="D5707" s="7"/>
    </row>
    <row r="5708" spans="3:4">
      <c r="C5708" s="7"/>
      <c r="D5708" s="7"/>
    </row>
    <row r="5709" spans="3:4">
      <c r="C5709" s="7"/>
      <c r="D5709" s="7"/>
    </row>
    <row r="5710" spans="3:4">
      <c r="C5710" s="7"/>
      <c r="D5710" s="7"/>
    </row>
    <row r="5711" spans="3:4">
      <c r="C5711" s="7"/>
      <c r="D5711" s="7"/>
    </row>
    <row r="5712" spans="3:4">
      <c r="C5712" s="7"/>
      <c r="D5712" s="7"/>
    </row>
    <row r="5713" spans="3:4">
      <c r="C5713" s="7"/>
      <c r="D5713" s="7"/>
    </row>
    <row r="5714" spans="3:4">
      <c r="C5714" s="7"/>
      <c r="D5714" s="7"/>
    </row>
    <row r="5715" spans="3:4">
      <c r="C5715" s="7"/>
      <c r="D5715" s="7"/>
    </row>
    <row r="5716" spans="3:4">
      <c r="C5716" s="7"/>
      <c r="D5716" s="7"/>
    </row>
    <row r="5717" spans="3:4">
      <c r="C5717" s="7"/>
      <c r="D5717" s="7"/>
    </row>
    <row r="5718" spans="3:4">
      <c r="C5718" s="7"/>
      <c r="D5718" s="7"/>
    </row>
    <row r="5719" spans="3:4">
      <c r="C5719" s="7"/>
      <c r="D5719" s="7"/>
    </row>
    <row r="5720" spans="3:4">
      <c r="C5720" s="7"/>
      <c r="D5720" s="7"/>
    </row>
    <row r="5721" spans="3:4">
      <c r="C5721" s="7"/>
      <c r="D5721" s="7"/>
    </row>
    <row r="5722" spans="3:4">
      <c r="C5722" s="7"/>
      <c r="D5722" s="7"/>
    </row>
    <row r="5723" spans="3:4">
      <c r="C5723" s="7"/>
      <c r="D5723" s="7"/>
    </row>
    <row r="5724" spans="3:4">
      <c r="C5724" s="7"/>
      <c r="D5724" s="7"/>
    </row>
    <row r="5725" spans="3:4">
      <c r="C5725" s="7"/>
      <c r="D5725" s="7"/>
    </row>
    <row r="5726" spans="3:4">
      <c r="C5726" s="7"/>
      <c r="D5726" s="7"/>
    </row>
    <row r="5727" spans="3:4">
      <c r="C5727" s="7"/>
      <c r="D5727" s="7"/>
    </row>
    <row r="5728" spans="3:4">
      <c r="C5728" s="7"/>
      <c r="D5728" s="7"/>
    </row>
    <row r="5729" spans="3:4">
      <c r="C5729" s="7"/>
      <c r="D5729" s="7"/>
    </row>
    <row r="5730" spans="3:4">
      <c r="C5730" s="7"/>
      <c r="D5730" s="7"/>
    </row>
    <row r="5731" spans="3:4">
      <c r="C5731" s="7"/>
      <c r="D5731" s="7"/>
    </row>
    <row r="5732" spans="3:4">
      <c r="C5732" s="7"/>
      <c r="D5732" s="7"/>
    </row>
    <row r="5733" spans="3:4">
      <c r="C5733" s="7"/>
      <c r="D5733" s="7"/>
    </row>
    <row r="5734" spans="3:4">
      <c r="C5734" s="7"/>
      <c r="D5734" s="7"/>
    </row>
    <row r="5735" spans="3:4">
      <c r="C5735" s="7"/>
      <c r="D5735" s="7"/>
    </row>
    <row r="5736" spans="3:4">
      <c r="C5736" s="7"/>
      <c r="D5736" s="7"/>
    </row>
    <row r="5737" spans="3:4">
      <c r="C5737" s="7"/>
      <c r="D5737" s="7"/>
    </row>
    <row r="5738" spans="3:4">
      <c r="C5738" s="7"/>
      <c r="D5738" s="7"/>
    </row>
    <row r="5739" spans="3:4">
      <c r="C5739" s="7"/>
      <c r="D5739" s="7"/>
    </row>
    <row r="5740" spans="3:4">
      <c r="C5740" s="7"/>
      <c r="D5740" s="7"/>
    </row>
    <row r="5741" spans="3:4">
      <c r="C5741" s="7"/>
      <c r="D5741" s="7"/>
    </row>
    <row r="5742" spans="3:4">
      <c r="C5742" s="7"/>
      <c r="D5742" s="7"/>
    </row>
    <row r="5743" spans="3:4">
      <c r="C5743" s="7"/>
      <c r="D5743" s="7"/>
    </row>
    <row r="5744" spans="3:4">
      <c r="C5744" s="7"/>
      <c r="D5744" s="7"/>
    </row>
    <row r="5745" spans="3:4">
      <c r="C5745" s="7"/>
      <c r="D5745" s="7"/>
    </row>
    <row r="5746" spans="3:4">
      <c r="C5746" s="7"/>
      <c r="D5746" s="7"/>
    </row>
    <row r="5747" spans="3:4">
      <c r="C5747" s="7"/>
      <c r="D5747" s="7"/>
    </row>
    <row r="5748" spans="3:4">
      <c r="C5748" s="7"/>
      <c r="D5748" s="7"/>
    </row>
    <row r="5749" spans="3:4">
      <c r="C5749" s="7"/>
      <c r="D5749" s="7"/>
    </row>
    <row r="5750" spans="3:4">
      <c r="C5750" s="7"/>
      <c r="D5750" s="7"/>
    </row>
    <row r="5751" spans="3:4">
      <c r="C5751" s="7"/>
      <c r="D5751" s="7"/>
    </row>
    <row r="5752" spans="3:4">
      <c r="C5752" s="7"/>
      <c r="D5752" s="7"/>
    </row>
    <row r="5753" spans="3:4">
      <c r="C5753" s="7"/>
      <c r="D5753" s="7"/>
    </row>
    <row r="5754" spans="3:4">
      <c r="C5754" s="7"/>
      <c r="D5754" s="7"/>
    </row>
    <row r="5755" spans="3:4">
      <c r="C5755" s="7"/>
      <c r="D5755" s="7"/>
    </row>
    <row r="5756" spans="3:4">
      <c r="C5756" s="7"/>
      <c r="D5756" s="7"/>
    </row>
    <row r="5757" spans="3:4">
      <c r="C5757" s="7"/>
      <c r="D5757" s="7"/>
    </row>
    <row r="5758" spans="3:4">
      <c r="C5758" s="7"/>
      <c r="D5758" s="7"/>
    </row>
    <row r="5759" spans="3:4">
      <c r="C5759" s="7"/>
      <c r="D5759" s="7"/>
    </row>
    <row r="5760" spans="3:4">
      <c r="C5760" s="7"/>
      <c r="D5760" s="7"/>
    </row>
    <row r="5761" spans="3:4">
      <c r="C5761" s="7"/>
      <c r="D5761" s="7"/>
    </row>
    <row r="5762" spans="3:4">
      <c r="C5762" s="7"/>
      <c r="D5762" s="7"/>
    </row>
    <row r="5763" spans="3:4">
      <c r="C5763" s="7"/>
      <c r="D5763" s="7"/>
    </row>
    <row r="5764" spans="3:4">
      <c r="C5764" s="7"/>
      <c r="D5764" s="7"/>
    </row>
    <row r="5765" spans="3:4">
      <c r="C5765" s="7"/>
      <c r="D5765" s="7"/>
    </row>
    <row r="5766" spans="3:4">
      <c r="C5766" s="7"/>
      <c r="D5766" s="7"/>
    </row>
    <row r="5767" spans="3:4">
      <c r="C5767" s="7"/>
      <c r="D5767" s="7"/>
    </row>
    <row r="5768" spans="3:4">
      <c r="C5768" s="7"/>
      <c r="D5768" s="7"/>
    </row>
    <row r="5769" spans="3:4">
      <c r="C5769" s="7"/>
      <c r="D5769" s="7"/>
    </row>
    <row r="5770" spans="3:4">
      <c r="C5770" s="7"/>
      <c r="D5770" s="7"/>
    </row>
    <row r="5771" spans="3:4">
      <c r="C5771" s="7"/>
      <c r="D5771" s="7"/>
    </row>
    <row r="5772" spans="3:4">
      <c r="C5772" s="7"/>
      <c r="D5772" s="7"/>
    </row>
    <row r="5773" spans="3:4">
      <c r="C5773" s="7"/>
      <c r="D5773" s="7"/>
    </row>
    <row r="5774" spans="3:4">
      <c r="C5774" s="7"/>
      <c r="D5774" s="7"/>
    </row>
    <row r="5775" spans="3:4">
      <c r="C5775" s="7"/>
      <c r="D5775" s="7"/>
    </row>
    <row r="5776" spans="3:4">
      <c r="C5776" s="7"/>
      <c r="D5776" s="7"/>
    </row>
    <row r="5777" spans="3:4">
      <c r="C5777" s="7"/>
      <c r="D5777" s="7"/>
    </row>
    <row r="5778" spans="3:4">
      <c r="C5778" s="7"/>
      <c r="D5778" s="7"/>
    </row>
    <row r="5779" spans="3:4">
      <c r="C5779" s="7"/>
      <c r="D5779" s="7"/>
    </row>
    <row r="5780" spans="3:4">
      <c r="C5780" s="7"/>
      <c r="D5780" s="7"/>
    </row>
    <row r="5781" spans="3:4">
      <c r="C5781" s="7"/>
      <c r="D5781" s="7"/>
    </row>
    <row r="5782" spans="3:4">
      <c r="C5782" s="7"/>
      <c r="D5782" s="7"/>
    </row>
    <row r="5783" spans="3:4">
      <c r="C5783" s="7"/>
      <c r="D5783" s="7"/>
    </row>
    <row r="5784" spans="3:4">
      <c r="C5784" s="7"/>
      <c r="D5784" s="7"/>
    </row>
    <row r="5785" spans="3:4">
      <c r="C5785" s="7"/>
      <c r="D5785" s="7"/>
    </row>
    <row r="5786" spans="3:4">
      <c r="C5786" s="7"/>
      <c r="D5786" s="7"/>
    </row>
    <row r="5787" spans="3:4">
      <c r="C5787" s="7"/>
      <c r="D5787" s="7"/>
    </row>
    <row r="5788" spans="3:4">
      <c r="C5788" s="7"/>
      <c r="D5788" s="7"/>
    </row>
    <row r="5789" spans="3:4">
      <c r="C5789" s="7"/>
      <c r="D5789" s="7"/>
    </row>
    <row r="5790" spans="3:4">
      <c r="C5790" s="7"/>
      <c r="D5790" s="7"/>
    </row>
    <row r="5791" spans="3:4">
      <c r="C5791" s="7"/>
      <c r="D5791" s="7"/>
    </row>
    <row r="5792" spans="3:4">
      <c r="C5792" s="7"/>
      <c r="D5792" s="7"/>
    </row>
    <row r="5793" spans="3:4">
      <c r="C5793" s="7"/>
      <c r="D5793" s="7"/>
    </row>
    <row r="5794" spans="3:4">
      <c r="C5794" s="7"/>
      <c r="D5794" s="7"/>
    </row>
    <row r="5795" spans="3:4">
      <c r="C5795" s="7"/>
      <c r="D5795" s="7"/>
    </row>
    <row r="5796" spans="3:4">
      <c r="C5796" s="7"/>
      <c r="D5796" s="7"/>
    </row>
    <row r="5797" spans="3:4">
      <c r="C5797" s="7"/>
      <c r="D5797" s="7"/>
    </row>
    <row r="5798" spans="3:4">
      <c r="C5798" s="7"/>
      <c r="D5798" s="7"/>
    </row>
    <row r="5799" spans="3:4">
      <c r="C5799" s="7"/>
      <c r="D5799" s="7"/>
    </row>
    <row r="5800" spans="3:4">
      <c r="C5800" s="7"/>
      <c r="D5800" s="7"/>
    </row>
    <row r="5801" spans="3:4">
      <c r="C5801" s="7"/>
      <c r="D5801" s="7"/>
    </row>
    <row r="5802" spans="3:4">
      <c r="C5802" s="7"/>
      <c r="D5802" s="7"/>
    </row>
    <row r="5803" spans="3:4">
      <c r="C5803" s="7"/>
      <c r="D5803" s="7"/>
    </row>
    <row r="5804" spans="3:4">
      <c r="C5804" s="7"/>
      <c r="D5804" s="7"/>
    </row>
    <row r="5805" spans="3:4">
      <c r="C5805" s="7"/>
      <c r="D5805" s="7"/>
    </row>
    <row r="5806" spans="3:4">
      <c r="C5806" s="7"/>
      <c r="D5806" s="7"/>
    </row>
    <row r="5807" spans="3:4">
      <c r="C5807" s="7"/>
      <c r="D5807" s="7"/>
    </row>
    <row r="5808" spans="3:4">
      <c r="C5808" s="7"/>
      <c r="D5808" s="7"/>
    </row>
    <row r="5809" spans="3:4">
      <c r="C5809" s="7"/>
      <c r="D5809" s="7"/>
    </row>
    <row r="5810" spans="3:4">
      <c r="C5810" s="7"/>
      <c r="D5810" s="7"/>
    </row>
    <row r="5811" spans="3:4">
      <c r="C5811" s="7"/>
      <c r="D5811" s="7"/>
    </row>
    <row r="5812" spans="3:4">
      <c r="C5812" s="7"/>
      <c r="D5812" s="7"/>
    </row>
    <row r="5813" spans="3:4">
      <c r="C5813" s="7"/>
      <c r="D5813" s="7"/>
    </row>
    <row r="5814" spans="3:4">
      <c r="C5814" s="7"/>
      <c r="D5814" s="7"/>
    </row>
    <row r="5815" spans="3:4">
      <c r="C5815" s="7"/>
      <c r="D5815" s="7"/>
    </row>
    <row r="5816" spans="3:4">
      <c r="C5816" s="7"/>
      <c r="D5816" s="7"/>
    </row>
    <row r="5817" spans="3:4">
      <c r="C5817" s="7"/>
      <c r="D5817" s="7"/>
    </row>
    <row r="5818" spans="3:4">
      <c r="C5818" s="7"/>
      <c r="D5818" s="7"/>
    </row>
    <row r="5819" spans="3:4">
      <c r="C5819" s="7"/>
      <c r="D5819" s="7"/>
    </row>
    <row r="5820" spans="3:4">
      <c r="C5820" s="7"/>
      <c r="D5820" s="7"/>
    </row>
    <row r="5821" spans="3:4">
      <c r="C5821" s="7"/>
      <c r="D5821" s="7"/>
    </row>
    <row r="5822" spans="3:4">
      <c r="C5822" s="7"/>
      <c r="D5822" s="7"/>
    </row>
    <row r="5823" spans="3:4">
      <c r="C5823" s="7"/>
      <c r="D5823" s="7"/>
    </row>
    <row r="5824" spans="3:4">
      <c r="C5824" s="7"/>
      <c r="D5824" s="7"/>
    </row>
    <row r="5825" spans="3:4">
      <c r="C5825" s="7"/>
      <c r="D5825" s="7"/>
    </row>
    <row r="5826" spans="3:4">
      <c r="C5826" s="7"/>
      <c r="D5826" s="7"/>
    </row>
    <row r="5827" spans="3:4">
      <c r="C5827" s="7"/>
      <c r="D5827" s="7"/>
    </row>
    <row r="5828" spans="3:4">
      <c r="C5828" s="7"/>
      <c r="D5828" s="7"/>
    </row>
    <row r="5829" spans="3:4">
      <c r="C5829" s="7"/>
      <c r="D5829" s="7"/>
    </row>
    <row r="5830" spans="3:4">
      <c r="C5830" s="7"/>
      <c r="D5830" s="7"/>
    </row>
    <row r="5831" spans="3:4">
      <c r="C5831" s="7"/>
      <c r="D5831" s="7"/>
    </row>
    <row r="5832" spans="3:4">
      <c r="C5832" s="7"/>
      <c r="D5832" s="7"/>
    </row>
    <row r="5833" spans="3:4">
      <c r="C5833" s="7"/>
      <c r="D5833" s="7"/>
    </row>
    <row r="5834" spans="3:4">
      <c r="C5834" s="7"/>
      <c r="D5834" s="7"/>
    </row>
    <row r="5835" spans="3:4">
      <c r="C5835" s="7"/>
      <c r="D5835" s="7"/>
    </row>
    <row r="5836" spans="3:4">
      <c r="C5836" s="7"/>
      <c r="D5836" s="7"/>
    </row>
    <row r="5837" spans="3:4">
      <c r="C5837" s="7"/>
      <c r="D5837" s="7"/>
    </row>
    <row r="5838" spans="3:4">
      <c r="C5838" s="7"/>
      <c r="D5838" s="7"/>
    </row>
    <row r="5839" spans="3:4">
      <c r="C5839" s="7"/>
      <c r="D5839" s="7"/>
    </row>
    <row r="5840" spans="3:4">
      <c r="C5840" s="7"/>
      <c r="D5840" s="7"/>
    </row>
    <row r="5841" spans="3:4">
      <c r="C5841" s="7"/>
      <c r="D5841" s="7"/>
    </row>
    <row r="5842" spans="3:4">
      <c r="C5842" s="7"/>
      <c r="D5842" s="7"/>
    </row>
    <row r="5843" spans="3:4">
      <c r="C5843" s="7"/>
      <c r="D5843" s="7"/>
    </row>
    <row r="5844" spans="3:4">
      <c r="C5844" s="7"/>
      <c r="D5844" s="7"/>
    </row>
    <row r="5845" spans="3:4">
      <c r="C5845" s="7"/>
      <c r="D5845" s="7"/>
    </row>
    <row r="5846" spans="3:4">
      <c r="C5846" s="7"/>
      <c r="D5846" s="7"/>
    </row>
    <row r="5847" spans="3:4">
      <c r="C5847" s="7"/>
      <c r="D5847" s="7"/>
    </row>
    <row r="5848" spans="3:4">
      <c r="C5848" s="7"/>
      <c r="D5848" s="7"/>
    </row>
    <row r="5849" spans="3:4">
      <c r="C5849" s="7"/>
      <c r="D5849" s="7"/>
    </row>
    <row r="5850" spans="3:4">
      <c r="C5850" s="7"/>
      <c r="D5850" s="7"/>
    </row>
    <row r="5851" spans="3:4">
      <c r="C5851" s="7"/>
      <c r="D5851" s="7"/>
    </row>
    <row r="5852" spans="3:4">
      <c r="C5852" s="7"/>
      <c r="D5852" s="7"/>
    </row>
    <row r="5853" spans="3:4">
      <c r="C5853" s="7"/>
      <c r="D5853" s="7"/>
    </row>
    <row r="5854" spans="3:4">
      <c r="C5854" s="7"/>
      <c r="D5854" s="7"/>
    </row>
    <row r="5855" spans="3:4">
      <c r="C5855" s="7"/>
      <c r="D5855" s="7"/>
    </row>
    <row r="5856" spans="3:4">
      <c r="C5856" s="7"/>
      <c r="D5856" s="7"/>
    </row>
    <row r="5857" spans="3:4">
      <c r="C5857" s="7"/>
      <c r="D5857" s="7"/>
    </row>
    <row r="5858" spans="3:4">
      <c r="C5858" s="7"/>
      <c r="D5858" s="7"/>
    </row>
    <row r="5859" spans="3:4">
      <c r="C5859" s="7"/>
      <c r="D5859" s="7"/>
    </row>
    <row r="5860" spans="3:4">
      <c r="C5860" s="7"/>
      <c r="D5860" s="7"/>
    </row>
    <row r="5861" spans="3:4">
      <c r="C5861" s="7"/>
      <c r="D5861" s="7"/>
    </row>
    <row r="5862" spans="3:4">
      <c r="C5862" s="7"/>
      <c r="D5862" s="7"/>
    </row>
    <row r="5863" spans="3:4">
      <c r="C5863" s="7"/>
      <c r="D5863" s="7"/>
    </row>
    <row r="5864" spans="3:4">
      <c r="C5864" s="7"/>
      <c r="D5864" s="7"/>
    </row>
    <row r="5865" spans="3:4">
      <c r="C5865" s="7"/>
      <c r="D5865" s="7"/>
    </row>
    <row r="5866" spans="3:4">
      <c r="C5866" s="7"/>
      <c r="D5866" s="7"/>
    </row>
    <row r="5867" spans="3:4">
      <c r="C5867" s="7"/>
      <c r="D5867" s="7"/>
    </row>
    <row r="5868" spans="3:4">
      <c r="C5868" s="7"/>
      <c r="D5868" s="7"/>
    </row>
    <row r="5869" spans="3:4">
      <c r="C5869" s="7"/>
      <c r="D5869" s="7"/>
    </row>
    <row r="5870" spans="3:4">
      <c r="C5870" s="7"/>
      <c r="D5870" s="7"/>
    </row>
    <row r="5871" spans="3:4">
      <c r="C5871" s="7"/>
      <c r="D5871" s="7"/>
    </row>
    <row r="5872" spans="3:4">
      <c r="C5872" s="7"/>
      <c r="D5872" s="7"/>
    </row>
    <row r="5873" spans="3:4">
      <c r="C5873" s="7"/>
      <c r="D5873" s="7"/>
    </row>
    <row r="5874" spans="3:4">
      <c r="C5874" s="7"/>
      <c r="D5874" s="7"/>
    </row>
    <row r="5875" spans="3:4">
      <c r="C5875" s="7"/>
      <c r="D5875" s="7"/>
    </row>
    <row r="5876" spans="3:4">
      <c r="C5876" s="7"/>
      <c r="D5876" s="7"/>
    </row>
    <row r="5877" spans="3:4">
      <c r="C5877" s="7"/>
      <c r="D5877" s="7"/>
    </row>
    <row r="5878" spans="3:4">
      <c r="C5878" s="7"/>
      <c r="D5878" s="7"/>
    </row>
    <row r="5879" spans="3:4">
      <c r="C5879" s="7"/>
      <c r="D5879" s="7"/>
    </row>
    <row r="5880" spans="3:4">
      <c r="C5880" s="7"/>
      <c r="D5880" s="7"/>
    </row>
    <row r="5881" spans="3:4">
      <c r="C5881" s="7"/>
      <c r="D5881" s="7"/>
    </row>
    <row r="5882" spans="3:4">
      <c r="C5882" s="7"/>
      <c r="D5882" s="7"/>
    </row>
    <row r="5883" spans="3:4">
      <c r="C5883" s="7"/>
      <c r="D5883" s="7"/>
    </row>
    <row r="5884" spans="3:4">
      <c r="C5884" s="7"/>
      <c r="D5884" s="7"/>
    </row>
    <row r="5885" spans="3:4">
      <c r="C5885" s="7"/>
      <c r="D5885" s="7"/>
    </row>
    <row r="5886" spans="3:4">
      <c r="C5886" s="7"/>
      <c r="D5886" s="7"/>
    </row>
    <row r="5887" spans="3:4">
      <c r="C5887" s="7"/>
      <c r="D5887" s="7"/>
    </row>
    <row r="5888" spans="3:4">
      <c r="C5888" s="7"/>
      <c r="D5888" s="7"/>
    </row>
    <row r="5889" spans="3:4">
      <c r="C5889" s="7"/>
      <c r="D5889" s="7"/>
    </row>
    <row r="5890" spans="3:4">
      <c r="C5890" s="7"/>
      <c r="D5890" s="7"/>
    </row>
    <row r="5891" spans="3:4">
      <c r="C5891" s="7"/>
      <c r="D5891" s="7"/>
    </row>
    <row r="5892" spans="3:4">
      <c r="C5892" s="7"/>
      <c r="D5892" s="7"/>
    </row>
    <row r="5893" spans="3:4">
      <c r="C5893" s="7"/>
      <c r="D5893" s="7"/>
    </row>
    <row r="5894" spans="3:4">
      <c r="C5894" s="7"/>
      <c r="D5894" s="7"/>
    </row>
    <row r="5895" spans="3:4">
      <c r="C5895" s="7"/>
      <c r="D5895" s="7"/>
    </row>
    <row r="5896" spans="3:4">
      <c r="C5896" s="7"/>
      <c r="D5896" s="7"/>
    </row>
    <row r="5897" spans="3:4">
      <c r="C5897" s="7"/>
      <c r="D5897" s="7"/>
    </row>
    <row r="5898" spans="3:4">
      <c r="C5898" s="7"/>
      <c r="D5898" s="7"/>
    </row>
    <row r="5899" spans="3:4">
      <c r="C5899" s="7"/>
      <c r="D5899" s="7"/>
    </row>
    <row r="5900" spans="3:4">
      <c r="C5900" s="7"/>
      <c r="D5900" s="7"/>
    </row>
    <row r="5901" spans="3:4">
      <c r="C5901" s="7"/>
      <c r="D5901" s="7"/>
    </row>
    <row r="5902" spans="3:4">
      <c r="C5902" s="7"/>
      <c r="D5902" s="7"/>
    </row>
    <row r="5903" spans="3:4">
      <c r="C5903" s="7"/>
      <c r="D5903" s="7"/>
    </row>
    <row r="5904" spans="3:4">
      <c r="C5904" s="7"/>
      <c r="D5904" s="7"/>
    </row>
    <row r="5905" spans="3:4">
      <c r="C5905" s="7"/>
      <c r="D5905" s="7"/>
    </row>
    <row r="5906" spans="3:4">
      <c r="C5906" s="7"/>
      <c r="D5906" s="7"/>
    </row>
    <row r="5907" spans="3:4">
      <c r="C5907" s="7"/>
      <c r="D5907" s="7"/>
    </row>
    <row r="5908" spans="3:4">
      <c r="C5908" s="7"/>
      <c r="D5908" s="7"/>
    </row>
    <row r="5909" spans="3:4">
      <c r="C5909" s="7"/>
      <c r="D5909" s="7"/>
    </row>
    <row r="5910" spans="3:4">
      <c r="C5910" s="7"/>
      <c r="D5910" s="7"/>
    </row>
    <row r="5911" spans="3:4">
      <c r="C5911" s="7"/>
      <c r="D5911" s="7"/>
    </row>
    <row r="5912" spans="3:4">
      <c r="C5912" s="7"/>
      <c r="D5912" s="7"/>
    </row>
    <row r="5913" spans="3:4">
      <c r="C5913" s="7"/>
      <c r="D5913" s="7"/>
    </row>
    <row r="5914" spans="3:4">
      <c r="C5914" s="7"/>
      <c r="D5914" s="7"/>
    </row>
    <row r="5915" spans="3:4">
      <c r="C5915" s="7"/>
      <c r="D5915" s="7"/>
    </row>
    <row r="5916" spans="3:4">
      <c r="C5916" s="7"/>
      <c r="D5916" s="7"/>
    </row>
    <row r="5917" spans="3:4">
      <c r="C5917" s="7"/>
      <c r="D5917" s="7"/>
    </row>
    <row r="5918" spans="3:4">
      <c r="C5918" s="7"/>
      <c r="D5918" s="7"/>
    </row>
    <row r="5919" spans="3:4">
      <c r="C5919" s="7"/>
      <c r="D5919" s="7"/>
    </row>
    <row r="5920" spans="3:4">
      <c r="C5920" s="7"/>
      <c r="D5920" s="7"/>
    </row>
    <row r="5921" spans="3:4">
      <c r="C5921" s="7"/>
      <c r="D5921" s="7"/>
    </row>
    <row r="5922" spans="3:4">
      <c r="C5922" s="7"/>
      <c r="D5922" s="7"/>
    </row>
    <row r="5923" spans="3:4">
      <c r="C5923" s="7"/>
      <c r="D5923" s="7"/>
    </row>
    <row r="5924" spans="3:4">
      <c r="C5924" s="7"/>
      <c r="D5924" s="7"/>
    </row>
    <row r="5925" spans="3:4">
      <c r="C5925" s="7"/>
      <c r="D5925" s="7"/>
    </row>
    <row r="5926" spans="3:4">
      <c r="C5926" s="7"/>
      <c r="D5926" s="7"/>
    </row>
    <row r="5927" spans="3:4">
      <c r="C5927" s="7"/>
      <c r="D5927" s="7"/>
    </row>
    <row r="5928" spans="3:4">
      <c r="C5928" s="7"/>
      <c r="D5928" s="7"/>
    </row>
    <row r="5929" spans="3:4">
      <c r="C5929" s="7"/>
      <c r="D5929" s="7"/>
    </row>
    <row r="5930" spans="3:4">
      <c r="C5930" s="7"/>
      <c r="D5930" s="7"/>
    </row>
    <row r="5931" spans="3:4">
      <c r="C5931" s="7"/>
      <c r="D5931" s="7"/>
    </row>
    <row r="5932" spans="3:4">
      <c r="C5932" s="7"/>
      <c r="D5932" s="7"/>
    </row>
    <row r="5933" spans="3:4">
      <c r="C5933" s="7"/>
      <c r="D5933" s="7"/>
    </row>
    <row r="5934" spans="3:4">
      <c r="C5934" s="7"/>
      <c r="D5934" s="7"/>
    </row>
    <row r="5935" spans="3:4">
      <c r="C5935" s="7"/>
      <c r="D5935" s="7"/>
    </row>
    <row r="5936" spans="3:4">
      <c r="C5936" s="7"/>
      <c r="D5936" s="7"/>
    </row>
    <row r="5937" spans="3:4">
      <c r="C5937" s="7"/>
      <c r="D5937" s="7"/>
    </row>
    <row r="5938" spans="3:4">
      <c r="C5938" s="7"/>
      <c r="D5938" s="7"/>
    </row>
    <row r="5939" spans="3:4">
      <c r="C5939" s="7"/>
      <c r="D5939" s="7"/>
    </row>
    <row r="5940" spans="3:4">
      <c r="C5940" s="7"/>
      <c r="D5940" s="7"/>
    </row>
    <row r="5941" spans="3:4">
      <c r="C5941" s="7"/>
      <c r="D5941" s="7"/>
    </row>
    <row r="5942" spans="3:4">
      <c r="C5942" s="7"/>
      <c r="D5942" s="7"/>
    </row>
    <row r="5943" spans="3:4">
      <c r="C5943" s="7"/>
      <c r="D5943" s="7"/>
    </row>
    <row r="5944" spans="3:4">
      <c r="C5944" s="7"/>
      <c r="D5944" s="7"/>
    </row>
    <row r="5945" spans="3:4">
      <c r="C5945" s="7"/>
      <c r="D5945" s="7"/>
    </row>
    <row r="5946" spans="3:4">
      <c r="C5946" s="7"/>
      <c r="D5946" s="7"/>
    </row>
    <row r="5947" spans="3:4">
      <c r="C5947" s="7"/>
      <c r="D5947" s="7"/>
    </row>
    <row r="5948" spans="3:4">
      <c r="C5948" s="7"/>
      <c r="D5948" s="7"/>
    </row>
    <row r="5949" spans="3:4">
      <c r="C5949" s="7"/>
      <c r="D5949" s="7"/>
    </row>
    <row r="5950" spans="3:4">
      <c r="C5950" s="7"/>
      <c r="D5950" s="7"/>
    </row>
    <row r="5951" spans="3:4">
      <c r="C5951" s="7"/>
      <c r="D5951" s="7"/>
    </row>
    <row r="5952" spans="3:4">
      <c r="C5952" s="7"/>
      <c r="D5952" s="7"/>
    </row>
    <row r="5953" spans="3:4">
      <c r="C5953" s="7"/>
      <c r="D5953" s="7"/>
    </row>
    <row r="5954" spans="3:4">
      <c r="C5954" s="7"/>
      <c r="D5954" s="7"/>
    </row>
    <row r="5955" spans="3:4">
      <c r="C5955" s="7"/>
      <c r="D5955" s="7"/>
    </row>
    <row r="5956" spans="3:4">
      <c r="C5956" s="7"/>
      <c r="D5956" s="7"/>
    </row>
    <row r="5957" spans="3:4">
      <c r="C5957" s="7"/>
      <c r="D5957" s="7"/>
    </row>
    <row r="5958" spans="3:4">
      <c r="C5958" s="7"/>
      <c r="D5958" s="7"/>
    </row>
    <row r="5959" spans="3:4">
      <c r="C5959" s="7"/>
      <c r="D5959" s="7"/>
    </row>
    <row r="5960" spans="3:4">
      <c r="C5960" s="7"/>
      <c r="D5960" s="7"/>
    </row>
    <row r="5961" spans="3:4">
      <c r="C5961" s="7"/>
      <c r="D5961" s="7"/>
    </row>
    <row r="5962" spans="3:4">
      <c r="C5962" s="7"/>
      <c r="D5962" s="7"/>
    </row>
    <row r="5963" spans="3:4">
      <c r="C5963" s="7"/>
      <c r="D5963" s="7"/>
    </row>
    <row r="5964" spans="3:4">
      <c r="C5964" s="7"/>
      <c r="D5964" s="7"/>
    </row>
    <row r="5965" spans="3:4">
      <c r="C5965" s="7"/>
      <c r="D5965" s="7"/>
    </row>
    <row r="5966" spans="3:4">
      <c r="C5966" s="7"/>
      <c r="D5966" s="7"/>
    </row>
    <row r="5967" spans="3:4">
      <c r="C5967" s="7"/>
      <c r="D5967" s="7"/>
    </row>
    <row r="5968" spans="3:4">
      <c r="C5968" s="7"/>
      <c r="D5968" s="7"/>
    </row>
    <row r="5969" spans="3:4">
      <c r="C5969" s="7"/>
      <c r="D5969" s="7"/>
    </row>
    <row r="5970" spans="3:4">
      <c r="C5970" s="7"/>
      <c r="D5970" s="7"/>
    </row>
    <row r="5971" spans="3:4">
      <c r="C5971" s="7"/>
      <c r="D5971" s="7"/>
    </row>
    <row r="5972" spans="3:4">
      <c r="C5972" s="7"/>
      <c r="D5972" s="7"/>
    </row>
    <row r="5973" spans="3:4">
      <c r="C5973" s="7"/>
      <c r="D5973" s="7"/>
    </row>
    <row r="5974" spans="3:4">
      <c r="C5974" s="7"/>
      <c r="D5974" s="7"/>
    </row>
    <row r="5975" spans="3:4">
      <c r="C5975" s="7"/>
      <c r="D5975" s="7"/>
    </row>
    <row r="5976" spans="3:4">
      <c r="C5976" s="7"/>
      <c r="D5976" s="7"/>
    </row>
    <row r="5977" spans="3:4">
      <c r="C5977" s="7"/>
      <c r="D5977" s="7"/>
    </row>
    <row r="5978" spans="3:4">
      <c r="C5978" s="7"/>
      <c r="D5978" s="7"/>
    </row>
    <row r="5979" spans="3:4">
      <c r="C5979" s="7"/>
      <c r="D5979" s="7"/>
    </row>
    <row r="5980" spans="3:4">
      <c r="C5980" s="7"/>
      <c r="D5980" s="7"/>
    </row>
    <row r="5981" spans="3:4">
      <c r="C5981" s="7"/>
      <c r="D5981" s="7"/>
    </row>
    <row r="5982" spans="3:4">
      <c r="C5982" s="7"/>
      <c r="D5982" s="7"/>
    </row>
    <row r="5983" spans="3:4">
      <c r="C5983" s="7"/>
      <c r="D5983" s="7"/>
    </row>
    <row r="5984" spans="3:4">
      <c r="C5984" s="7"/>
      <c r="D5984" s="7"/>
    </row>
    <row r="5985" spans="3:4">
      <c r="C5985" s="7"/>
      <c r="D5985" s="7"/>
    </row>
    <row r="5986" spans="3:4">
      <c r="C5986" s="7"/>
      <c r="D5986" s="7"/>
    </row>
    <row r="5987" spans="3:4">
      <c r="C5987" s="7"/>
      <c r="D5987" s="7"/>
    </row>
    <row r="5988" spans="3:4">
      <c r="C5988" s="7"/>
      <c r="D5988" s="7"/>
    </row>
    <row r="5989" spans="3:4">
      <c r="C5989" s="7"/>
      <c r="D5989" s="7"/>
    </row>
    <row r="5990" spans="3:4">
      <c r="C5990" s="7"/>
      <c r="D5990" s="7"/>
    </row>
    <row r="5991" spans="3:4">
      <c r="C5991" s="7"/>
      <c r="D5991" s="7"/>
    </row>
    <row r="5992" spans="3:4">
      <c r="C5992" s="7"/>
      <c r="D5992" s="7"/>
    </row>
    <row r="5993" spans="3:4">
      <c r="C5993" s="7"/>
      <c r="D5993" s="7"/>
    </row>
    <row r="5994" spans="3:4">
      <c r="C5994" s="7"/>
      <c r="D5994" s="7"/>
    </row>
    <row r="5995" spans="3:4">
      <c r="C5995" s="7"/>
      <c r="D5995" s="7"/>
    </row>
    <row r="5996" spans="3:4">
      <c r="C5996" s="7"/>
      <c r="D5996" s="7"/>
    </row>
    <row r="5997" spans="3:4">
      <c r="C5997" s="7"/>
      <c r="D5997" s="7"/>
    </row>
    <row r="5998" spans="3:4">
      <c r="C5998" s="7"/>
      <c r="D5998" s="7"/>
    </row>
    <row r="5999" spans="3:4">
      <c r="C5999" s="7"/>
      <c r="D5999" s="7"/>
    </row>
    <row r="6000" spans="3:4">
      <c r="C6000" s="7"/>
      <c r="D6000" s="7"/>
    </row>
    <row r="6001" spans="3:4">
      <c r="C6001" s="7"/>
      <c r="D6001" s="7"/>
    </row>
    <row r="6002" spans="3:4">
      <c r="C6002" s="7"/>
      <c r="D6002" s="7"/>
    </row>
    <row r="6003" spans="3:4">
      <c r="C6003" s="7"/>
      <c r="D6003" s="7"/>
    </row>
    <row r="6004" spans="3:4">
      <c r="C6004" s="7"/>
      <c r="D6004" s="7"/>
    </row>
    <row r="6005" spans="3:4">
      <c r="C6005" s="7"/>
      <c r="D6005" s="7"/>
    </row>
    <row r="6006" spans="3:4">
      <c r="C6006" s="7"/>
      <c r="D6006" s="7"/>
    </row>
    <row r="6007" spans="3:4">
      <c r="C6007" s="7"/>
      <c r="D6007" s="7"/>
    </row>
    <row r="6008" spans="3:4">
      <c r="C6008" s="7"/>
      <c r="D6008" s="7"/>
    </row>
    <row r="6009" spans="3:4">
      <c r="C6009" s="7"/>
      <c r="D6009" s="7"/>
    </row>
    <row r="6010" spans="3:4">
      <c r="C6010" s="7"/>
      <c r="D6010" s="7"/>
    </row>
    <row r="6011" spans="3:4">
      <c r="C6011" s="7"/>
      <c r="D6011" s="7"/>
    </row>
    <row r="6012" spans="3:4">
      <c r="C6012" s="7"/>
      <c r="D6012" s="7"/>
    </row>
    <row r="6013" spans="3:4">
      <c r="C6013" s="7"/>
      <c r="D6013" s="7"/>
    </row>
    <row r="6014" spans="3:4">
      <c r="C6014" s="7"/>
      <c r="D6014" s="7"/>
    </row>
    <row r="6015" spans="3:4">
      <c r="C6015" s="7"/>
      <c r="D6015" s="7"/>
    </row>
    <row r="6016" spans="3:4">
      <c r="C6016" s="7"/>
      <c r="D6016" s="7"/>
    </row>
    <row r="6017" spans="3:4">
      <c r="C6017" s="7"/>
      <c r="D6017" s="7"/>
    </row>
    <row r="6018" spans="3:4">
      <c r="C6018" s="7"/>
      <c r="D6018" s="7"/>
    </row>
    <row r="6019" spans="3:4">
      <c r="C6019" s="7"/>
      <c r="D6019" s="7"/>
    </row>
    <row r="6020" spans="3:4">
      <c r="C6020" s="7"/>
      <c r="D6020" s="7"/>
    </row>
    <row r="6021" spans="3:4">
      <c r="C6021" s="7"/>
      <c r="D6021" s="7"/>
    </row>
    <row r="6022" spans="3:4">
      <c r="C6022" s="7"/>
      <c r="D6022" s="7"/>
    </row>
    <row r="6023" spans="3:4">
      <c r="C6023" s="7"/>
      <c r="D6023" s="7"/>
    </row>
    <row r="6024" spans="3:4">
      <c r="C6024" s="7"/>
      <c r="D6024" s="7"/>
    </row>
    <row r="6025" spans="3:4">
      <c r="C6025" s="7"/>
      <c r="D6025" s="7"/>
    </row>
    <row r="6026" spans="3:4">
      <c r="C6026" s="7"/>
      <c r="D6026" s="7"/>
    </row>
    <row r="6027" spans="3:4">
      <c r="C6027" s="7"/>
      <c r="D6027" s="7"/>
    </row>
    <row r="6028" spans="3:4">
      <c r="C6028" s="7"/>
      <c r="D6028" s="7"/>
    </row>
    <row r="6029" spans="3:4">
      <c r="C6029" s="7"/>
      <c r="D6029" s="7"/>
    </row>
    <row r="6030" spans="3:4">
      <c r="C6030" s="7"/>
      <c r="D6030" s="7"/>
    </row>
    <row r="6031" spans="3:4">
      <c r="C6031" s="7"/>
      <c r="D6031" s="7"/>
    </row>
    <row r="6032" spans="3:4">
      <c r="C6032" s="7"/>
      <c r="D6032" s="7"/>
    </row>
    <row r="6033" spans="3:4">
      <c r="C6033" s="7"/>
      <c r="D6033" s="7"/>
    </row>
    <row r="6034" spans="3:4">
      <c r="C6034" s="7"/>
      <c r="D6034" s="7"/>
    </row>
    <row r="6035" spans="3:4">
      <c r="C6035" s="7"/>
      <c r="D6035" s="7"/>
    </row>
    <row r="6036" spans="3:4">
      <c r="C6036" s="7"/>
      <c r="D6036" s="7"/>
    </row>
    <row r="6037" spans="3:4">
      <c r="C6037" s="7"/>
      <c r="D6037" s="7"/>
    </row>
    <row r="6038" spans="3:4">
      <c r="C6038" s="7"/>
      <c r="D6038" s="7"/>
    </row>
    <row r="6039" spans="3:4">
      <c r="C6039" s="7"/>
      <c r="D6039" s="7"/>
    </row>
    <row r="6040" spans="3:4">
      <c r="C6040" s="7"/>
      <c r="D6040" s="7"/>
    </row>
    <row r="6041" spans="3:4">
      <c r="C6041" s="7"/>
      <c r="D6041" s="7"/>
    </row>
    <row r="6042" spans="3:4">
      <c r="C6042" s="7"/>
      <c r="D6042" s="7"/>
    </row>
    <row r="6043" spans="3:4">
      <c r="C6043" s="7"/>
      <c r="D6043" s="7"/>
    </row>
    <row r="6044" spans="3:4">
      <c r="C6044" s="7"/>
      <c r="D6044" s="7"/>
    </row>
    <row r="6045" spans="3:4">
      <c r="C6045" s="7"/>
      <c r="D6045" s="7"/>
    </row>
    <row r="6046" spans="3:4">
      <c r="C6046" s="7"/>
      <c r="D6046" s="7"/>
    </row>
    <row r="6047" spans="3:4">
      <c r="C6047" s="7"/>
      <c r="D6047" s="7"/>
    </row>
    <row r="6048" spans="3:4">
      <c r="C6048" s="7"/>
      <c r="D6048" s="7"/>
    </row>
    <row r="6049" spans="3:4">
      <c r="C6049" s="7"/>
      <c r="D6049" s="7"/>
    </row>
    <row r="6050" spans="3:4">
      <c r="C6050" s="7"/>
      <c r="D6050" s="7"/>
    </row>
    <row r="6051" spans="3:4">
      <c r="C6051" s="7"/>
      <c r="D6051" s="7"/>
    </row>
    <row r="6052" spans="3:4">
      <c r="C6052" s="7"/>
      <c r="D6052" s="7"/>
    </row>
    <row r="6053" spans="3:4">
      <c r="C6053" s="7"/>
      <c r="D6053" s="7"/>
    </row>
    <row r="6054" spans="3:4">
      <c r="C6054" s="7"/>
      <c r="D6054" s="7"/>
    </row>
    <row r="6055" spans="3:4">
      <c r="C6055" s="7"/>
      <c r="D6055" s="7"/>
    </row>
    <row r="6056" spans="3:4">
      <c r="C6056" s="7"/>
      <c r="D6056" s="7"/>
    </row>
    <row r="6057" spans="3:4">
      <c r="C6057" s="7"/>
      <c r="D6057" s="7"/>
    </row>
    <row r="6058" spans="3:4">
      <c r="C6058" s="7"/>
      <c r="D6058" s="7"/>
    </row>
    <row r="6059" spans="3:4">
      <c r="C6059" s="7"/>
      <c r="D6059" s="7"/>
    </row>
    <row r="6060" spans="3:4">
      <c r="C6060" s="7"/>
      <c r="D6060" s="7"/>
    </row>
    <row r="6061" spans="3:4">
      <c r="C6061" s="7"/>
      <c r="D6061" s="7"/>
    </row>
    <row r="6062" spans="3:4">
      <c r="C6062" s="7"/>
      <c r="D6062" s="7"/>
    </row>
    <row r="6063" spans="3:4">
      <c r="C6063" s="7"/>
      <c r="D6063" s="7"/>
    </row>
    <row r="6064" spans="3:4">
      <c r="C6064" s="7"/>
      <c r="D6064" s="7"/>
    </row>
    <row r="6065" spans="3:4">
      <c r="C6065" s="7"/>
      <c r="D6065" s="7"/>
    </row>
    <row r="6066" spans="3:4">
      <c r="C6066" s="7"/>
      <c r="D6066" s="7"/>
    </row>
    <row r="6067" spans="3:4">
      <c r="C6067" s="7"/>
      <c r="D6067" s="7"/>
    </row>
    <row r="6068" spans="3:4">
      <c r="C6068" s="7"/>
      <c r="D6068" s="7"/>
    </row>
    <row r="6069" spans="3:4">
      <c r="C6069" s="7"/>
      <c r="D6069" s="7"/>
    </row>
    <row r="6070" spans="3:4">
      <c r="C6070" s="7"/>
      <c r="D6070" s="7"/>
    </row>
    <row r="6071" spans="3:4">
      <c r="C6071" s="7"/>
      <c r="D6071" s="7"/>
    </row>
    <row r="6072" spans="3:4">
      <c r="C6072" s="7"/>
      <c r="D6072" s="7"/>
    </row>
    <row r="6073" spans="3:4">
      <c r="C6073" s="7"/>
      <c r="D6073" s="7"/>
    </row>
    <row r="6074" spans="3:4">
      <c r="C6074" s="7"/>
      <c r="D6074" s="7"/>
    </row>
    <row r="6075" spans="3:4">
      <c r="C6075" s="7"/>
      <c r="D6075" s="7"/>
    </row>
    <row r="6076" spans="3:4">
      <c r="C6076" s="7"/>
      <c r="D6076" s="7"/>
    </row>
    <row r="6077" spans="3:4">
      <c r="C6077" s="7"/>
      <c r="D6077" s="7"/>
    </row>
    <row r="6078" spans="3:4">
      <c r="C6078" s="7"/>
      <c r="D6078" s="7"/>
    </row>
    <row r="6079" spans="3:4">
      <c r="C6079" s="7"/>
      <c r="D6079" s="7"/>
    </row>
    <row r="6080" spans="3:4">
      <c r="C6080" s="7"/>
      <c r="D6080" s="7"/>
    </row>
    <row r="6081" spans="3:4">
      <c r="C6081" s="7"/>
      <c r="D6081" s="7"/>
    </row>
    <row r="6082" spans="3:4">
      <c r="C6082" s="7"/>
      <c r="D6082" s="7"/>
    </row>
    <row r="6083" spans="3:4">
      <c r="C6083" s="7"/>
      <c r="D6083" s="7"/>
    </row>
    <row r="6084" spans="3:4">
      <c r="C6084" s="7"/>
      <c r="D6084" s="7"/>
    </row>
    <row r="6085" spans="3:4">
      <c r="C6085" s="7"/>
      <c r="D6085" s="7"/>
    </row>
    <row r="6086" spans="3:4">
      <c r="C6086" s="7"/>
      <c r="D6086" s="7"/>
    </row>
    <row r="6087" spans="3:4">
      <c r="C6087" s="7"/>
      <c r="D6087" s="7"/>
    </row>
    <row r="6088" spans="3:4">
      <c r="C6088" s="7"/>
      <c r="D6088" s="7"/>
    </row>
    <row r="6089" spans="3:4">
      <c r="C6089" s="7"/>
      <c r="D6089" s="7"/>
    </row>
    <row r="6090" spans="3:4">
      <c r="C6090" s="7"/>
      <c r="D6090" s="7"/>
    </row>
    <row r="6091" spans="3:4">
      <c r="C6091" s="7"/>
      <c r="D6091" s="7"/>
    </row>
    <row r="6092" spans="3:4">
      <c r="C6092" s="7"/>
      <c r="D6092" s="7"/>
    </row>
    <row r="6093" spans="3:4">
      <c r="C6093" s="7"/>
      <c r="D6093" s="7"/>
    </row>
    <row r="6094" spans="3:4">
      <c r="C6094" s="7"/>
      <c r="D6094" s="7"/>
    </row>
    <row r="6095" spans="3:4">
      <c r="C6095" s="7"/>
      <c r="D6095" s="7"/>
    </row>
    <row r="6096" spans="3:4">
      <c r="C6096" s="7"/>
      <c r="D6096" s="7"/>
    </row>
    <row r="6097" spans="3:4">
      <c r="C6097" s="7"/>
      <c r="D6097" s="7"/>
    </row>
    <row r="6098" spans="3:4">
      <c r="C6098" s="7"/>
      <c r="D6098" s="7"/>
    </row>
    <row r="6099" spans="3:4">
      <c r="C6099" s="7"/>
      <c r="D6099" s="7"/>
    </row>
    <row r="6100" spans="3:4">
      <c r="C6100" s="7"/>
      <c r="D6100" s="7"/>
    </row>
    <row r="6101" spans="3:4">
      <c r="C6101" s="7"/>
      <c r="D6101" s="7"/>
    </row>
    <row r="6102" spans="3:4">
      <c r="C6102" s="7"/>
      <c r="D6102" s="7"/>
    </row>
    <row r="6103" spans="3:4">
      <c r="C6103" s="7"/>
      <c r="D6103" s="7"/>
    </row>
    <row r="6104" spans="3:4">
      <c r="C6104" s="7"/>
      <c r="D6104" s="7"/>
    </row>
    <row r="6105" spans="3:4">
      <c r="C6105" s="7"/>
      <c r="D6105" s="7"/>
    </row>
    <row r="6106" spans="3:4">
      <c r="C6106" s="7"/>
      <c r="D6106" s="7"/>
    </row>
    <row r="6107" spans="3:4">
      <c r="C6107" s="7"/>
      <c r="D6107" s="7"/>
    </row>
    <row r="6108" spans="3:4">
      <c r="C6108" s="7"/>
      <c r="D6108" s="7"/>
    </row>
    <row r="6109" spans="3:4">
      <c r="C6109" s="7"/>
      <c r="D6109" s="7"/>
    </row>
    <row r="6110" spans="3:4">
      <c r="C6110" s="7"/>
      <c r="D6110" s="7"/>
    </row>
    <row r="6111" spans="3:4">
      <c r="C6111" s="7"/>
      <c r="D6111" s="7"/>
    </row>
    <row r="6112" spans="3:4">
      <c r="C6112" s="7"/>
      <c r="D6112" s="7"/>
    </row>
    <row r="6113" spans="3:4">
      <c r="C6113" s="7"/>
      <c r="D6113" s="7"/>
    </row>
    <row r="6114" spans="3:4">
      <c r="C6114" s="7"/>
      <c r="D6114" s="7"/>
    </row>
    <row r="6115" spans="3:4">
      <c r="C6115" s="7"/>
      <c r="D6115" s="7"/>
    </row>
    <row r="6116" spans="3:4">
      <c r="C6116" s="7"/>
      <c r="D6116" s="7"/>
    </row>
    <row r="6117" spans="3:4">
      <c r="C6117" s="7"/>
      <c r="D6117" s="7"/>
    </row>
    <row r="6118" spans="3:4">
      <c r="C6118" s="7"/>
      <c r="D6118" s="7"/>
    </row>
    <row r="6119" spans="3:4">
      <c r="C6119" s="7"/>
      <c r="D6119" s="7"/>
    </row>
    <row r="6120" spans="3:4">
      <c r="C6120" s="7"/>
      <c r="D6120" s="7"/>
    </row>
    <row r="6121" spans="3:4">
      <c r="C6121" s="7"/>
      <c r="D6121" s="7"/>
    </row>
    <row r="6122" spans="3:4">
      <c r="C6122" s="7"/>
      <c r="D6122" s="7"/>
    </row>
    <row r="6123" spans="3:4">
      <c r="C6123" s="7"/>
      <c r="D6123" s="7"/>
    </row>
    <row r="6124" spans="3:4">
      <c r="C6124" s="7"/>
      <c r="D6124" s="7"/>
    </row>
    <row r="6125" spans="3:4">
      <c r="C6125" s="7"/>
      <c r="D6125" s="7"/>
    </row>
    <row r="6126" spans="3:4">
      <c r="C6126" s="7"/>
      <c r="D6126" s="7"/>
    </row>
    <row r="6127" spans="3:4">
      <c r="C6127" s="7"/>
      <c r="D6127" s="7"/>
    </row>
    <row r="6128" spans="3:4">
      <c r="C6128" s="7"/>
      <c r="D6128" s="7"/>
    </row>
    <row r="6129" spans="3:4">
      <c r="C6129" s="7"/>
      <c r="D6129" s="7"/>
    </row>
    <row r="6130" spans="3:4">
      <c r="C6130" s="7"/>
      <c r="D6130" s="7"/>
    </row>
    <row r="6131" spans="3:4">
      <c r="C6131" s="7"/>
      <c r="D6131" s="7"/>
    </row>
    <row r="6132" spans="3:4">
      <c r="C6132" s="7"/>
      <c r="D6132" s="7"/>
    </row>
    <row r="6133" spans="3:4">
      <c r="C6133" s="7"/>
      <c r="D6133" s="7"/>
    </row>
    <row r="6134" spans="3:4">
      <c r="C6134" s="7"/>
      <c r="D6134" s="7"/>
    </row>
    <row r="6135" spans="3:4">
      <c r="C6135" s="7"/>
      <c r="D6135" s="7"/>
    </row>
    <row r="6136" spans="3:4">
      <c r="C6136" s="7"/>
      <c r="D6136" s="7"/>
    </row>
    <row r="6137" spans="3:4">
      <c r="C6137" s="7"/>
      <c r="D6137" s="7"/>
    </row>
    <row r="6138" spans="3:4">
      <c r="C6138" s="7"/>
      <c r="D6138" s="7"/>
    </row>
    <row r="6139" spans="3:4">
      <c r="C6139" s="7"/>
      <c r="D6139" s="7"/>
    </row>
    <row r="6140" spans="3:4">
      <c r="C6140" s="7"/>
      <c r="D6140" s="7"/>
    </row>
    <row r="6141" spans="3:4">
      <c r="C6141" s="7"/>
      <c r="D6141" s="7"/>
    </row>
    <row r="6142" spans="3:4">
      <c r="C6142" s="7"/>
      <c r="D6142" s="7"/>
    </row>
    <row r="6143" spans="3:4">
      <c r="C6143" s="7"/>
      <c r="D6143" s="7"/>
    </row>
    <row r="6144" spans="3:4">
      <c r="C6144" s="7"/>
      <c r="D6144" s="7"/>
    </row>
    <row r="6145" spans="3:4">
      <c r="C6145" s="7"/>
      <c r="D6145" s="7"/>
    </row>
    <row r="6146" spans="3:4">
      <c r="C6146" s="7"/>
      <c r="D6146" s="7"/>
    </row>
    <row r="6147" spans="3:4">
      <c r="C6147" s="7"/>
      <c r="D6147" s="7"/>
    </row>
    <row r="6148" spans="3:4">
      <c r="C6148" s="7"/>
      <c r="D6148" s="7"/>
    </row>
    <row r="6149" spans="3:4">
      <c r="C6149" s="7"/>
      <c r="D6149" s="7"/>
    </row>
    <row r="6150" spans="3:4">
      <c r="C6150" s="7"/>
      <c r="D6150" s="7"/>
    </row>
    <row r="6151" spans="3:4">
      <c r="C6151" s="7"/>
      <c r="D6151" s="7"/>
    </row>
    <row r="6152" spans="3:4">
      <c r="C6152" s="7"/>
      <c r="D6152" s="7"/>
    </row>
    <row r="6153" spans="3:4">
      <c r="C6153" s="7"/>
      <c r="D6153" s="7"/>
    </row>
    <row r="6154" spans="3:4">
      <c r="C6154" s="7"/>
      <c r="D6154" s="7"/>
    </row>
    <row r="6155" spans="3:4">
      <c r="C6155" s="7"/>
      <c r="D6155" s="7"/>
    </row>
    <row r="6156" spans="3:4">
      <c r="C6156" s="7"/>
      <c r="D6156" s="7"/>
    </row>
    <row r="6157" spans="3:4">
      <c r="C6157" s="7"/>
      <c r="D6157" s="7"/>
    </row>
    <row r="6158" spans="3:4">
      <c r="C6158" s="7"/>
      <c r="D6158" s="7"/>
    </row>
    <row r="6159" spans="3:4">
      <c r="C6159" s="7"/>
      <c r="D6159" s="7"/>
    </row>
    <row r="6160" spans="3:4">
      <c r="C6160" s="7"/>
      <c r="D6160" s="7"/>
    </row>
    <row r="6161" spans="3:4">
      <c r="C6161" s="7"/>
      <c r="D6161" s="7"/>
    </row>
    <row r="6162" spans="3:4">
      <c r="C6162" s="7"/>
      <c r="D6162" s="7"/>
    </row>
    <row r="6163" spans="3:4">
      <c r="C6163" s="7"/>
      <c r="D6163" s="7"/>
    </row>
    <row r="6164" spans="3:4">
      <c r="C6164" s="7"/>
      <c r="D6164" s="7"/>
    </row>
    <row r="6165" spans="3:4">
      <c r="C6165" s="7"/>
      <c r="D6165" s="7"/>
    </row>
    <row r="6166" spans="3:4">
      <c r="C6166" s="7"/>
      <c r="D6166" s="7"/>
    </row>
    <row r="6167" spans="3:4">
      <c r="C6167" s="7"/>
      <c r="D6167" s="7"/>
    </row>
    <row r="6168" spans="3:4">
      <c r="C6168" s="7"/>
      <c r="D6168" s="7"/>
    </row>
    <row r="6169" spans="3:4">
      <c r="C6169" s="7"/>
      <c r="D6169" s="7"/>
    </row>
    <row r="6170" spans="3:4">
      <c r="C6170" s="7"/>
      <c r="D6170" s="7"/>
    </row>
    <row r="6171" spans="3:4">
      <c r="C6171" s="7"/>
      <c r="D6171" s="7"/>
    </row>
    <row r="6172" spans="3:4">
      <c r="C6172" s="7"/>
      <c r="D6172" s="7"/>
    </row>
    <row r="6173" spans="3:4">
      <c r="C6173" s="7"/>
      <c r="D6173" s="7"/>
    </row>
    <row r="6174" spans="3:4">
      <c r="C6174" s="7"/>
      <c r="D6174" s="7"/>
    </row>
    <row r="6175" spans="3:4">
      <c r="C6175" s="7"/>
      <c r="D6175" s="7"/>
    </row>
    <row r="6176" spans="3:4">
      <c r="C6176" s="7"/>
      <c r="D6176" s="7"/>
    </row>
    <row r="6177" spans="3:4">
      <c r="C6177" s="7"/>
      <c r="D6177" s="7"/>
    </row>
    <row r="6178" spans="3:4">
      <c r="C6178" s="7"/>
      <c r="D6178" s="7"/>
    </row>
    <row r="6179" spans="3:4">
      <c r="C6179" s="7"/>
      <c r="D6179" s="7"/>
    </row>
    <row r="6180" spans="3:4">
      <c r="C6180" s="7"/>
      <c r="D6180" s="7"/>
    </row>
    <row r="6181" spans="3:4">
      <c r="C6181" s="7"/>
      <c r="D6181" s="7"/>
    </row>
    <row r="6182" spans="3:4">
      <c r="C6182" s="7"/>
      <c r="D6182" s="7"/>
    </row>
    <row r="6183" spans="3:4">
      <c r="C6183" s="7"/>
      <c r="D6183" s="7"/>
    </row>
    <row r="6184" spans="3:4">
      <c r="C6184" s="7"/>
      <c r="D6184" s="7"/>
    </row>
    <row r="6185" spans="3:4">
      <c r="C6185" s="7"/>
      <c r="D6185" s="7"/>
    </row>
    <row r="6186" spans="3:4">
      <c r="C6186" s="7"/>
      <c r="D6186" s="7"/>
    </row>
    <row r="6187" spans="3:4">
      <c r="C6187" s="7"/>
      <c r="D6187" s="7"/>
    </row>
    <row r="6188" spans="3:4">
      <c r="C6188" s="7"/>
      <c r="D6188" s="7"/>
    </row>
    <row r="6189" spans="3:4">
      <c r="C6189" s="7"/>
      <c r="D6189" s="7"/>
    </row>
    <row r="6190" spans="3:4">
      <c r="C6190" s="7"/>
      <c r="D6190" s="7"/>
    </row>
    <row r="6191" spans="3:4">
      <c r="C6191" s="7"/>
      <c r="D6191" s="7"/>
    </row>
    <row r="6192" spans="3:4">
      <c r="C6192" s="7"/>
      <c r="D6192" s="7"/>
    </row>
    <row r="6193" spans="3:4">
      <c r="C6193" s="7"/>
      <c r="D6193" s="7"/>
    </row>
    <row r="6194" spans="3:4">
      <c r="C6194" s="7"/>
      <c r="D6194" s="7"/>
    </row>
    <row r="6195" spans="3:4">
      <c r="C6195" s="7"/>
      <c r="D6195" s="7"/>
    </row>
    <row r="6196" spans="3:4">
      <c r="C6196" s="7"/>
      <c r="D6196" s="7"/>
    </row>
    <row r="6197" spans="3:4">
      <c r="C6197" s="7"/>
      <c r="D6197" s="7"/>
    </row>
    <row r="6198" spans="3:4">
      <c r="C6198" s="7"/>
      <c r="D6198" s="7"/>
    </row>
    <row r="6199" spans="3:4">
      <c r="C6199" s="7"/>
      <c r="D6199" s="7"/>
    </row>
    <row r="6200" spans="3:4">
      <c r="C6200" s="7"/>
      <c r="D6200" s="7"/>
    </row>
    <row r="6201" spans="3:4">
      <c r="C6201" s="7"/>
      <c r="D6201" s="7"/>
    </row>
    <row r="6202" spans="3:4">
      <c r="C6202" s="7"/>
      <c r="D6202" s="7"/>
    </row>
    <row r="6203" spans="3:4">
      <c r="C6203" s="7"/>
      <c r="D6203" s="7"/>
    </row>
    <row r="6204" spans="3:4">
      <c r="C6204" s="7"/>
      <c r="D6204" s="7"/>
    </row>
    <row r="6205" spans="3:4">
      <c r="C6205" s="7"/>
      <c r="D6205" s="7"/>
    </row>
    <row r="6206" spans="3:4">
      <c r="C6206" s="7"/>
      <c r="D6206" s="7"/>
    </row>
    <row r="6207" spans="3:4">
      <c r="C6207" s="7"/>
      <c r="D6207" s="7"/>
    </row>
    <row r="6208" spans="3:4">
      <c r="C6208" s="7"/>
      <c r="D6208" s="7"/>
    </row>
    <row r="6209" spans="3:4">
      <c r="C6209" s="7"/>
      <c r="D6209" s="7"/>
    </row>
    <row r="6210" spans="3:4">
      <c r="C6210" s="7"/>
      <c r="D6210" s="7"/>
    </row>
    <row r="6211" spans="3:4">
      <c r="C6211" s="7"/>
      <c r="D6211" s="7"/>
    </row>
    <row r="6212" spans="3:4">
      <c r="C6212" s="7"/>
      <c r="D6212" s="7"/>
    </row>
    <row r="6213" spans="3:4">
      <c r="C6213" s="7"/>
      <c r="D6213" s="7"/>
    </row>
    <row r="6214" spans="3:4">
      <c r="C6214" s="7"/>
      <c r="D6214" s="7"/>
    </row>
    <row r="6215" spans="3:4">
      <c r="C6215" s="7"/>
      <c r="D6215" s="7"/>
    </row>
    <row r="6216" spans="3:4">
      <c r="C6216" s="7"/>
      <c r="D6216" s="7"/>
    </row>
    <row r="6217" spans="3:4">
      <c r="C6217" s="7"/>
      <c r="D6217" s="7"/>
    </row>
    <row r="6218" spans="3:4">
      <c r="C6218" s="7"/>
      <c r="D6218" s="7"/>
    </row>
    <row r="6219" spans="3:4">
      <c r="C6219" s="7"/>
      <c r="D6219" s="7"/>
    </row>
    <row r="6220" spans="3:4">
      <c r="C6220" s="7"/>
      <c r="D6220" s="7"/>
    </row>
    <row r="6221" spans="3:4">
      <c r="C6221" s="7"/>
      <c r="D6221" s="7"/>
    </row>
    <row r="6222" spans="3:4">
      <c r="C6222" s="7"/>
      <c r="D6222" s="7"/>
    </row>
    <row r="6223" spans="3:4">
      <c r="C6223" s="7"/>
      <c r="D6223" s="7"/>
    </row>
    <row r="6224" spans="3:4">
      <c r="C6224" s="7"/>
      <c r="D6224" s="7"/>
    </row>
    <row r="6225" spans="3:4">
      <c r="C6225" s="7"/>
      <c r="D6225" s="7"/>
    </row>
    <row r="6226" spans="3:4">
      <c r="C6226" s="7"/>
      <c r="D6226" s="7"/>
    </row>
    <row r="6227" spans="3:4">
      <c r="C6227" s="7"/>
      <c r="D6227" s="7"/>
    </row>
    <row r="6228" spans="3:4">
      <c r="C6228" s="7"/>
      <c r="D6228" s="7"/>
    </row>
    <row r="6229" spans="3:4">
      <c r="C6229" s="7"/>
      <c r="D6229" s="7"/>
    </row>
    <row r="6230" spans="3:4">
      <c r="C6230" s="7"/>
      <c r="D6230" s="7"/>
    </row>
    <row r="6231" spans="3:4">
      <c r="C6231" s="7"/>
      <c r="D6231" s="7"/>
    </row>
    <row r="6232" spans="3:4">
      <c r="C6232" s="7"/>
      <c r="D6232" s="7"/>
    </row>
    <row r="6233" spans="3:4">
      <c r="C6233" s="7"/>
      <c r="D6233" s="7"/>
    </row>
    <row r="6234" spans="3:4">
      <c r="C6234" s="7"/>
      <c r="D6234" s="7"/>
    </row>
    <row r="6235" spans="3:4">
      <c r="C6235" s="7"/>
      <c r="D6235" s="7"/>
    </row>
    <row r="6236" spans="3:4">
      <c r="C6236" s="7"/>
      <c r="D6236" s="7"/>
    </row>
    <row r="6237" spans="3:4">
      <c r="C6237" s="7"/>
      <c r="D6237" s="7"/>
    </row>
    <row r="6238" spans="3:4">
      <c r="C6238" s="7"/>
      <c r="D6238" s="7"/>
    </row>
    <row r="6239" spans="3:4">
      <c r="C6239" s="7"/>
      <c r="D6239" s="7"/>
    </row>
    <row r="6240" spans="3:4">
      <c r="C6240" s="7"/>
      <c r="D6240" s="7"/>
    </row>
    <row r="6241" spans="3:4">
      <c r="C6241" s="7"/>
      <c r="D6241" s="7"/>
    </row>
    <row r="6242" spans="3:4">
      <c r="C6242" s="7"/>
      <c r="D6242" s="7"/>
    </row>
    <row r="6243" spans="3:4">
      <c r="C6243" s="7"/>
      <c r="D6243" s="7"/>
    </row>
    <row r="6244" spans="3:4">
      <c r="C6244" s="7"/>
      <c r="D6244" s="7"/>
    </row>
    <row r="6245" spans="3:4">
      <c r="C6245" s="7"/>
      <c r="D6245" s="7"/>
    </row>
    <row r="6246" spans="3:4">
      <c r="C6246" s="7"/>
      <c r="D6246" s="7"/>
    </row>
    <row r="6247" spans="3:4">
      <c r="C6247" s="7"/>
      <c r="D6247" s="7"/>
    </row>
    <row r="6248" spans="3:4">
      <c r="C6248" s="7"/>
      <c r="D6248" s="7"/>
    </row>
    <row r="6249" spans="3:4">
      <c r="C6249" s="7"/>
      <c r="D6249" s="7"/>
    </row>
    <row r="6250" spans="3:4">
      <c r="C6250" s="7"/>
      <c r="D6250" s="7"/>
    </row>
    <row r="6251" spans="3:4">
      <c r="C6251" s="7"/>
      <c r="D6251" s="7"/>
    </row>
    <row r="6252" spans="3:4">
      <c r="C6252" s="7"/>
      <c r="D6252" s="7"/>
    </row>
    <row r="6253" spans="3:4">
      <c r="C6253" s="7"/>
      <c r="D6253" s="7"/>
    </row>
    <row r="6254" spans="3:4">
      <c r="C6254" s="7"/>
      <c r="D6254" s="7"/>
    </row>
    <row r="6255" spans="3:4">
      <c r="C6255" s="7"/>
      <c r="D6255" s="7"/>
    </row>
    <row r="6256" spans="3:4">
      <c r="C6256" s="7"/>
      <c r="D6256" s="7"/>
    </row>
    <row r="6257" spans="3:4">
      <c r="C6257" s="7"/>
      <c r="D6257" s="7"/>
    </row>
    <row r="6258" spans="3:4">
      <c r="C6258" s="7"/>
      <c r="D6258" s="7"/>
    </row>
    <row r="6259" spans="3:4">
      <c r="C6259" s="7"/>
      <c r="D6259" s="7"/>
    </row>
    <row r="6260" spans="3:4">
      <c r="C6260" s="7"/>
      <c r="D6260" s="7"/>
    </row>
    <row r="6261" spans="3:4">
      <c r="C6261" s="7"/>
      <c r="D6261" s="7"/>
    </row>
    <row r="6262" spans="3:4">
      <c r="C6262" s="7"/>
      <c r="D6262" s="7"/>
    </row>
    <row r="6263" spans="3:4">
      <c r="C6263" s="7"/>
      <c r="D6263" s="7"/>
    </row>
    <row r="6264" spans="3:4">
      <c r="C6264" s="7"/>
      <c r="D6264" s="7"/>
    </row>
    <row r="6265" spans="3:4">
      <c r="C6265" s="7"/>
      <c r="D6265" s="7"/>
    </row>
    <row r="6266" spans="3:4">
      <c r="C6266" s="7"/>
      <c r="D6266" s="7"/>
    </row>
    <row r="6267" spans="3:4">
      <c r="C6267" s="7"/>
      <c r="D6267" s="7"/>
    </row>
    <row r="6268" spans="3:4">
      <c r="C6268" s="7"/>
      <c r="D6268" s="7"/>
    </row>
    <row r="6269" spans="3:4">
      <c r="C6269" s="7"/>
      <c r="D6269" s="7"/>
    </row>
    <row r="6270" spans="3:4">
      <c r="C6270" s="7"/>
      <c r="D6270" s="7"/>
    </row>
    <row r="6271" spans="3:4">
      <c r="C6271" s="7"/>
      <c r="D6271" s="7"/>
    </row>
    <row r="6272" spans="3:4">
      <c r="C6272" s="7"/>
      <c r="D6272" s="7"/>
    </row>
    <row r="6273" spans="3:4">
      <c r="C6273" s="7"/>
      <c r="D6273" s="7"/>
    </row>
    <row r="6274" spans="3:4">
      <c r="C6274" s="7"/>
      <c r="D6274" s="7"/>
    </row>
    <row r="6275" spans="3:4">
      <c r="C6275" s="7"/>
      <c r="D6275" s="7"/>
    </row>
    <row r="6276" spans="3:4">
      <c r="C6276" s="7"/>
      <c r="D6276" s="7"/>
    </row>
    <row r="6277" spans="3:4">
      <c r="C6277" s="7"/>
      <c r="D6277" s="7"/>
    </row>
    <row r="6278" spans="3:4">
      <c r="C6278" s="7"/>
      <c r="D6278" s="7"/>
    </row>
    <row r="6279" spans="3:4">
      <c r="C6279" s="7"/>
      <c r="D6279" s="7"/>
    </row>
    <row r="6280" spans="3:4">
      <c r="C6280" s="7"/>
      <c r="D6280" s="7"/>
    </row>
    <row r="6281" spans="3:4">
      <c r="C6281" s="7"/>
      <c r="D6281" s="7"/>
    </row>
    <row r="6282" spans="3:4">
      <c r="C6282" s="7"/>
      <c r="D6282" s="7"/>
    </row>
    <row r="6283" spans="3:4">
      <c r="C6283" s="7"/>
      <c r="D6283" s="7"/>
    </row>
    <row r="6284" spans="3:4">
      <c r="C6284" s="7"/>
      <c r="D6284" s="7"/>
    </row>
    <row r="6285" spans="3:4">
      <c r="C6285" s="7"/>
      <c r="D6285" s="7"/>
    </row>
    <row r="6286" spans="3:4">
      <c r="C6286" s="7"/>
      <c r="D6286" s="7"/>
    </row>
    <row r="6287" spans="3:4">
      <c r="C6287" s="7"/>
      <c r="D6287" s="7"/>
    </row>
    <row r="6288" spans="3:4">
      <c r="C6288" s="7"/>
      <c r="D6288" s="7"/>
    </row>
    <row r="6289" spans="3:4">
      <c r="C6289" s="7"/>
      <c r="D6289" s="7"/>
    </row>
    <row r="6290" spans="3:4">
      <c r="C6290" s="7"/>
      <c r="D6290" s="7"/>
    </row>
    <row r="6291" spans="3:4">
      <c r="C6291" s="7"/>
      <c r="D6291" s="7"/>
    </row>
    <row r="6292" spans="3:4">
      <c r="C6292" s="7"/>
      <c r="D6292" s="7"/>
    </row>
    <row r="6293" spans="3:4">
      <c r="C6293" s="7"/>
      <c r="D6293" s="7"/>
    </row>
    <row r="6294" spans="3:4">
      <c r="C6294" s="7"/>
      <c r="D6294" s="7"/>
    </row>
    <row r="6295" spans="3:4">
      <c r="C6295" s="7"/>
      <c r="D6295" s="7"/>
    </row>
    <row r="6296" spans="3:4">
      <c r="C6296" s="7"/>
      <c r="D6296" s="7"/>
    </row>
    <row r="6297" spans="3:4">
      <c r="C6297" s="7"/>
      <c r="D6297" s="7"/>
    </row>
    <row r="6298" spans="3:4">
      <c r="C6298" s="7"/>
      <c r="D6298" s="7"/>
    </row>
    <row r="6299" spans="3:4">
      <c r="C6299" s="7"/>
      <c r="D6299" s="7"/>
    </row>
    <row r="6300" spans="3:4">
      <c r="C6300" s="7"/>
      <c r="D6300" s="7"/>
    </row>
    <row r="6301" spans="3:4">
      <c r="C6301" s="7"/>
      <c r="D6301" s="7"/>
    </row>
    <row r="6302" spans="3:4">
      <c r="C6302" s="7"/>
      <c r="D6302" s="7"/>
    </row>
    <row r="6303" spans="3:4">
      <c r="C6303" s="7"/>
      <c r="D6303" s="7"/>
    </row>
    <row r="6304" spans="3:4">
      <c r="C6304" s="7"/>
      <c r="D6304" s="7"/>
    </row>
    <row r="6305" spans="3:4">
      <c r="C6305" s="7"/>
      <c r="D6305" s="7"/>
    </row>
    <row r="6306" spans="3:4">
      <c r="C6306" s="7"/>
      <c r="D6306" s="7"/>
    </row>
    <row r="6307" spans="3:4">
      <c r="C6307" s="7"/>
      <c r="D6307" s="7"/>
    </row>
    <row r="6308" spans="3:4">
      <c r="C6308" s="7"/>
      <c r="D6308" s="7"/>
    </row>
    <row r="6309" spans="3:4">
      <c r="C6309" s="7"/>
      <c r="D6309" s="7"/>
    </row>
    <row r="6310" spans="3:4">
      <c r="C6310" s="7"/>
      <c r="D6310" s="7"/>
    </row>
    <row r="6311" spans="3:4">
      <c r="C6311" s="7"/>
      <c r="D6311" s="7"/>
    </row>
    <row r="6312" spans="3:4">
      <c r="C6312" s="7"/>
      <c r="D6312" s="7"/>
    </row>
    <row r="6313" spans="3:4">
      <c r="C6313" s="7"/>
      <c r="D6313" s="7"/>
    </row>
    <row r="6314" spans="3:4">
      <c r="C6314" s="7"/>
      <c r="D6314" s="7"/>
    </row>
    <row r="6315" spans="3:4">
      <c r="C6315" s="7"/>
      <c r="D6315" s="7"/>
    </row>
    <row r="6316" spans="3:4">
      <c r="C6316" s="7"/>
      <c r="D6316" s="7"/>
    </row>
    <row r="6317" spans="3:4">
      <c r="C6317" s="7"/>
      <c r="D6317" s="7"/>
    </row>
    <row r="6318" spans="3:4">
      <c r="C6318" s="7"/>
      <c r="D6318" s="7"/>
    </row>
    <row r="6319" spans="3:4">
      <c r="C6319" s="7"/>
      <c r="D6319" s="7"/>
    </row>
    <row r="6320" spans="3:4">
      <c r="C6320" s="7"/>
      <c r="D6320" s="7"/>
    </row>
    <row r="6321" spans="3:4">
      <c r="C6321" s="7"/>
      <c r="D6321" s="7"/>
    </row>
    <row r="6322" spans="3:4">
      <c r="C6322" s="7"/>
      <c r="D6322" s="7"/>
    </row>
    <row r="6323" spans="3:4">
      <c r="C6323" s="7"/>
      <c r="D6323" s="7"/>
    </row>
    <row r="6324" spans="3:4">
      <c r="C6324" s="7"/>
      <c r="D6324" s="7"/>
    </row>
    <row r="6325" spans="3:4">
      <c r="C6325" s="7"/>
      <c r="D6325" s="7"/>
    </row>
    <row r="6326" spans="3:4">
      <c r="C6326" s="7"/>
      <c r="D6326" s="7"/>
    </row>
    <row r="6327" spans="3:4">
      <c r="C6327" s="7"/>
      <c r="D6327" s="7"/>
    </row>
    <row r="6328" spans="3:4">
      <c r="C6328" s="7"/>
      <c r="D6328" s="7"/>
    </row>
    <row r="6329" spans="3:4">
      <c r="C6329" s="7"/>
      <c r="D6329" s="7"/>
    </row>
    <row r="6330" spans="3:4">
      <c r="C6330" s="7"/>
      <c r="D6330" s="7"/>
    </row>
    <row r="6331" spans="3:4">
      <c r="C6331" s="7"/>
      <c r="D6331" s="7"/>
    </row>
    <row r="6332" spans="3:4">
      <c r="C6332" s="7"/>
      <c r="D6332" s="7"/>
    </row>
    <row r="6333" spans="3:4">
      <c r="C6333" s="7"/>
      <c r="D6333" s="7"/>
    </row>
    <row r="6334" spans="3:4">
      <c r="C6334" s="7"/>
      <c r="D6334" s="7"/>
    </row>
    <row r="6335" spans="3:4">
      <c r="C6335" s="7"/>
      <c r="D6335" s="7"/>
    </row>
    <row r="6336" spans="3:4">
      <c r="C6336" s="7"/>
      <c r="D6336" s="7"/>
    </row>
    <row r="6337" spans="3:4">
      <c r="C6337" s="7"/>
      <c r="D6337" s="7"/>
    </row>
    <row r="6338" spans="3:4">
      <c r="C6338" s="7"/>
      <c r="D6338" s="7"/>
    </row>
    <row r="6339" spans="3:4">
      <c r="C6339" s="7"/>
      <c r="D6339" s="7"/>
    </row>
    <row r="6340" spans="3:4">
      <c r="C6340" s="7"/>
      <c r="D6340" s="7"/>
    </row>
    <row r="6341" spans="3:4">
      <c r="C6341" s="7"/>
      <c r="D6341" s="7"/>
    </row>
    <row r="6342" spans="3:4">
      <c r="C6342" s="7"/>
      <c r="D6342" s="7"/>
    </row>
    <row r="6343" spans="3:4">
      <c r="C6343" s="7"/>
      <c r="D6343" s="7"/>
    </row>
    <row r="6344" spans="3:4">
      <c r="C6344" s="7"/>
      <c r="D6344" s="7"/>
    </row>
    <row r="6345" spans="3:4">
      <c r="C6345" s="7"/>
      <c r="D6345" s="7"/>
    </row>
    <row r="6346" spans="3:4">
      <c r="C6346" s="7"/>
      <c r="D6346" s="7"/>
    </row>
    <row r="6347" spans="3:4">
      <c r="C6347" s="7"/>
      <c r="D6347" s="7"/>
    </row>
    <row r="6348" spans="3:4">
      <c r="C6348" s="7"/>
      <c r="D6348" s="7"/>
    </row>
    <row r="6349" spans="3:4">
      <c r="C6349" s="7"/>
      <c r="D6349" s="7"/>
    </row>
    <row r="6350" spans="3:4">
      <c r="C6350" s="7"/>
      <c r="D6350" s="7"/>
    </row>
    <row r="6351" spans="3:4">
      <c r="C6351" s="7"/>
      <c r="D6351" s="7"/>
    </row>
    <row r="6352" spans="3:4">
      <c r="C6352" s="7"/>
      <c r="D6352" s="7"/>
    </row>
    <row r="6353" spans="3:4">
      <c r="C6353" s="7"/>
      <c r="D6353" s="7"/>
    </row>
    <row r="6354" spans="3:4">
      <c r="C6354" s="7"/>
      <c r="D6354" s="7"/>
    </row>
    <row r="6355" spans="3:4">
      <c r="C6355" s="7"/>
      <c r="D6355" s="7"/>
    </row>
    <row r="6356" spans="3:4">
      <c r="C6356" s="7"/>
      <c r="D6356" s="7"/>
    </row>
    <row r="6357" spans="3:4">
      <c r="C6357" s="7"/>
      <c r="D6357" s="7"/>
    </row>
    <row r="6358" spans="3:4">
      <c r="C6358" s="7"/>
      <c r="D6358" s="7"/>
    </row>
    <row r="6359" spans="3:4">
      <c r="C6359" s="7"/>
      <c r="D6359" s="7"/>
    </row>
    <row r="6360" spans="3:4">
      <c r="C6360" s="7"/>
      <c r="D6360" s="7"/>
    </row>
    <row r="6361" spans="3:4">
      <c r="C6361" s="7"/>
      <c r="D6361" s="7"/>
    </row>
    <row r="6362" spans="3:4">
      <c r="C6362" s="7"/>
      <c r="D6362" s="7"/>
    </row>
    <row r="6363" spans="3:4">
      <c r="C6363" s="7"/>
      <c r="D6363" s="7"/>
    </row>
    <row r="6364" spans="3:4">
      <c r="C6364" s="7"/>
      <c r="D6364" s="7"/>
    </row>
    <row r="6365" spans="3:4">
      <c r="C6365" s="7"/>
      <c r="D6365" s="7"/>
    </row>
    <row r="6366" spans="3:4">
      <c r="C6366" s="7"/>
      <c r="D6366" s="7"/>
    </row>
    <row r="6367" spans="3:4">
      <c r="C6367" s="7"/>
      <c r="D6367" s="7"/>
    </row>
    <row r="6368" spans="3:4">
      <c r="C6368" s="7"/>
      <c r="D6368" s="7"/>
    </row>
    <row r="6369" spans="3:4">
      <c r="C6369" s="7"/>
      <c r="D6369" s="7"/>
    </row>
    <row r="6370" spans="3:4">
      <c r="C6370" s="7"/>
      <c r="D6370" s="7"/>
    </row>
    <row r="6371" spans="3:4">
      <c r="C6371" s="7"/>
      <c r="D6371" s="7"/>
    </row>
    <row r="6372" spans="3:4">
      <c r="C6372" s="7"/>
      <c r="D6372" s="7"/>
    </row>
    <row r="6373" spans="3:4">
      <c r="C6373" s="7"/>
      <c r="D6373" s="7"/>
    </row>
    <row r="6374" spans="3:4">
      <c r="C6374" s="7"/>
      <c r="D6374" s="7"/>
    </row>
    <row r="6375" spans="3:4">
      <c r="C6375" s="7"/>
      <c r="D6375" s="7"/>
    </row>
    <row r="6376" spans="3:4">
      <c r="C6376" s="7"/>
      <c r="D6376" s="7"/>
    </row>
    <row r="6377" spans="3:4">
      <c r="C6377" s="7"/>
      <c r="D6377" s="7"/>
    </row>
    <row r="6378" spans="3:4">
      <c r="C6378" s="7"/>
      <c r="D6378" s="7"/>
    </row>
    <row r="6379" spans="3:4">
      <c r="C6379" s="7"/>
      <c r="D6379" s="7"/>
    </row>
    <row r="6380" spans="3:4">
      <c r="C6380" s="7"/>
      <c r="D6380" s="7"/>
    </row>
    <row r="6381" spans="3:4">
      <c r="C6381" s="7"/>
      <c r="D6381" s="7"/>
    </row>
    <row r="6382" spans="3:4">
      <c r="C6382" s="7"/>
      <c r="D6382" s="7"/>
    </row>
    <row r="6383" spans="3:4">
      <c r="C6383" s="7"/>
      <c r="D6383" s="7"/>
    </row>
    <row r="6384" spans="3:4">
      <c r="C6384" s="7"/>
      <c r="D6384" s="7"/>
    </row>
    <row r="6385" spans="3:4">
      <c r="C6385" s="7"/>
      <c r="D6385" s="7"/>
    </row>
    <row r="6386" spans="3:4">
      <c r="C6386" s="7"/>
      <c r="D6386" s="7"/>
    </row>
    <row r="6387" spans="3:4">
      <c r="C6387" s="7"/>
      <c r="D6387" s="7"/>
    </row>
    <row r="6388" spans="3:4">
      <c r="C6388" s="7"/>
      <c r="D6388" s="7"/>
    </row>
    <row r="6389" spans="3:4">
      <c r="C6389" s="7"/>
      <c r="D6389" s="7"/>
    </row>
    <row r="6390" spans="3:4">
      <c r="C6390" s="7"/>
      <c r="D6390" s="7"/>
    </row>
    <row r="6391" spans="3:4">
      <c r="C6391" s="7"/>
      <c r="D6391" s="7"/>
    </row>
    <row r="6392" spans="3:4">
      <c r="C6392" s="7"/>
      <c r="D6392" s="7"/>
    </row>
    <row r="6393" spans="3:4">
      <c r="C6393" s="7"/>
      <c r="D6393" s="7"/>
    </row>
    <row r="6394" spans="3:4">
      <c r="C6394" s="7"/>
      <c r="D6394" s="7"/>
    </row>
    <row r="6395" spans="3:4">
      <c r="C6395" s="7"/>
      <c r="D6395" s="7"/>
    </row>
    <row r="6396" spans="3:4">
      <c r="C6396" s="7"/>
      <c r="D6396" s="7"/>
    </row>
    <row r="6397" spans="3:4">
      <c r="C6397" s="7"/>
      <c r="D6397" s="7"/>
    </row>
    <row r="6398" spans="3:4">
      <c r="C6398" s="7"/>
      <c r="D6398" s="7"/>
    </row>
    <row r="6399" spans="3:4">
      <c r="C6399" s="7"/>
      <c r="D6399" s="7"/>
    </row>
    <row r="6400" spans="3:4">
      <c r="C6400" s="7"/>
      <c r="D6400" s="7"/>
    </row>
    <row r="6401" spans="3:4">
      <c r="C6401" s="7"/>
      <c r="D6401" s="7"/>
    </row>
    <row r="6402" spans="3:4">
      <c r="C6402" s="7"/>
      <c r="D6402" s="7"/>
    </row>
    <row r="6403" spans="3:4">
      <c r="C6403" s="7"/>
      <c r="D6403" s="7"/>
    </row>
    <row r="6404" spans="3:4">
      <c r="C6404" s="7"/>
      <c r="D6404" s="7"/>
    </row>
    <row r="6405" spans="3:4">
      <c r="C6405" s="7"/>
      <c r="D6405" s="7"/>
    </row>
    <row r="6406" spans="3:4">
      <c r="C6406" s="7"/>
      <c r="D6406" s="7"/>
    </row>
    <row r="6407" spans="3:4">
      <c r="C6407" s="7"/>
      <c r="D6407" s="7"/>
    </row>
    <row r="6408" spans="3:4">
      <c r="C6408" s="7"/>
      <c r="D6408" s="7"/>
    </row>
    <row r="6409" spans="3:4">
      <c r="C6409" s="7"/>
      <c r="D6409" s="7"/>
    </row>
    <row r="6410" spans="3:4">
      <c r="C6410" s="7"/>
      <c r="D6410" s="7"/>
    </row>
    <row r="6411" spans="3:4">
      <c r="C6411" s="7"/>
      <c r="D6411" s="7"/>
    </row>
    <row r="6412" spans="3:4">
      <c r="C6412" s="7"/>
      <c r="D6412" s="7"/>
    </row>
    <row r="6413" spans="3:4">
      <c r="C6413" s="7"/>
      <c r="D6413" s="7"/>
    </row>
    <row r="6414" spans="3:4">
      <c r="C6414" s="7"/>
      <c r="D6414" s="7"/>
    </row>
    <row r="6415" spans="3:4">
      <c r="C6415" s="7"/>
      <c r="D6415" s="7"/>
    </row>
    <row r="6416" spans="3:4">
      <c r="C6416" s="7"/>
      <c r="D6416" s="7"/>
    </row>
    <row r="6417" spans="3:4">
      <c r="C6417" s="7"/>
      <c r="D6417" s="7"/>
    </row>
    <row r="6418" spans="3:4">
      <c r="C6418" s="7"/>
      <c r="D6418" s="7"/>
    </row>
    <row r="6419" spans="3:4">
      <c r="C6419" s="7"/>
      <c r="D6419" s="7"/>
    </row>
    <row r="6420" spans="3:4">
      <c r="C6420" s="7"/>
      <c r="D6420" s="7"/>
    </row>
    <row r="6421" spans="3:4">
      <c r="C6421" s="7"/>
      <c r="D6421" s="7"/>
    </row>
    <row r="6422" spans="3:4">
      <c r="C6422" s="7"/>
      <c r="D6422" s="7"/>
    </row>
    <row r="6423" spans="3:4">
      <c r="C6423" s="7"/>
      <c r="D6423" s="7"/>
    </row>
    <row r="6424" spans="3:4">
      <c r="C6424" s="7"/>
      <c r="D6424" s="7"/>
    </row>
    <row r="6425" spans="3:4">
      <c r="C6425" s="7"/>
      <c r="D6425" s="7"/>
    </row>
    <row r="6426" spans="3:4">
      <c r="C6426" s="7"/>
      <c r="D6426" s="7"/>
    </row>
    <row r="6427" spans="3:4">
      <c r="C6427" s="7"/>
      <c r="D6427" s="7"/>
    </row>
    <row r="6428" spans="3:4">
      <c r="C6428" s="7"/>
      <c r="D6428" s="7"/>
    </row>
    <row r="6429" spans="3:4">
      <c r="C6429" s="7"/>
      <c r="D6429" s="7"/>
    </row>
    <row r="6430" spans="3:4">
      <c r="C6430" s="7"/>
      <c r="D6430" s="7"/>
    </row>
    <row r="6431" spans="3:4">
      <c r="C6431" s="7"/>
      <c r="D6431" s="7"/>
    </row>
    <row r="6432" spans="3:4">
      <c r="C6432" s="7"/>
      <c r="D6432" s="7"/>
    </row>
    <row r="6433" spans="3:4">
      <c r="C6433" s="7"/>
      <c r="D6433" s="7"/>
    </row>
    <row r="6434" spans="3:4">
      <c r="C6434" s="7"/>
      <c r="D6434" s="7"/>
    </row>
    <row r="6435" spans="3:4">
      <c r="C6435" s="7"/>
      <c r="D6435" s="7"/>
    </row>
    <row r="6436" spans="3:4">
      <c r="C6436" s="7"/>
      <c r="D6436" s="7"/>
    </row>
    <row r="6437" spans="3:4">
      <c r="C6437" s="7"/>
      <c r="D6437" s="7"/>
    </row>
    <row r="6438" spans="3:4">
      <c r="C6438" s="7"/>
      <c r="D6438" s="7"/>
    </row>
    <row r="6439" spans="3:4">
      <c r="C6439" s="7"/>
      <c r="D6439" s="7"/>
    </row>
    <row r="6440" spans="3:4">
      <c r="C6440" s="7"/>
      <c r="D6440" s="7"/>
    </row>
    <row r="6441" spans="3:4">
      <c r="C6441" s="7"/>
      <c r="D6441" s="7"/>
    </row>
    <row r="6442" spans="3:4">
      <c r="C6442" s="7"/>
      <c r="D6442" s="7"/>
    </row>
    <row r="6443" spans="3:4">
      <c r="C6443" s="7"/>
      <c r="D6443" s="7"/>
    </row>
    <row r="6444" spans="3:4">
      <c r="C6444" s="7"/>
      <c r="D6444" s="7"/>
    </row>
    <row r="6445" spans="3:4">
      <c r="C6445" s="7"/>
      <c r="D6445" s="7"/>
    </row>
    <row r="6446" spans="3:4">
      <c r="C6446" s="7"/>
      <c r="D6446" s="7"/>
    </row>
    <row r="6447" spans="3:4">
      <c r="C6447" s="7"/>
      <c r="D6447" s="7"/>
    </row>
    <row r="6448" spans="3:4">
      <c r="C6448" s="7"/>
      <c r="D6448" s="7"/>
    </row>
    <row r="6449" spans="3:4">
      <c r="C6449" s="7"/>
      <c r="D6449" s="7"/>
    </row>
    <row r="6450" spans="3:4">
      <c r="C6450" s="7"/>
      <c r="D6450" s="7"/>
    </row>
    <row r="6451" spans="3:4">
      <c r="C6451" s="7"/>
      <c r="D6451" s="7"/>
    </row>
    <row r="6452" spans="3:4">
      <c r="C6452" s="7"/>
      <c r="D6452" s="7"/>
    </row>
    <row r="6453" spans="3:4">
      <c r="C6453" s="7"/>
      <c r="D6453" s="7"/>
    </row>
    <row r="6454" spans="3:4">
      <c r="C6454" s="7"/>
      <c r="D6454" s="7"/>
    </row>
    <row r="6455" spans="3:4">
      <c r="C6455" s="7"/>
      <c r="D6455" s="7"/>
    </row>
    <row r="6456" spans="3:4">
      <c r="C6456" s="7"/>
      <c r="D6456" s="7"/>
    </row>
    <row r="6457" spans="3:4">
      <c r="C6457" s="7"/>
      <c r="D6457" s="7"/>
    </row>
    <row r="6458" spans="3:4">
      <c r="C6458" s="7"/>
      <c r="D6458" s="7"/>
    </row>
    <row r="6459" spans="3:4">
      <c r="C6459" s="7"/>
      <c r="D6459" s="7"/>
    </row>
    <row r="6460" spans="3:4">
      <c r="C6460" s="7"/>
      <c r="D6460" s="7"/>
    </row>
    <row r="6461" spans="3:4">
      <c r="C6461" s="7"/>
      <c r="D6461" s="7"/>
    </row>
    <row r="6462" spans="3:4">
      <c r="C6462" s="7"/>
      <c r="D6462" s="7"/>
    </row>
    <row r="6463" spans="3:4">
      <c r="C6463" s="7"/>
      <c r="D6463" s="7"/>
    </row>
    <row r="6464" spans="3:4">
      <c r="C6464" s="7"/>
      <c r="D6464" s="7"/>
    </row>
    <row r="6465" spans="3:4">
      <c r="C6465" s="7"/>
      <c r="D6465" s="7"/>
    </row>
    <row r="6466" spans="3:4">
      <c r="C6466" s="7"/>
      <c r="D6466" s="7"/>
    </row>
    <row r="6467" spans="3:4">
      <c r="C6467" s="7"/>
      <c r="D6467" s="7"/>
    </row>
    <row r="6468" spans="3:4">
      <c r="C6468" s="7"/>
      <c r="D6468" s="7"/>
    </row>
    <row r="6469" spans="3:4">
      <c r="C6469" s="7"/>
      <c r="D6469" s="7"/>
    </row>
    <row r="6470" spans="3:4">
      <c r="C6470" s="7"/>
      <c r="D6470" s="7"/>
    </row>
    <row r="6471" spans="3:4">
      <c r="C6471" s="7"/>
      <c r="D6471" s="7"/>
    </row>
    <row r="6472" spans="3:4">
      <c r="C6472" s="7"/>
      <c r="D6472" s="7"/>
    </row>
    <row r="6473" spans="3:4">
      <c r="C6473" s="7"/>
      <c r="D6473" s="7"/>
    </row>
    <row r="6474" spans="3:4">
      <c r="C6474" s="7"/>
      <c r="D6474" s="7"/>
    </row>
    <row r="6475" spans="3:4">
      <c r="C6475" s="7"/>
      <c r="D6475" s="7"/>
    </row>
    <row r="6476" spans="3:4">
      <c r="C6476" s="7"/>
      <c r="D6476" s="7"/>
    </row>
    <row r="6477" spans="3:4">
      <c r="C6477" s="7"/>
      <c r="D6477" s="7"/>
    </row>
    <row r="6478" spans="3:4">
      <c r="C6478" s="7"/>
      <c r="D6478" s="7"/>
    </row>
    <row r="6479" spans="3:4">
      <c r="C6479" s="7"/>
      <c r="D6479" s="7"/>
    </row>
    <row r="6480" spans="3:4">
      <c r="C6480" s="7"/>
      <c r="D6480" s="7"/>
    </row>
    <row r="6481" spans="3:4">
      <c r="C6481" s="7"/>
      <c r="D6481" s="7"/>
    </row>
    <row r="6482" spans="3:4">
      <c r="C6482" s="7"/>
      <c r="D6482" s="7"/>
    </row>
    <row r="6483" spans="3:4">
      <c r="C6483" s="7"/>
      <c r="D6483" s="7"/>
    </row>
    <row r="6484" spans="3:4">
      <c r="C6484" s="7"/>
      <c r="D6484" s="7"/>
    </row>
    <row r="6485" spans="3:4">
      <c r="C6485" s="7"/>
      <c r="D6485" s="7"/>
    </row>
    <row r="6486" spans="3:4">
      <c r="C6486" s="7"/>
      <c r="D6486" s="7"/>
    </row>
    <row r="6487" spans="3:4">
      <c r="C6487" s="7"/>
      <c r="D6487" s="7"/>
    </row>
    <row r="6488" spans="3:4">
      <c r="C6488" s="7"/>
      <c r="D6488" s="7"/>
    </row>
    <row r="6489" spans="3:4">
      <c r="C6489" s="7"/>
      <c r="D6489" s="7"/>
    </row>
    <row r="6490" spans="3:4">
      <c r="C6490" s="7"/>
      <c r="D6490" s="7"/>
    </row>
    <row r="6491" spans="3:4">
      <c r="C6491" s="7"/>
      <c r="D6491" s="7"/>
    </row>
    <row r="6492" spans="3:4">
      <c r="C6492" s="7"/>
      <c r="D6492" s="7"/>
    </row>
    <row r="6493" spans="3:4">
      <c r="C6493" s="7"/>
      <c r="D6493" s="7"/>
    </row>
    <row r="6494" spans="3:4">
      <c r="C6494" s="7"/>
      <c r="D6494" s="7"/>
    </row>
    <row r="6495" spans="3:4">
      <c r="C6495" s="7"/>
      <c r="D6495" s="7"/>
    </row>
    <row r="6496" spans="3:4">
      <c r="C6496" s="7"/>
      <c r="D6496" s="7"/>
    </row>
    <row r="6497" spans="3:4">
      <c r="C6497" s="7"/>
      <c r="D6497" s="7"/>
    </row>
    <row r="6498" spans="3:4">
      <c r="C6498" s="7"/>
      <c r="D6498" s="7"/>
    </row>
    <row r="6499" spans="3:4">
      <c r="C6499" s="7"/>
      <c r="D6499" s="7"/>
    </row>
    <row r="6500" spans="3:4">
      <c r="C6500" s="7"/>
      <c r="D6500" s="7"/>
    </row>
    <row r="6501" spans="3:4">
      <c r="C6501" s="7"/>
      <c r="D6501" s="7"/>
    </row>
    <row r="6502" spans="3:4">
      <c r="C6502" s="7"/>
      <c r="D6502" s="7"/>
    </row>
    <row r="6503" spans="3:4">
      <c r="C6503" s="7"/>
      <c r="D6503" s="7"/>
    </row>
    <row r="6504" spans="3:4">
      <c r="C6504" s="7"/>
      <c r="D6504" s="7"/>
    </row>
    <row r="6505" spans="3:4">
      <c r="C6505" s="7"/>
      <c r="D6505" s="7"/>
    </row>
    <row r="6506" spans="3:4">
      <c r="C6506" s="7"/>
      <c r="D6506" s="7"/>
    </row>
    <row r="6507" spans="3:4">
      <c r="C6507" s="7"/>
      <c r="D6507" s="7"/>
    </row>
    <row r="6508" spans="3:4">
      <c r="C6508" s="7"/>
      <c r="D6508" s="7"/>
    </row>
    <row r="6509" spans="3:4">
      <c r="C6509" s="7"/>
      <c r="D6509" s="7"/>
    </row>
    <row r="6510" spans="3:4">
      <c r="C6510" s="7"/>
      <c r="D6510" s="7"/>
    </row>
    <row r="6511" spans="3:4">
      <c r="C6511" s="7"/>
      <c r="D6511" s="7"/>
    </row>
    <row r="6512" spans="3:4">
      <c r="C6512" s="7"/>
      <c r="D6512" s="7"/>
    </row>
    <row r="6513" spans="3:4">
      <c r="C6513" s="7"/>
      <c r="D6513" s="7"/>
    </row>
    <row r="6514" spans="3:4">
      <c r="C6514" s="7"/>
      <c r="D6514" s="7"/>
    </row>
    <row r="6515" spans="3:4">
      <c r="C6515" s="7"/>
      <c r="D6515" s="7"/>
    </row>
    <row r="6516" spans="3:4">
      <c r="C6516" s="7"/>
      <c r="D6516" s="7"/>
    </row>
    <row r="6517" spans="3:4">
      <c r="C6517" s="7"/>
      <c r="D6517" s="7"/>
    </row>
    <row r="6518" spans="3:4">
      <c r="C6518" s="7"/>
      <c r="D6518" s="7"/>
    </row>
    <row r="6519" spans="3:4">
      <c r="C6519" s="7"/>
      <c r="D6519" s="7"/>
    </row>
    <row r="6520" spans="3:4">
      <c r="C6520" s="7"/>
      <c r="D6520" s="7"/>
    </row>
    <row r="6521" spans="3:4">
      <c r="C6521" s="7"/>
      <c r="D6521" s="7"/>
    </row>
    <row r="6522" spans="3:4">
      <c r="C6522" s="7"/>
      <c r="D6522" s="7"/>
    </row>
    <row r="6523" spans="3:4">
      <c r="C6523" s="7"/>
      <c r="D6523" s="7"/>
    </row>
    <row r="6524" spans="3:4">
      <c r="C6524" s="7"/>
      <c r="D6524" s="7"/>
    </row>
    <row r="6525" spans="3:4">
      <c r="C6525" s="7"/>
      <c r="D6525" s="7"/>
    </row>
    <row r="6526" spans="3:4">
      <c r="C6526" s="7"/>
      <c r="D6526" s="7"/>
    </row>
    <row r="6527" spans="3:4">
      <c r="C6527" s="7"/>
      <c r="D6527" s="7"/>
    </row>
    <row r="6528" spans="3:4">
      <c r="C6528" s="7"/>
      <c r="D6528" s="7"/>
    </row>
    <row r="6529" spans="3:4">
      <c r="C6529" s="7"/>
      <c r="D6529" s="7"/>
    </row>
    <row r="6530" spans="3:4">
      <c r="C6530" s="7"/>
      <c r="D6530" s="7"/>
    </row>
    <row r="6531" spans="3:4">
      <c r="C6531" s="7"/>
      <c r="D6531" s="7"/>
    </row>
    <row r="6532" spans="3:4">
      <c r="C6532" s="7"/>
      <c r="D6532" s="7"/>
    </row>
    <row r="6533" spans="3:4">
      <c r="C6533" s="7"/>
      <c r="D6533" s="7"/>
    </row>
    <row r="6534" spans="3:4">
      <c r="C6534" s="7"/>
      <c r="D6534" s="7"/>
    </row>
    <row r="6535" spans="3:4">
      <c r="C6535" s="7"/>
      <c r="D6535" s="7"/>
    </row>
    <row r="6536" spans="3:4">
      <c r="C6536" s="7"/>
      <c r="D6536" s="7"/>
    </row>
    <row r="6537" spans="3:4">
      <c r="C6537" s="7"/>
      <c r="D6537" s="7"/>
    </row>
    <row r="6538" spans="3:4">
      <c r="C6538" s="7"/>
      <c r="D6538" s="7"/>
    </row>
    <row r="6539" spans="3:4">
      <c r="C6539" s="7"/>
      <c r="D6539" s="7"/>
    </row>
    <row r="6540" spans="3:4">
      <c r="C6540" s="7"/>
      <c r="D6540" s="7"/>
    </row>
    <row r="6541" spans="3:4">
      <c r="C6541" s="7"/>
      <c r="D6541" s="7"/>
    </row>
    <row r="6542" spans="3:4">
      <c r="C6542" s="7"/>
      <c r="D6542" s="7"/>
    </row>
    <row r="6543" spans="3:4">
      <c r="C6543" s="7"/>
      <c r="D6543" s="7"/>
    </row>
    <row r="6544" spans="3:4">
      <c r="C6544" s="7"/>
      <c r="D6544" s="7"/>
    </row>
    <row r="6545" spans="3:4">
      <c r="C6545" s="7"/>
      <c r="D6545" s="7"/>
    </row>
    <row r="6546" spans="3:4">
      <c r="C6546" s="7"/>
      <c r="D6546" s="7"/>
    </row>
    <row r="6547" spans="3:4">
      <c r="C6547" s="7"/>
      <c r="D6547" s="7"/>
    </row>
    <row r="6548" spans="3:4">
      <c r="C6548" s="7"/>
      <c r="D6548" s="7"/>
    </row>
    <row r="6549" spans="3:4">
      <c r="C6549" s="7"/>
      <c r="D6549" s="7"/>
    </row>
    <row r="6550" spans="3:4">
      <c r="C6550" s="7"/>
      <c r="D6550" s="7"/>
    </row>
    <row r="6551" spans="3:4">
      <c r="C6551" s="7"/>
      <c r="D6551" s="7"/>
    </row>
    <row r="6552" spans="3:4">
      <c r="C6552" s="7"/>
      <c r="D6552" s="7"/>
    </row>
    <row r="6553" spans="3:4">
      <c r="C6553" s="7"/>
      <c r="D6553" s="7"/>
    </row>
    <row r="6554" spans="3:4">
      <c r="C6554" s="7"/>
      <c r="D6554" s="7"/>
    </row>
    <row r="6555" spans="3:4">
      <c r="C6555" s="7"/>
      <c r="D6555" s="7"/>
    </row>
    <row r="6556" spans="3:4">
      <c r="C6556" s="7"/>
      <c r="D6556" s="7"/>
    </row>
    <row r="6557" spans="3:4">
      <c r="C6557" s="7"/>
      <c r="D6557" s="7"/>
    </row>
    <row r="6558" spans="3:4">
      <c r="C6558" s="7"/>
      <c r="D6558" s="7"/>
    </row>
    <row r="6559" spans="3:4">
      <c r="C6559" s="7"/>
      <c r="D6559" s="7"/>
    </row>
    <row r="6560" spans="3:4">
      <c r="C6560" s="7"/>
      <c r="D6560" s="7"/>
    </row>
    <row r="6561" spans="3:4">
      <c r="C6561" s="7"/>
      <c r="D6561" s="7"/>
    </row>
    <row r="6562" spans="3:4">
      <c r="C6562" s="7"/>
      <c r="D6562" s="7"/>
    </row>
    <row r="6563" spans="3:4">
      <c r="C6563" s="7"/>
      <c r="D6563" s="7"/>
    </row>
    <row r="6564" spans="3:4">
      <c r="C6564" s="7"/>
      <c r="D6564" s="7"/>
    </row>
    <row r="6565" spans="3:4">
      <c r="C6565" s="7"/>
      <c r="D6565" s="7"/>
    </row>
    <row r="6566" spans="3:4">
      <c r="C6566" s="7"/>
      <c r="D6566" s="7"/>
    </row>
    <row r="6567" spans="3:4">
      <c r="C6567" s="7"/>
      <c r="D6567" s="7"/>
    </row>
    <row r="6568" spans="3:4">
      <c r="C6568" s="7"/>
      <c r="D6568" s="7"/>
    </row>
    <row r="6569" spans="3:4">
      <c r="C6569" s="7"/>
      <c r="D6569" s="7"/>
    </row>
    <row r="6570" spans="3:4">
      <c r="C6570" s="7"/>
      <c r="D6570" s="7"/>
    </row>
    <row r="6571" spans="3:4">
      <c r="C6571" s="7"/>
      <c r="D6571" s="7"/>
    </row>
    <row r="6572" spans="3:4">
      <c r="C6572" s="7"/>
      <c r="D6572" s="7"/>
    </row>
    <row r="6573" spans="3:4">
      <c r="C6573" s="7"/>
      <c r="D6573" s="7"/>
    </row>
    <row r="6574" spans="3:4">
      <c r="C6574" s="7"/>
      <c r="D6574" s="7"/>
    </row>
    <row r="6575" spans="3:4">
      <c r="C6575" s="7"/>
      <c r="D6575" s="7"/>
    </row>
    <row r="6576" spans="3:4">
      <c r="C6576" s="7"/>
      <c r="D6576" s="7"/>
    </row>
    <row r="6577" spans="3:4">
      <c r="C6577" s="7"/>
      <c r="D6577" s="7"/>
    </row>
    <row r="6578" spans="3:4">
      <c r="C6578" s="7"/>
      <c r="D6578" s="7"/>
    </row>
    <row r="6579" spans="3:4">
      <c r="C6579" s="7"/>
      <c r="D6579" s="7"/>
    </row>
    <row r="6580" spans="3:4">
      <c r="C6580" s="7"/>
      <c r="D6580" s="7"/>
    </row>
    <row r="6581" spans="3:4">
      <c r="C6581" s="7"/>
      <c r="D6581" s="7"/>
    </row>
    <row r="6582" spans="3:4">
      <c r="C6582" s="7"/>
      <c r="D6582" s="7"/>
    </row>
    <row r="6583" spans="3:4">
      <c r="C6583" s="7"/>
      <c r="D6583" s="7"/>
    </row>
    <row r="6584" spans="3:4">
      <c r="C6584" s="7"/>
      <c r="D6584" s="7"/>
    </row>
    <row r="6585" spans="3:4">
      <c r="C6585" s="7"/>
      <c r="D6585" s="7"/>
    </row>
    <row r="6586" spans="3:4">
      <c r="C6586" s="7"/>
      <c r="D6586" s="7"/>
    </row>
    <row r="6587" spans="3:4">
      <c r="C6587" s="7"/>
      <c r="D6587" s="7"/>
    </row>
    <row r="6588" spans="3:4">
      <c r="C6588" s="7"/>
      <c r="D6588" s="7"/>
    </row>
    <row r="6589" spans="3:4">
      <c r="C6589" s="7"/>
      <c r="D6589" s="7"/>
    </row>
    <row r="6590" spans="3:4">
      <c r="C6590" s="7"/>
      <c r="D6590" s="7"/>
    </row>
    <row r="6591" spans="3:4">
      <c r="C6591" s="7"/>
      <c r="D6591" s="7"/>
    </row>
    <row r="6592" spans="3:4">
      <c r="C6592" s="7"/>
      <c r="D6592" s="7"/>
    </row>
    <row r="6593" spans="3:4">
      <c r="C6593" s="7"/>
      <c r="D6593" s="7"/>
    </row>
    <row r="6594" spans="3:4">
      <c r="C6594" s="7"/>
      <c r="D6594" s="7"/>
    </row>
    <row r="6595" spans="3:4">
      <c r="C6595" s="7"/>
      <c r="D6595" s="7"/>
    </row>
    <row r="6596" spans="3:4">
      <c r="C6596" s="7"/>
      <c r="D6596" s="7"/>
    </row>
    <row r="6597" spans="3:4">
      <c r="C6597" s="7"/>
      <c r="D6597" s="7"/>
    </row>
    <row r="6598" spans="3:4">
      <c r="C6598" s="7"/>
      <c r="D6598" s="7"/>
    </row>
    <row r="6599" spans="3:4">
      <c r="C6599" s="7"/>
      <c r="D6599" s="7"/>
    </row>
    <row r="6600" spans="3:4">
      <c r="C6600" s="7"/>
      <c r="D6600" s="7"/>
    </row>
    <row r="6601" spans="3:4">
      <c r="C6601" s="7"/>
      <c r="D6601" s="7"/>
    </row>
    <row r="6602" spans="3:4">
      <c r="C6602" s="7"/>
      <c r="D6602" s="7"/>
    </row>
    <row r="6603" spans="3:4">
      <c r="C6603" s="7"/>
      <c r="D6603" s="7"/>
    </row>
    <row r="6604" spans="3:4">
      <c r="C6604" s="7"/>
      <c r="D6604" s="7"/>
    </row>
    <row r="6605" spans="3:4">
      <c r="C6605" s="7"/>
      <c r="D6605" s="7"/>
    </row>
    <row r="6606" spans="3:4">
      <c r="C6606" s="7"/>
      <c r="D6606" s="7"/>
    </row>
    <row r="6607" spans="3:4">
      <c r="C6607" s="7"/>
      <c r="D6607" s="7"/>
    </row>
    <row r="6608" spans="3:4">
      <c r="C6608" s="7"/>
      <c r="D6608" s="7"/>
    </row>
    <row r="6609" spans="3:4">
      <c r="C6609" s="7"/>
      <c r="D6609" s="7"/>
    </row>
    <row r="6610" spans="3:4">
      <c r="C6610" s="7"/>
      <c r="D6610" s="7"/>
    </row>
    <row r="6611" spans="3:4">
      <c r="C6611" s="7"/>
      <c r="D6611" s="7"/>
    </row>
    <row r="6612" spans="3:4">
      <c r="C6612" s="7"/>
      <c r="D6612" s="7"/>
    </row>
    <row r="6613" spans="3:4">
      <c r="C6613" s="7"/>
      <c r="D6613" s="7"/>
    </row>
    <row r="6614" spans="3:4">
      <c r="C6614" s="7"/>
      <c r="D6614" s="7"/>
    </row>
    <row r="6615" spans="3:4">
      <c r="C6615" s="7"/>
      <c r="D6615" s="7"/>
    </row>
    <row r="6616" spans="3:4">
      <c r="C6616" s="7"/>
      <c r="D6616" s="7"/>
    </row>
    <row r="6617" spans="3:4">
      <c r="C6617" s="7"/>
      <c r="D6617" s="7"/>
    </row>
    <row r="6618" spans="3:4">
      <c r="C6618" s="7"/>
      <c r="D6618" s="7"/>
    </row>
    <row r="6619" spans="3:4">
      <c r="C6619" s="7"/>
      <c r="D6619" s="7"/>
    </row>
    <row r="6620" spans="3:4">
      <c r="C6620" s="7"/>
      <c r="D6620" s="7"/>
    </row>
    <row r="6621" spans="3:4">
      <c r="C6621" s="7"/>
      <c r="D6621" s="7"/>
    </row>
    <row r="6622" spans="3:4">
      <c r="C6622" s="7"/>
      <c r="D6622" s="7"/>
    </row>
    <row r="6623" spans="3:4">
      <c r="C6623" s="7"/>
      <c r="D6623" s="7"/>
    </row>
    <row r="6624" spans="3:4">
      <c r="C6624" s="7"/>
      <c r="D6624" s="7"/>
    </row>
    <row r="6625" spans="3:4">
      <c r="C6625" s="7"/>
      <c r="D6625" s="7"/>
    </row>
    <row r="6626" spans="3:4">
      <c r="C6626" s="7"/>
      <c r="D6626" s="7"/>
    </row>
    <row r="6627" spans="3:4">
      <c r="C6627" s="7"/>
      <c r="D6627" s="7"/>
    </row>
    <row r="6628" spans="3:4">
      <c r="C6628" s="7"/>
      <c r="D6628" s="7"/>
    </row>
    <row r="6629" spans="3:4">
      <c r="C6629" s="7"/>
      <c r="D6629" s="7"/>
    </row>
    <row r="6630" spans="3:4">
      <c r="C6630" s="7"/>
      <c r="D6630" s="7"/>
    </row>
    <row r="6631" spans="3:4">
      <c r="C6631" s="7"/>
      <c r="D6631" s="7"/>
    </row>
    <row r="6632" spans="3:4">
      <c r="C6632" s="7"/>
      <c r="D6632" s="7"/>
    </row>
    <row r="6633" spans="3:4">
      <c r="C6633" s="7"/>
      <c r="D6633" s="7"/>
    </row>
    <row r="6634" spans="3:4">
      <c r="C6634" s="7"/>
      <c r="D6634" s="7"/>
    </row>
    <row r="6635" spans="3:4">
      <c r="C6635" s="7"/>
      <c r="D6635" s="7"/>
    </row>
    <row r="6636" spans="3:4">
      <c r="C6636" s="7"/>
      <c r="D6636" s="7"/>
    </row>
    <row r="6637" spans="3:4">
      <c r="C6637" s="7"/>
      <c r="D6637" s="7"/>
    </row>
    <row r="6638" spans="3:4">
      <c r="C6638" s="7"/>
      <c r="D6638" s="7"/>
    </row>
    <row r="6639" spans="3:4">
      <c r="C6639" s="7"/>
      <c r="D6639" s="7"/>
    </row>
    <row r="6640" spans="3:4">
      <c r="C6640" s="7"/>
      <c r="D6640" s="7"/>
    </row>
    <row r="6641" spans="3:4">
      <c r="C6641" s="7"/>
      <c r="D6641" s="7"/>
    </row>
    <row r="6642" spans="3:4">
      <c r="C6642" s="7"/>
      <c r="D6642" s="7"/>
    </row>
    <row r="6643" spans="3:4">
      <c r="C6643" s="7"/>
      <c r="D6643" s="7"/>
    </row>
    <row r="6644" spans="3:4">
      <c r="C6644" s="7"/>
      <c r="D6644" s="7"/>
    </row>
    <row r="6645" spans="3:4">
      <c r="C6645" s="7"/>
      <c r="D6645" s="7"/>
    </row>
    <row r="6646" spans="3:4">
      <c r="C6646" s="7"/>
      <c r="D6646" s="7"/>
    </row>
    <row r="6647" spans="3:4">
      <c r="C6647" s="7"/>
      <c r="D6647" s="7"/>
    </row>
    <row r="6648" spans="3:4">
      <c r="C6648" s="7"/>
      <c r="D6648" s="7"/>
    </row>
    <row r="6649" spans="3:4">
      <c r="C6649" s="7"/>
      <c r="D6649" s="7"/>
    </row>
    <row r="6650" spans="3:4">
      <c r="C6650" s="7"/>
      <c r="D6650" s="7"/>
    </row>
    <row r="6651" spans="3:4">
      <c r="C6651" s="7"/>
      <c r="D6651" s="7"/>
    </row>
    <row r="6652" spans="3:4">
      <c r="C6652" s="7"/>
      <c r="D6652" s="7"/>
    </row>
    <row r="6653" spans="3:4">
      <c r="C6653" s="7"/>
      <c r="D6653" s="7"/>
    </row>
    <row r="6654" spans="3:4">
      <c r="C6654" s="7"/>
      <c r="D6654" s="7"/>
    </row>
    <row r="6655" spans="3:4">
      <c r="C6655" s="7"/>
      <c r="D6655" s="7"/>
    </row>
    <row r="6656" spans="3:4">
      <c r="C6656" s="7"/>
      <c r="D6656" s="7"/>
    </row>
    <row r="6657" spans="3:4">
      <c r="C6657" s="7"/>
      <c r="D6657" s="7"/>
    </row>
    <row r="6658" spans="3:4">
      <c r="C6658" s="7"/>
      <c r="D6658" s="7"/>
    </row>
    <row r="6659" spans="3:4">
      <c r="C6659" s="7"/>
      <c r="D6659" s="7"/>
    </row>
    <row r="6660" spans="3:4">
      <c r="C6660" s="7"/>
      <c r="D6660" s="7"/>
    </row>
    <row r="6661" spans="3:4">
      <c r="C6661" s="7"/>
      <c r="D6661" s="7"/>
    </row>
    <row r="6662" spans="3:4">
      <c r="C6662" s="7"/>
      <c r="D6662" s="7"/>
    </row>
    <row r="6663" spans="3:4">
      <c r="C6663" s="7"/>
      <c r="D6663" s="7"/>
    </row>
    <row r="6664" spans="3:4">
      <c r="C6664" s="7"/>
      <c r="D6664" s="7"/>
    </row>
    <row r="6665" spans="3:4">
      <c r="C6665" s="7"/>
      <c r="D6665" s="7"/>
    </row>
    <row r="6666" spans="3:4">
      <c r="C6666" s="7"/>
      <c r="D6666" s="7"/>
    </row>
    <row r="6667" spans="3:4">
      <c r="C6667" s="7"/>
      <c r="D6667" s="7"/>
    </row>
    <row r="6668" spans="3:4">
      <c r="C6668" s="7"/>
      <c r="D6668" s="7"/>
    </row>
    <row r="6669" spans="3:4">
      <c r="C6669" s="7"/>
      <c r="D6669" s="7"/>
    </row>
    <row r="6670" spans="3:4">
      <c r="C6670" s="7"/>
      <c r="D6670" s="7"/>
    </row>
    <row r="6671" spans="3:4">
      <c r="C6671" s="7"/>
      <c r="D6671" s="7"/>
    </row>
    <row r="6672" spans="3:4">
      <c r="C6672" s="7"/>
      <c r="D6672" s="7"/>
    </row>
    <row r="6673" spans="3:4">
      <c r="C6673" s="7"/>
      <c r="D6673" s="7"/>
    </row>
    <row r="6674" spans="3:4">
      <c r="C6674" s="7"/>
      <c r="D6674" s="7"/>
    </row>
    <row r="6675" spans="3:4">
      <c r="C6675" s="7"/>
      <c r="D6675" s="7"/>
    </row>
    <row r="6676" spans="3:4">
      <c r="C6676" s="7"/>
      <c r="D6676" s="7"/>
    </row>
    <row r="6677" spans="3:4">
      <c r="C6677" s="7"/>
      <c r="D6677" s="7"/>
    </row>
    <row r="6678" spans="3:4">
      <c r="C6678" s="7"/>
      <c r="D6678" s="7"/>
    </row>
    <row r="6679" spans="3:4">
      <c r="C6679" s="7"/>
      <c r="D6679" s="7"/>
    </row>
    <row r="6680" spans="3:4">
      <c r="C6680" s="7"/>
      <c r="D6680" s="7"/>
    </row>
    <row r="6681" spans="3:4">
      <c r="C6681" s="7"/>
      <c r="D6681" s="7"/>
    </row>
    <row r="6682" spans="3:4">
      <c r="C6682" s="7"/>
      <c r="D6682" s="7"/>
    </row>
    <row r="6683" spans="3:4">
      <c r="C6683" s="7"/>
      <c r="D6683" s="7"/>
    </row>
    <row r="6684" spans="3:4">
      <c r="C6684" s="7"/>
      <c r="D6684" s="7"/>
    </row>
    <row r="6685" spans="3:4">
      <c r="C6685" s="7"/>
      <c r="D6685" s="7"/>
    </row>
    <row r="6686" spans="3:4">
      <c r="C6686" s="7"/>
      <c r="D6686" s="7"/>
    </row>
    <row r="6687" spans="3:4">
      <c r="C6687" s="7"/>
      <c r="D6687" s="7"/>
    </row>
    <row r="6688" spans="3:4">
      <c r="C6688" s="7"/>
      <c r="D6688" s="7"/>
    </row>
    <row r="6689" spans="3:4">
      <c r="C6689" s="7"/>
      <c r="D6689" s="7"/>
    </row>
    <row r="6690" spans="3:4">
      <c r="C6690" s="7"/>
      <c r="D6690" s="7"/>
    </row>
    <row r="6691" spans="3:4">
      <c r="C6691" s="7"/>
      <c r="D6691" s="7"/>
    </row>
    <row r="6692" spans="3:4">
      <c r="C6692" s="7"/>
      <c r="D6692" s="7"/>
    </row>
    <row r="6693" spans="3:4">
      <c r="C6693" s="7"/>
      <c r="D6693" s="7"/>
    </row>
    <row r="6694" spans="3:4">
      <c r="C6694" s="7"/>
      <c r="D6694" s="7"/>
    </row>
    <row r="6695" spans="3:4">
      <c r="C6695" s="7"/>
      <c r="D6695" s="7"/>
    </row>
    <row r="6696" spans="3:4">
      <c r="C6696" s="7"/>
      <c r="D6696" s="7"/>
    </row>
    <row r="6697" spans="3:4">
      <c r="C6697" s="7"/>
      <c r="D6697" s="7"/>
    </row>
    <row r="6698" spans="3:4">
      <c r="C6698" s="7"/>
      <c r="D6698" s="7"/>
    </row>
    <row r="6699" spans="3:4">
      <c r="C6699" s="7"/>
      <c r="D6699" s="7"/>
    </row>
    <row r="6700" spans="3:4">
      <c r="C6700" s="7"/>
      <c r="D6700" s="7"/>
    </row>
    <row r="6701" spans="3:4">
      <c r="C6701" s="7"/>
      <c r="D6701" s="7"/>
    </row>
    <row r="6702" spans="3:4">
      <c r="C6702" s="7"/>
      <c r="D6702" s="7"/>
    </row>
    <row r="6703" spans="3:4">
      <c r="C6703" s="7"/>
      <c r="D6703" s="7"/>
    </row>
    <row r="6704" spans="3:4">
      <c r="C6704" s="7"/>
      <c r="D6704" s="7"/>
    </row>
    <row r="6705" spans="3:4">
      <c r="C6705" s="7"/>
      <c r="D6705" s="7"/>
    </row>
    <row r="6706" spans="3:4">
      <c r="C6706" s="7"/>
      <c r="D6706" s="7"/>
    </row>
    <row r="6707" spans="3:4">
      <c r="C6707" s="7"/>
      <c r="D6707" s="7"/>
    </row>
    <row r="6708" spans="3:4">
      <c r="C6708" s="7"/>
      <c r="D6708" s="7"/>
    </row>
    <row r="6709" spans="3:4">
      <c r="C6709" s="7"/>
      <c r="D6709" s="7"/>
    </row>
    <row r="6710" spans="3:4">
      <c r="C6710" s="7"/>
      <c r="D6710" s="7"/>
    </row>
    <row r="6711" spans="3:4">
      <c r="C6711" s="7"/>
      <c r="D6711" s="7"/>
    </row>
    <row r="6712" spans="3:4">
      <c r="C6712" s="7"/>
      <c r="D6712" s="7"/>
    </row>
    <row r="6713" spans="3:4">
      <c r="C6713" s="7"/>
      <c r="D6713" s="7"/>
    </row>
    <row r="6714" spans="3:4">
      <c r="C6714" s="7"/>
      <c r="D6714" s="7"/>
    </row>
    <row r="6715" spans="3:4">
      <c r="C6715" s="7"/>
      <c r="D6715" s="7"/>
    </row>
    <row r="6716" spans="3:4">
      <c r="C6716" s="7"/>
      <c r="D6716" s="7"/>
    </row>
    <row r="6717" spans="3:4">
      <c r="C6717" s="7"/>
      <c r="D6717" s="7"/>
    </row>
    <row r="6718" spans="3:4">
      <c r="C6718" s="7"/>
      <c r="D6718" s="7"/>
    </row>
    <row r="6719" spans="3:4">
      <c r="C6719" s="7"/>
      <c r="D6719" s="7"/>
    </row>
    <row r="6720" spans="3:4">
      <c r="C6720" s="7"/>
      <c r="D6720" s="7"/>
    </row>
    <row r="6721" spans="3:4">
      <c r="C6721" s="7"/>
      <c r="D6721" s="7"/>
    </row>
    <row r="6722" spans="3:4">
      <c r="C6722" s="7"/>
      <c r="D6722" s="7"/>
    </row>
    <row r="6723" spans="3:4">
      <c r="C6723" s="7"/>
      <c r="D6723" s="7"/>
    </row>
    <row r="6724" spans="3:4">
      <c r="C6724" s="7"/>
      <c r="D6724" s="7"/>
    </row>
    <row r="6725" spans="3:4">
      <c r="C6725" s="7"/>
      <c r="D6725" s="7"/>
    </row>
    <row r="6726" spans="3:4">
      <c r="C6726" s="7"/>
      <c r="D6726" s="7"/>
    </row>
    <row r="6727" spans="3:4">
      <c r="C6727" s="7"/>
      <c r="D6727" s="7"/>
    </row>
    <row r="6728" spans="3:4">
      <c r="C6728" s="7"/>
      <c r="D6728" s="7"/>
    </row>
    <row r="6729" spans="3:4">
      <c r="C6729" s="7"/>
      <c r="D6729" s="7"/>
    </row>
    <row r="6730" spans="3:4">
      <c r="C6730" s="7"/>
      <c r="D6730" s="7"/>
    </row>
    <row r="6731" spans="3:4">
      <c r="C6731" s="7"/>
      <c r="D6731" s="7"/>
    </row>
    <row r="6732" spans="3:4">
      <c r="C6732" s="7"/>
      <c r="D6732" s="7"/>
    </row>
    <row r="6733" spans="3:4">
      <c r="C6733" s="7"/>
      <c r="D6733" s="7"/>
    </row>
    <row r="6734" spans="3:4">
      <c r="C6734" s="7"/>
      <c r="D6734" s="7"/>
    </row>
    <row r="6735" spans="3:4">
      <c r="C6735" s="7"/>
      <c r="D6735" s="7"/>
    </row>
    <row r="6736" spans="3:4">
      <c r="C6736" s="7"/>
      <c r="D6736" s="7"/>
    </row>
    <row r="6737" spans="3:4">
      <c r="C6737" s="7"/>
      <c r="D6737" s="7"/>
    </row>
    <row r="6738" spans="3:4">
      <c r="C6738" s="7"/>
      <c r="D6738" s="7"/>
    </row>
    <row r="6739" spans="3:4">
      <c r="C6739" s="7"/>
      <c r="D6739" s="7"/>
    </row>
    <row r="6740" spans="3:4">
      <c r="C6740" s="7"/>
      <c r="D6740" s="7"/>
    </row>
    <row r="6741" spans="3:4">
      <c r="C6741" s="7"/>
      <c r="D6741" s="7"/>
    </row>
    <row r="6742" spans="3:4">
      <c r="C6742" s="7"/>
      <c r="D6742" s="7"/>
    </row>
    <row r="6743" spans="3:4">
      <c r="C6743" s="7"/>
      <c r="D6743" s="7"/>
    </row>
    <row r="6744" spans="3:4">
      <c r="C6744" s="7"/>
      <c r="D6744" s="7"/>
    </row>
    <row r="6745" spans="3:4">
      <c r="C6745" s="7"/>
      <c r="D6745" s="7"/>
    </row>
    <row r="6746" spans="3:4">
      <c r="C6746" s="7"/>
      <c r="D6746" s="7"/>
    </row>
    <row r="6747" spans="3:4">
      <c r="C6747" s="7"/>
      <c r="D6747" s="7"/>
    </row>
    <row r="6748" spans="3:4">
      <c r="C6748" s="7"/>
      <c r="D6748" s="7"/>
    </row>
    <row r="6749" spans="3:4">
      <c r="C6749" s="7"/>
      <c r="D6749" s="7"/>
    </row>
    <row r="6750" spans="3:4">
      <c r="C6750" s="7"/>
      <c r="D6750" s="7"/>
    </row>
    <row r="6751" spans="3:4">
      <c r="C6751" s="7"/>
      <c r="D6751" s="7"/>
    </row>
    <row r="6752" spans="3:4">
      <c r="C6752" s="7"/>
      <c r="D6752" s="7"/>
    </row>
    <row r="6753" spans="3:4">
      <c r="C6753" s="7"/>
      <c r="D6753" s="7"/>
    </row>
    <row r="6754" spans="3:4">
      <c r="C6754" s="7"/>
      <c r="D6754" s="7"/>
    </row>
    <row r="6755" spans="3:4">
      <c r="C6755" s="7"/>
      <c r="D6755" s="7"/>
    </row>
    <row r="6756" spans="3:4">
      <c r="C6756" s="7"/>
      <c r="D6756" s="7"/>
    </row>
    <row r="6757" spans="3:4">
      <c r="C6757" s="7"/>
      <c r="D6757" s="7"/>
    </row>
    <row r="6758" spans="3:4">
      <c r="C6758" s="7"/>
      <c r="D6758" s="7"/>
    </row>
    <row r="6759" spans="3:4">
      <c r="C6759" s="7"/>
      <c r="D6759" s="7"/>
    </row>
    <row r="6760" spans="3:4">
      <c r="C6760" s="7"/>
      <c r="D6760" s="7"/>
    </row>
    <row r="6761" spans="3:4">
      <c r="C6761" s="7"/>
      <c r="D6761" s="7"/>
    </row>
    <row r="6762" spans="3:4">
      <c r="C6762" s="7"/>
      <c r="D6762" s="7"/>
    </row>
    <row r="6763" spans="3:4">
      <c r="C6763" s="7"/>
      <c r="D6763" s="7"/>
    </row>
    <row r="6764" spans="3:4">
      <c r="C6764" s="7"/>
      <c r="D6764" s="7"/>
    </row>
    <row r="6765" spans="3:4">
      <c r="C6765" s="7"/>
      <c r="D6765" s="7"/>
    </row>
    <row r="6766" spans="3:4">
      <c r="C6766" s="7"/>
      <c r="D6766" s="7"/>
    </row>
    <row r="6767" spans="3:4">
      <c r="C6767" s="7"/>
      <c r="D6767" s="7"/>
    </row>
    <row r="6768" spans="3:4">
      <c r="C6768" s="7"/>
      <c r="D6768" s="7"/>
    </row>
    <row r="6769" spans="3:4">
      <c r="C6769" s="7"/>
      <c r="D6769" s="7"/>
    </row>
    <row r="6770" spans="3:4">
      <c r="C6770" s="7"/>
      <c r="D6770" s="7"/>
    </row>
    <row r="6771" spans="3:4">
      <c r="C6771" s="7"/>
      <c r="D6771" s="7"/>
    </row>
    <row r="6772" spans="3:4">
      <c r="C6772" s="7"/>
      <c r="D6772" s="7"/>
    </row>
    <row r="6773" spans="3:4">
      <c r="C6773" s="7"/>
      <c r="D6773" s="7"/>
    </row>
    <row r="6774" spans="3:4">
      <c r="C6774" s="7"/>
      <c r="D6774" s="7"/>
    </row>
    <row r="6775" spans="3:4">
      <c r="C6775" s="7"/>
      <c r="D6775" s="7"/>
    </row>
    <row r="6776" spans="3:4">
      <c r="C6776" s="7"/>
      <c r="D6776" s="7"/>
    </row>
    <row r="6777" spans="3:4">
      <c r="C6777" s="7"/>
      <c r="D6777" s="7"/>
    </row>
    <row r="6778" spans="3:4">
      <c r="C6778" s="7"/>
      <c r="D6778" s="7"/>
    </row>
    <row r="6779" spans="3:4">
      <c r="C6779" s="7"/>
      <c r="D6779" s="7"/>
    </row>
    <row r="6780" spans="3:4">
      <c r="C6780" s="7"/>
      <c r="D6780" s="7"/>
    </row>
    <row r="6781" spans="3:4">
      <c r="C6781" s="7"/>
      <c r="D6781" s="7"/>
    </row>
    <row r="6782" spans="3:4">
      <c r="C6782" s="7"/>
      <c r="D6782" s="7"/>
    </row>
    <row r="6783" spans="3:4">
      <c r="C6783" s="7"/>
      <c r="D6783" s="7"/>
    </row>
    <row r="6784" spans="3:4">
      <c r="C6784" s="7"/>
      <c r="D6784" s="7"/>
    </row>
    <row r="6785" spans="3:4">
      <c r="C6785" s="7"/>
      <c r="D6785" s="7"/>
    </row>
    <row r="6786" spans="3:4">
      <c r="C6786" s="7"/>
      <c r="D6786" s="7"/>
    </row>
    <row r="6787" spans="3:4">
      <c r="C6787" s="7"/>
      <c r="D6787" s="7"/>
    </row>
    <row r="6788" spans="3:4">
      <c r="C6788" s="7"/>
      <c r="D6788" s="7"/>
    </row>
    <row r="6789" spans="3:4">
      <c r="C6789" s="7"/>
      <c r="D6789" s="7"/>
    </row>
    <row r="6790" spans="3:4">
      <c r="C6790" s="7"/>
      <c r="D6790" s="7"/>
    </row>
    <row r="6791" spans="3:4">
      <c r="C6791" s="7"/>
      <c r="D6791" s="7"/>
    </row>
    <row r="6792" spans="3:4">
      <c r="C6792" s="7"/>
      <c r="D6792" s="7"/>
    </row>
    <row r="6793" spans="3:4">
      <c r="C6793" s="7"/>
      <c r="D6793" s="7"/>
    </row>
    <row r="6794" spans="3:4">
      <c r="C6794" s="7"/>
      <c r="D6794" s="7"/>
    </row>
    <row r="6795" spans="3:4">
      <c r="C6795" s="7"/>
      <c r="D6795" s="7"/>
    </row>
    <row r="6796" spans="3:4">
      <c r="C6796" s="7"/>
      <c r="D6796" s="7"/>
    </row>
    <row r="6797" spans="3:4">
      <c r="C6797" s="7"/>
      <c r="D6797" s="7"/>
    </row>
    <row r="6798" spans="3:4">
      <c r="C6798" s="7"/>
      <c r="D6798" s="7"/>
    </row>
    <row r="6799" spans="3:4">
      <c r="C6799" s="7"/>
      <c r="D6799" s="7"/>
    </row>
    <row r="6800" spans="3:4">
      <c r="C6800" s="7"/>
      <c r="D6800" s="7"/>
    </row>
    <row r="6801" spans="3:4">
      <c r="C6801" s="7"/>
      <c r="D6801" s="7"/>
    </row>
    <row r="6802" spans="3:4">
      <c r="C6802" s="7"/>
      <c r="D6802" s="7"/>
    </row>
    <row r="6803" spans="3:4">
      <c r="C6803" s="7"/>
      <c r="D6803" s="7"/>
    </row>
    <row r="6804" spans="3:4">
      <c r="C6804" s="7"/>
      <c r="D6804" s="7"/>
    </row>
    <row r="6805" spans="3:4">
      <c r="C6805" s="7"/>
      <c r="D6805" s="7"/>
    </row>
    <row r="6806" spans="3:4">
      <c r="C6806" s="7"/>
      <c r="D6806" s="7"/>
    </row>
    <row r="6807" spans="3:4">
      <c r="C6807" s="7"/>
      <c r="D6807" s="7"/>
    </row>
    <row r="6808" spans="3:4">
      <c r="C6808" s="7"/>
      <c r="D6808" s="7"/>
    </row>
    <row r="6809" spans="3:4">
      <c r="C6809" s="7"/>
      <c r="D6809" s="7"/>
    </row>
    <row r="6810" spans="3:4">
      <c r="C6810" s="7"/>
      <c r="D6810" s="7"/>
    </row>
    <row r="6811" spans="3:4">
      <c r="C6811" s="7"/>
      <c r="D6811" s="7"/>
    </row>
    <row r="6812" spans="3:4">
      <c r="C6812" s="7"/>
      <c r="D6812" s="7"/>
    </row>
    <row r="6813" spans="3:4">
      <c r="C6813" s="7"/>
      <c r="D6813" s="7"/>
    </row>
    <row r="6814" spans="3:4">
      <c r="C6814" s="7"/>
      <c r="D6814" s="7"/>
    </row>
    <row r="6815" spans="3:4">
      <c r="C6815" s="7"/>
      <c r="D6815" s="7"/>
    </row>
    <row r="6816" spans="3:4">
      <c r="C6816" s="7"/>
      <c r="D6816" s="7"/>
    </row>
    <row r="6817" spans="3:4">
      <c r="C6817" s="7"/>
      <c r="D6817" s="7"/>
    </row>
    <row r="6818" spans="3:4">
      <c r="C6818" s="7"/>
      <c r="D6818" s="7"/>
    </row>
    <row r="6819" spans="3:4">
      <c r="C6819" s="7"/>
      <c r="D6819" s="7"/>
    </row>
    <row r="6820" spans="3:4">
      <c r="C6820" s="7"/>
      <c r="D6820" s="7"/>
    </row>
    <row r="6821" spans="3:4">
      <c r="C6821" s="7"/>
      <c r="D6821" s="7"/>
    </row>
    <row r="6822" spans="3:4">
      <c r="C6822" s="7"/>
      <c r="D6822" s="7"/>
    </row>
    <row r="6823" spans="3:4">
      <c r="C6823" s="7"/>
      <c r="D6823" s="7"/>
    </row>
    <row r="6824" spans="3:4">
      <c r="C6824" s="7"/>
      <c r="D6824" s="7"/>
    </row>
    <row r="6825" spans="3:4">
      <c r="C6825" s="7"/>
      <c r="D6825" s="7"/>
    </row>
    <row r="6826" spans="3:4">
      <c r="C6826" s="7"/>
      <c r="D6826" s="7"/>
    </row>
    <row r="6827" spans="3:4">
      <c r="C6827" s="7"/>
      <c r="D6827" s="7"/>
    </row>
    <row r="6828" spans="3:4">
      <c r="C6828" s="7"/>
      <c r="D6828" s="7"/>
    </row>
    <row r="6829" spans="3:4">
      <c r="C6829" s="7"/>
      <c r="D6829" s="7"/>
    </row>
    <row r="6830" spans="3:4">
      <c r="C6830" s="7"/>
      <c r="D6830" s="7"/>
    </row>
    <row r="6831" spans="3:4">
      <c r="C6831" s="7"/>
      <c r="D6831" s="7"/>
    </row>
    <row r="6832" spans="3:4">
      <c r="C6832" s="7"/>
      <c r="D6832" s="7"/>
    </row>
    <row r="6833" spans="3:4">
      <c r="C6833" s="7"/>
      <c r="D6833" s="7"/>
    </row>
    <row r="6834" spans="3:4">
      <c r="C6834" s="7"/>
      <c r="D6834" s="7"/>
    </row>
    <row r="6835" spans="3:4">
      <c r="C6835" s="7"/>
      <c r="D6835" s="7"/>
    </row>
    <row r="6836" spans="3:4">
      <c r="C6836" s="7"/>
      <c r="D6836" s="7"/>
    </row>
    <row r="6837" spans="3:4">
      <c r="C6837" s="7"/>
      <c r="D6837" s="7"/>
    </row>
    <row r="6838" spans="3:4">
      <c r="C6838" s="7"/>
      <c r="D6838" s="7"/>
    </row>
    <row r="6839" spans="3:4">
      <c r="C6839" s="7"/>
      <c r="D6839" s="7"/>
    </row>
    <row r="6840" spans="3:4">
      <c r="C6840" s="7"/>
      <c r="D6840" s="7"/>
    </row>
    <row r="6841" spans="3:4">
      <c r="C6841" s="7"/>
      <c r="D6841" s="7"/>
    </row>
    <row r="6842" spans="3:4">
      <c r="C6842" s="7"/>
      <c r="D6842" s="7"/>
    </row>
    <row r="6843" spans="3:4">
      <c r="C6843" s="7"/>
      <c r="D6843" s="7"/>
    </row>
    <row r="6844" spans="3:4">
      <c r="C6844" s="7"/>
      <c r="D6844" s="7"/>
    </row>
    <row r="6845" spans="3:4">
      <c r="C6845" s="7"/>
      <c r="D6845" s="7"/>
    </row>
    <row r="6846" spans="3:4">
      <c r="C6846" s="7"/>
      <c r="D6846" s="7"/>
    </row>
    <row r="6847" spans="3:4">
      <c r="C6847" s="7"/>
      <c r="D6847" s="7"/>
    </row>
    <row r="6848" spans="3:4">
      <c r="C6848" s="7"/>
      <c r="D6848" s="7"/>
    </row>
    <row r="6849" spans="3:4">
      <c r="C6849" s="7"/>
      <c r="D6849" s="7"/>
    </row>
    <row r="6850" spans="3:4">
      <c r="C6850" s="7"/>
      <c r="D6850" s="7"/>
    </row>
    <row r="6851" spans="3:4">
      <c r="C6851" s="7"/>
      <c r="D6851" s="7"/>
    </row>
    <row r="6852" spans="3:4">
      <c r="C6852" s="7"/>
      <c r="D6852" s="7"/>
    </row>
    <row r="6853" spans="3:4">
      <c r="C6853" s="7"/>
      <c r="D6853" s="7"/>
    </row>
    <row r="6854" spans="3:4">
      <c r="C6854" s="7"/>
      <c r="D6854" s="7"/>
    </row>
    <row r="6855" spans="3:4">
      <c r="C6855" s="7"/>
      <c r="D6855" s="7"/>
    </row>
    <row r="6856" spans="3:4">
      <c r="C6856" s="7"/>
      <c r="D6856" s="7"/>
    </row>
    <row r="6857" spans="3:4">
      <c r="C6857" s="7"/>
      <c r="D6857" s="7"/>
    </row>
    <row r="6858" spans="3:4">
      <c r="C6858" s="7"/>
      <c r="D6858" s="7"/>
    </row>
    <row r="6859" spans="3:4">
      <c r="C6859" s="7"/>
      <c r="D6859" s="7"/>
    </row>
    <row r="6860" spans="3:4">
      <c r="C6860" s="7"/>
      <c r="D6860" s="7"/>
    </row>
    <row r="6861" spans="3:4">
      <c r="C6861" s="7"/>
      <c r="D6861" s="7"/>
    </row>
    <row r="6862" spans="3:4">
      <c r="C6862" s="7"/>
      <c r="D6862" s="7"/>
    </row>
    <row r="6863" spans="3:4">
      <c r="C6863" s="7"/>
      <c r="D6863" s="7"/>
    </row>
    <row r="6864" spans="3:4">
      <c r="C6864" s="7"/>
      <c r="D6864" s="7"/>
    </row>
    <row r="6865" spans="3:4">
      <c r="C6865" s="7"/>
      <c r="D6865" s="7"/>
    </row>
    <row r="6866" spans="3:4">
      <c r="C6866" s="7"/>
      <c r="D6866" s="7"/>
    </row>
    <row r="6867" spans="3:4">
      <c r="C6867" s="7"/>
      <c r="D6867" s="7"/>
    </row>
    <row r="6868" spans="3:4">
      <c r="C6868" s="7"/>
      <c r="D6868" s="7"/>
    </row>
    <row r="6869" spans="3:4">
      <c r="C6869" s="7"/>
      <c r="D6869" s="7"/>
    </row>
    <row r="6870" spans="3:4">
      <c r="C6870" s="7"/>
      <c r="D6870" s="7"/>
    </row>
    <row r="6871" spans="3:4">
      <c r="C6871" s="7"/>
      <c r="D6871" s="7"/>
    </row>
    <row r="6872" spans="3:4">
      <c r="C6872" s="7"/>
      <c r="D6872" s="7"/>
    </row>
    <row r="6873" spans="3:4">
      <c r="C6873" s="7"/>
      <c r="D6873" s="7"/>
    </row>
    <row r="6874" spans="3:4">
      <c r="C6874" s="7"/>
      <c r="D6874" s="7"/>
    </row>
    <row r="6875" spans="3:4">
      <c r="C6875" s="7"/>
      <c r="D6875" s="7"/>
    </row>
    <row r="6876" spans="3:4">
      <c r="C6876" s="7"/>
      <c r="D6876" s="7"/>
    </row>
    <row r="6877" spans="3:4">
      <c r="C6877" s="7"/>
      <c r="D6877" s="7"/>
    </row>
    <row r="6878" spans="3:4">
      <c r="C6878" s="7"/>
      <c r="D6878" s="7"/>
    </row>
    <row r="6879" spans="3:4">
      <c r="C6879" s="7"/>
      <c r="D6879" s="7"/>
    </row>
    <row r="6880" spans="3:4">
      <c r="C6880" s="7"/>
      <c r="D6880" s="7"/>
    </row>
    <row r="6881" spans="3:4">
      <c r="C6881" s="7"/>
      <c r="D6881" s="7"/>
    </row>
    <row r="6882" spans="3:4">
      <c r="C6882" s="7"/>
      <c r="D6882" s="7"/>
    </row>
    <row r="6883" spans="3:4">
      <c r="C6883" s="7"/>
      <c r="D6883" s="7"/>
    </row>
    <row r="6884" spans="3:4">
      <c r="C6884" s="7"/>
      <c r="D6884" s="7"/>
    </row>
    <row r="6885" spans="3:4">
      <c r="C6885" s="7"/>
      <c r="D6885" s="7"/>
    </row>
    <row r="6886" spans="3:4">
      <c r="C6886" s="7"/>
      <c r="D6886" s="7"/>
    </row>
    <row r="6887" spans="3:4">
      <c r="C6887" s="7"/>
      <c r="D6887" s="7"/>
    </row>
    <row r="6888" spans="3:4">
      <c r="C6888" s="7"/>
      <c r="D6888" s="7"/>
    </row>
    <row r="6889" spans="3:4">
      <c r="C6889" s="7"/>
      <c r="D6889" s="7"/>
    </row>
    <row r="6890" spans="3:4">
      <c r="C6890" s="7"/>
      <c r="D6890" s="7"/>
    </row>
    <row r="6891" spans="3:4">
      <c r="C6891" s="7"/>
      <c r="D6891" s="7"/>
    </row>
    <row r="6892" spans="3:4">
      <c r="C6892" s="7"/>
      <c r="D6892" s="7"/>
    </row>
    <row r="6893" spans="3:4">
      <c r="C6893" s="7"/>
      <c r="D6893" s="7"/>
    </row>
    <row r="6894" spans="3:4">
      <c r="C6894" s="7"/>
      <c r="D6894" s="7"/>
    </row>
    <row r="6895" spans="3:4">
      <c r="C6895" s="7"/>
      <c r="D6895" s="7"/>
    </row>
    <row r="6896" spans="3:4">
      <c r="C6896" s="7"/>
      <c r="D6896" s="7"/>
    </row>
    <row r="6897" spans="3:4">
      <c r="C6897" s="7"/>
      <c r="D6897" s="7"/>
    </row>
    <row r="6898" spans="3:4">
      <c r="C6898" s="7"/>
      <c r="D6898" s="7"/>
    </row>
    <row r="6899" spans="3:4">
      <c r="C6899" s="7"/>
      <c r="D6899" s="7"/>
    </row>
    <row r="6900" spans="3:4">
      <c r="C6900" s="7"/>
      <c r="D6900" s="7"/>
    </row>
    <row r="6901" spans="3:4">
      <c r="C6901" s="7"/>
      <c r="D6901" s="7"/>
    </row>
    <row r="6902" spans="3:4">
      <c r="C6902" s="7"/>
      <c r="D6902" s="7"/>
    </row>
    <row r="6903" spans="3:4">
      <c r="C6903" s="7"/>
      <c r="D6903" s="7"/>
    </row>
    <row r="6904" spans="3:4">
      <c r="C6904" s="7"/>
      <c r="D6904" s="7"/>
    </row>
    <row r="6905" spans="3:4">
      <c r="C6905" s="7"/>
      <c r="D6905" s="7"/>
    </row>
    <row r="6906" spans="3:4">
      <c r="C6906" s="7"/>
      <c r="D6906" s="7"/>
    </row>
    <row r="6907" spans="3:4">
      <c r="C6907" s="7"/>
      <c r="D6907" s="7"/>
    </row>
    <row r="6908" spans="3:4">
      <c r="C6908" s="7"/>
      <c r="D6908" s="7"/>
    </row>
    <row r="6909" spans="3:4">
      <c r="C6909" s="7"/>
      <c r="D6909" s="7"/>
    </row>
    <row r="6910" spans="3:4">
      <c r="C6910" s="7"/>
      <c r="D6910" s="7"/>
    </row>
    <row r="6911" spans="3:4">
      <c r="C6911" s="7"/>
      <c r="D6911" s="7"/>
    </row>
    <row r="6912" spans="3:4">
      <c r="C6912" s="7"/>
      <c r="D6912" s="7"/>
    </row>
    <row r="6913" spans="3:4">
      <c r="C6913" s="7"/>
      <c r="D6913" s="7"/>
    </row>
    <row r="6914" spans="3:4">
      <c r="C6914" s="7"/>
      <c r="D6914" s="7"/>
    </row>
    <row r="6915" spans="3:4">
      <c r="C6915" s="7"/>
      <c r="D6915" s="7"/>
    </row>
    <row r="6916" spans="3:4">
      <c r="C6916" s="7"/>
      <c r="D6916" s="7"/>
    </row>
    <row r="6917" spans="3:4">
      <c r="C6917" s="7"/>
      <c r="D6917" s="7"/>
    </row>
    <row r="6918" spans="3:4">
      <c r="C6918" s="7"/>
      <c r="D6918" s="7"/>
    </row>
    <row r="6919" spans="3:4">
      <c r="C6919" s="7"/>
      <c r="D6919" s="7"/>
    </row>
    <row r="6920" spans="3:4">
      <c r="C6920" s="7"/>
      <c r="D6920" s="7"/>
    </row>
    <row r="6921" spans="3:4">
      <c r="C6921" s="7"/>
      <c r="D6921" s="7"/>
    </row>
    <row r="6922" spans="3:4">
      <c r="C6922" s="7"/>
      <c r="D6922" s="7"/>
    </row>
    <row r="6923" spans="3:4">
      <c r="C6923" s="7"/>
      <c r="D6923" s="7"/>
    </row>
    <row r="6924" spans="3:4">
      <c r="C6924" s="7"/>
      <c r="D6924" s="7"/>
    </row>
    <row r="6925" spans="3:4">
      <c r="C6925" s="7"/>
      <c r="D6925" s="7"/>
    </row>
    <row r="6926" spans="3:4">
      <c r="C6926" s="7"/>
      <c r="D6926" s="7"/>
    </row>
    <row r="6927" spans="3:4">
      <c r="C6927" s="7"/>
      <c r="D6927" s="7"/>
    </row>
    <row r="6928" spans="3:4">
      <c r="C6928" s="7"/>
      <c r="D6928" s="7"/>
    </row>
    <row r="6929" spans="3:4">
      <c r="C6929" s="7"/>
      <c r="D6929" s="7"/>
    </row>
    <row r="6930" spans="3:4">
      <c r="C6930" s="7"/>
      <c r="D6930" s="7"/>
    </row>
    <row r="6931" spans="3:4">
      <c r="C6931" s="7"/>
      <c r="D6931" s="7"/>
    </row>
    <row r="6932" spans="3:4">
      <c r="C6932" s="7"/>
      <c r="D6932" s="7"/>
    </row>
    <row r="6933" spans="3:4">
      <c r="C6933" s="7"/>
      <c r="D6933" s="7"/>
    </row>
    <row r="6934" spans="3:4">
      <c r="C6934" s="7"/>
      <c r="D6934" s="7"/>
    </row>
    <row r="6935" spans="3:4">
      <c r="C6935" s="7"/>
      <c r="D6935" s="7"/>
    </row>
    <row r="6936" spans="3:4">
      <c r="C6936" s="7"/>
      <c r="D6936" s="7"/>
    </row>
    <row r="6937" spans="3:4">
      <c r="C6937" s="7"/>
      <c r="D6937" s="7"/>
    </row>
  </sheetData>
  <sheetProtection sheet="1"/>
  <phoneticPr fontId="8" type="noConversion"/>
  <hyperlinks>
    <hyperlink ref="H3324" r:id="rId1" display="http://vsolj.cetus-net.org/bulletin.html" xr:uid="{00000000-0004-0000-0100-000000000000}"/>
    <hyperlink ref="H64802" r:id="rId2" display="http://vsolj.cetus-net.org/bulletin.html" xr:uid="{00000000-0004-0000-0100-000001000000}"/>
    <hyperlink ref="H64795" r:id="rId3" display="http://vsolj.cetus-net.org/bulletin.html" xr:uid="{00000000-0004-0000-0100-000002000000}"/>
    <hyperlink ref="AP2292" r:id="rId4" display="http://cdsbib.u-strasbg.fr/cgi-bin/cdsbib?1990RMxAA..21..381G" xr:uid="{00000000-0004-0000-0100-000003000000}"/>
    <hyperlink ref="AP2295" r:id="rId5" display="http://cdsbib.u-strasbg.fr/cgi-bin/cdsbib?1990RMxAA..21..381G" xr:uid="{00000000-0004-0000-0100-000004000000}"/>
    <hyperlink ref="AP2293" r:id="rId6" display="http://cdsbib.u-strasbg.fr/cgi-bin/cdsbib?1990RMxAA..21..381G" xr:uid="{00000000-0004-0000-0100-000005000000}"/>
    <hyperlink ref="AP2271" r:id="rId7" display="http://cdsbib.u-strasbg.fr/cgi-bin/cdsbib?1990RMxAA..21..381G" xr:uid="{00000000-0004-0000-0100-000006000000}"/>
    <hyperlink ref="I64802" r:id="rId8" display="http://vsolj.cetus-net.org/bulletin.html" xr:uid="{00000000-0004-0000-0100-000007000000}"/>
    <hyperlink ref="AQ2405" r:id="rId9" display="http://cdsbib.u-strasbg.fr/cgi-bin/cdsbib?1990RMxAA..21..381G" xr:uid="{00000000-0004-0000-0100-000008000000}"/>
    <hyperlink ref="AQ674" r:id="rId10" display="http://cdsbib.u-strasbg.fr/cgi-bin/cdsbib?1990RMxAA..21..381G" xr:uid="{00000000-0004-0000-0100-000009000000}"/>
    <hyperlink ref="AQ2406" r:id="rId11" display="http://cdsbib.u-strasbg.fr/cgi-bin/cdsbib?1990RMxAA..21..381G" xr:uid="{00000000-0004-0000-0100-00000A000000}"/>
    <hyperlink ref="H64799" r:id="rId12" display="https://www.aavso.org/ejaavso" xr:uid="{00000000-0004-0000-0100-00000B000000}"/>
    <hyperlink ref="H65043" r:id="rId13" display="http://vsolj.cetus-net.org/bulletin.html" xr:uid="{00000000-0004-0000-0100-00000C000000}"/>
    <hyperlink ref="H65036" r:id="rId14" display="https://www.aavso.org/ejaavso" xr:uid="{00000000-0004-0000-0100-00000D000000}"/>
    <hyperlink ref="I65043" r:id="rId15" display="http://vsolj.cetus-net.org/bulletin.html" xr:uid="{00000000-0004-0000-0100-00000E000000}"/>
    <hyperlink ref="AQ58694" r:id="rId16" display="http://cdsbib.u-strasbg.fr/cgi-bin/cdsbib?1990RMxAA..21..381G" xr:uid="{00000000-0004-0000-0100-00000F000000}"/>
    <hyperlink ref="H65040" r:id="rId17" display="https://www.aavso.org/ejaavso" xr:uid="{00000000-0004-0000-0100-000010000000}"/>
    <hyperlink ref="AP6058" r:id="rId18" display="http://cdsbib.u-strasbg.fr/cgi-bin/cdsbib?1990RMxAA..21..381G" xr:uid="{00000000-0004-0000-0100-000011000000}"/>
    <hyperlink ref="AP6061" r:id="rId19" display="http://cdsbib.u-strasbg.fr/cgi-bin/cdsbib?1990RMxAA..21..381G" xr:uid="{00000000-0004-0000-0100-000012000000}"/>
    <hyperlink ref="AP6059" r:id="rId20" display="http://cdsbib.u-strasbg.fr/cgi-bin/cdsbib?1990RMxAA..21..381G" xr:uid="{00000000-0004-0000-0100-000013000000}"/>
    <hyperlink ref="AP6043" r:id="rId21" display="http://cdsbib.u-strasbg.fr/cgi-bin/cdsbib?1990RMxAA..21..381G" xr:uid="{00000000-0004-0000-0100-000014000000}"/>
    <hyperlink ref="AQ6272" r:id="rId22" display="http://cdsbib.u-strasbg.fr/cgi-bin/cdsbib?1990RMxAA..21..381G" xr:uid="{00000000-0004-0000-0100-000015000000}"/>
    <hyperlink ref="AQ6276" r:id="rId23" display="http://cdsbib.u-strasbg.fr/cgi-bin/cdsbib?1990RMxAA..21..381G" xr:uid="{00000000-0004-0000-0100-000016000000}"/>
    <hyperlink ref="AQ420" r:id="rId24" display="http://cdsbib.u-strasbg.fr/cgi-bin/cdsbib?1990RMxAA..21..381G" xr:uid="{00000000-0004-0000-0100-000017000000}"/>
    <hyperlink ref="I3164" r:id="rId25" display="http://vsolj.cetus-net.org/bulletin.html" xr:uid="{00000000-0004-0000-0100-000018000000}"/>
    <hyperlink ref="H3164" r:id="rId26" display="http://vsolj.cetus-net.org/bulletin.html" xr:uid="{00000000-0004-0000-0100-000019000000}"/>
    <hyperlink ref="AQ1081" r:id="rId27" display="http://cdsbib.u-strasbg.fr/cgi-bin/cdsbib?1990RMxAA..21..381G" xr:uid="{00000000-0004-0000-0100-00001A000000}"/>
    <hyperlink ref="AQ1080" r:id="rId28" display="http://cdsbib.u-strasbg.fr/cgi-bin/cdsbib?1990RMxAA..21..381G" xr:uid="{00000000-0004-0000-0100-00001B000000}"/>
    <hyperlink ref="AP4334" r:id="rId29" display="http://cdsbib.u-strasbg.fr/cgi-bin/cdsbib?1990RMxAA..21..381G" xr:uid="{00000000-0004-0000-0100-00001C000000}"/>
    <hyperlink ref="AP4352" r:id="rId30" display="http://cdsbib.u-strasbg.fr/cgi-bin/cdsbib?1990RMxAA..21..381G" xr:uid="{00000000-0004-0000-0100-00001D000000}"/>
    <hyperlink ref="AP4353" r:id="rId31" display="http://cdsbib.u-strasbg.fr/cgi-bin/cdsbib?1990RMxAA..21..381G" xr:uid="{00000000-0004-0000-0100-00001E000000}"/>
    <hyperlink ref="AP4349" r:id="rId32" display="http://cdsbib.u-strasbg.fr/cgi-bin/cdsbib?1990RMxAA..21..381G" xr:uid="{00000000-0004-0000-0100-00001F000000}"/>
  </hyperlinks>
  <pageMargins left="0.75" right="0.75" top="1" bottom="1" header="0.5" footer="0.5"/>
  <pageSetup orientation="portrait" horizontalDpi="300" verticalDpi="300" r:id="rId33"/>
  <headerFooter alignWithMargins="0"/>
  <drawing r:id="rId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W6939"/>
  <sheetViews>
    <sheetView topLeftCell="A147" workbookViewId="0">
      <selection activeCell="Q185" sqref="Q18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23" ht="21" thickBot="1">
      <c r="A1" s="1" t="s">
        <v>154</v>
      </c>
      <c r="V1" s="3" t="s">
        <v>73</v>
      </c>
      <c r="W1" s="3" t="s">
        <v>95</v>
      </c>
    </row>
    <row r="2" spans="1:23">
      <c r="A2" s="9" t="s">
        <v>84</v>
      </c>
      <c r="B2" s="56" t="s">
        <v>147</v>
      </c>
      <c r="C2" s="57" t="s">
        <v>148</v>
      </c>
      <c r="D2" s="56"/>
      <c r="V2">
        <v>3500</v>
      </c>
      <c r="W2">
        <f t="shared" ref="W2:W37" si="0">F$8*SIN(F$9*(V2-F$10))+F$11*V2+F$12</f>
        <v>1.2525358034761488E-3</v>
      </c>
    </row>
    <row r="3" spans="1:23" ht="13.5" thickBot="1">
      <c r="A3" s="56" t="s">
        <v>149</v>
      </c>
      <c r="B3" s="56"/>
      <c r="C3" s="58"/>
      <c r="D3" s="58"/>
      <c r="V3">
        <v>3600</v>
      </c>
      <c r="W3">
        <f t="shared" si="0"/>
        <v>-1.5030467767311356E-4</v>
      </c>
    </row>
    <row r="4" spans="1:23" ht="13.5" thickBot="1">
      <c r="A4" s="16" t="s">
        <v>63</v>
      </c>
      <c r="B4" s="59"/>
      <c r="C4" s="87">
        <v>46353.235999999997</v>
      </c>
      <c r="D4" s="90">
        <v>1.4228190999999999</v>
      </c>
      <c r="V4">
        <v>3700</v>
      </c>
      <c r="W4">
        <f t="shared" si="0"/>
        <v>-9.2331946795952955E-4</v>
      </c>
    </row>
    <row r="5" spans="1:23">
      <c r="A5" s="8" t="s">
        <v>89</v>
      </c>
      <c r="B5" s="9"/>
      <c r="C5" s="10">
        <v>8</v>
      </c>
      <c r="D5" s="9" t="s">
        <v>90</v>
      </c>
      <c r="V5">
        <v>3800</v>
      </c>
      <c r="W5">
        <f t="shared" si="0"/>
        <v>-8.3453302581000771E-4</v>
      </c>
    </row>
    <row r="6" spans="1:23">
      <c r="A6" s="4" t="s">
        <v>64</v>
      </c>
      <c r="V6">
        <v>3900</v>
      </c>
      <c r="W6">
        <f t="shared" si="0"/>
        <v>9.3841076151580157E-5</v>
      </c>
    </row>
    <row r="7" spans="1:23" ht="13.5" thickBot="1">
      <c r="A7" t="s">
        <v>65</v>
      </c>
      <c r="C7" s="88">
        <v>46353.235999999997</v>
      </c>
      <c r="E7" s="26" t="s">
        <v>95</v>
      </c>
      <c r="V7">
        <v>4000</v>
      </c>
      <c r="W7">
        <f t="shared" si="0"/>
        <v>1.5919520660192255E-3</v>
      </c>
    </row>
    <row r="8" spans="1:23">
      <c r="A8" t="s">
        <v>66</v>
      </c>
      <c r="C8" s="89">
        <v>1.4228190999999999</v>
      </c>
      <c r="E8" t="s">
        <v>96</v>
      </c>
      <c r="F8" s="27">
        <v>2.9999999887197508E-3</v>
      </c>
      <c r="V8">
        <v>4100</v>
      </c>
      <c r="W8">
        <f t="shared" si="0"/>
        <v>3.2219047210187883E-3</v>
      </c>
    </row>
    <row r="9" spans="1:23">
      <c r="A9" s="24" t="s">
        <v>94</v>
      </c>
      <c r="B9" s="25">
        <v>170</v>
      </c>
      <c r="C9" s="22" t="str">
        <f>"F"&amp;B9</f>
        <v>F170</v>
      </c>
      <c r="D9" s="23" t="str">
        <f>"G"&amp;B9</f>
        <v>G170</v>
      </c>
      <c r="E9" t="s">
        <v>97</v>
      </c>
      <c r="F9" s="28">
        <v>5.5000001877064594E-3</v>
      </c>
      <c r="V9">
        <v>4200</v>
      </c>
      <c r="W9">
        <f t="shared" si="0"/>
        <v>4.5069169906334786E-3</v>
      </c>
    </row>
    <row r="10" spans="1:23" ht="13.5" thickBot="1">
      <c r="A10" s="9"/>
      <c r="B10" s="9"/>
      <c r="C10" s="3" t="s">
        <v>82</v>
      </c>
      <c r="E10" t="s">
        <v>98</v>
      </c>
      <c r="F10" s="28">
        <v>600</v>
      </c>
      <c r="V10">
        <v>4300</v>
      </c>
      <c r="W10">
        <f t="shared" si="0"/>
        <v>5.0719473275062958E-3</v>
      </c>
    </row>
    <row r="11" spans="1:23">
      <c r="A11" s="9" t="s">
        <v>79</v>
      </c>
      <c r="B11" s="9"/>
      <c r="C11" s="21">
        <f ca="1">INTERCEPT(INDIRECT($D$9):G991,INDIRECT($C$9):F991)</f>
        <v>1.2678242068433383E-2</v>
      </c>
      <c r="E11" t="s">
        <v>100</v>
      </c>
      <c r="F11" s="30">
        <v>1.3473680135552097E-7</v>
      </c>
      <c r="V11">
        <v>4400</v>
      </c>
      <c r="W11">
        <f t="shared" si="0"/>
        <v>4.7543135576872128E-3</v>
      </c>
    </row>
    <row r="12" spans="1:23" ht="13.5" thickBot="1">
      <c r="A12" s="9" t="s">
        <v>80</v>
      </c>
      <c r="B12" s="9"/>
      <c r="C12" s="21">
        <f ca="1">SLOPE(INDIRECT($D$9):G991,INDIRECT($C$9):F991)</f>
        <v>-1.1802000406943594E-6</v>
      </c>
      <c r="E12" s="31" t="s">
        <v>99</v>
      </c>
      <c r="F12" s="29">
        <v>1.5000000431251049E-3</v>
      </c>
      <c r="V12">
        <v>4500</v>
      </c>
      <c r="W12">
        <f t="shared" si="0"/>
        <v>3.651676146536771E-3</v>
      </c>
    </row>
    <row r="13" spans="1:23" ht="14.25">
      <c r="A13" s="9" t="s">
        <v>101</v>
      </c>
      <c r="B13" s="9"/>
      <c r="C13" s="11"/>
      <c r="F13" s="34">
        <f>SUM(U21:U9696)</f>
        <v>2.3321117069905945E-4</v>
      </c>
      <c r="V13">
        <v>4600</v>
      </c>
      <c r="W13">
        <f t="shared" si="0"/>
        <v>2.0932331491998772E-3</v>
      </c>
    </row>
    <row r="14" spans="1:23">
      <c r="A14" s="9"/>
      <c r="B14" s="9"/>
      <c r="C14" s="9"/>
      <c r="V14">
        <v>4700</v>
      </c>
      <c r="W14">
        <f t="shared" si="0"/>
        <v>5.426229231070013E-4</v>
      </c>
    </row>
    <row r="15" spans="1:23">
      <c r="A15" s="12" t="s">
        <v>81</v>
      </c>
      <c r="B15" s="9"/>
      <c r="C15" s="13">
        <f ca="1">(C7+C11)+(C8+C12)*INT(MAX(F21:F3532))</f>
        <v>58132.75823626593</v>
      </c>
      <c r="E15" s="14" t="s">
        <v>150</v>
      </c>
      <c r="F15" s="10">
        <v>1</v>
      </c>
      <c r="V15">
        <v>4800</v>
      </c>
      <c r="W15">
        <f t="shared" si="0"/>
        <v>-5.3882645783070115E-4</v>
      </c>
    </row>
    <row r="16" spans="1:23">
      <c r="A16" s="16" t="s">
        <v>67</v>
      </c>
      <c r="B16" s="9"/>
      <c r="C16" s="17">
        <f ca="1">+C8+C12</f>
        <v>1.4228179197999593</v>
      </c>
      <c r="E16" s="14" t="s">
        <v>91</v>
      </c>
      <c r="F16" s="15">
        <f ca="1">NOW()+15018.5+$C$5/24</f>
        <v>60573.444731481482</v>
      </c>
      <c r="V16">
        <v>4900</v>
      </c>
      <c r="W16">
        <f t="shared" si="0"/>
        <v>-8.2816636864856932E-4</v>
      </c>
    </row>
    <row r="17" spans="1:23" ht="13.5" thickBot="1">
      <c r="A17" s="14" t="s">
        <v>88</v>
      </c>
      <c r="B17" s="9"/>
      <c r="C17" s="9">
        <f>COUNT(C21:C2190)</f>
        <v>165</v>
      </c>
      <c r="E17" s="14" t="s">
        <v>151</v>
      </c>
      <c r="F17" s="15">
        <f ca="1">ROUND(2*(F16-$C$7)/$C$8,0)/2+F15</f>
        <v>9995.5</v>
      </c>
      <c r="V17">
        <v>5000</v>
      </c>
      <c r="W17">
        <f t="shared" si="0"/>
        <v>-2.3608164529922006E-4</v>
      </c>
    </row>
    <row r="18" spans="1:23" ht="14.25" thickTop="1" thickBot="1">
      <c r="A18" s="16" t="s">
        <v>68</v>
      </c>
      <c r="B18" s="9"/>
      <c r="C18" s="19">
        <f ca="1">+C15</f>
        <v>58132.75823626593</v>
      </c>
      <c r="D18" s="20">
        <f ca="1">+C16</f>
        <v>1.4228179197999593</v>
      </c>
      <c r="E18" s="14" t="s">
        <v>92</v>
      </c>
      <c r="F18" s="23">
        <f ca="1">ROUND(2*(F16-$C$15)/$C$16,0)/2+F15</f>
        <v>1716.5</v>
      </c>
      <c r="V18">
        <v>5100</v>
      </c>
      <c r="W18">
        <f t="shared" si="0"/>
        <v>1.0667658205844293E-3</v>
      </c>
    </row>
    <row r="19" spans="1:23" ht="13.5" thickTop="1">
      <c r="E19" s="14" t="s">
        <v>93</v>
      </c>
      <c r="F19" s="18">
        <f ca="1">+$C$15+$C$16*F18-15018.5-$C$5/24</f>
        <v>45556.191862269225</v>
      </c>
      <c r="V19">
        <v>5200</v>
      </c>
      <c r="W19">
        <f t="shared" si="0"/>
        <v>2.7000739731075397E-3</v>
      </c>
    </row>
    <row r="20" spans="1:23" ht="15" thickBot="1">
      <c r="A20" s="3" t="s">
        <v>69</v>
      </c>
      <c r="B20" s="3" t="s">
        <v>70</v>
      </c>
      <c r="C20" s="3" t="s">
        <v>71</v>
      </c>
      <c r="D20" s="3" t="s">
        <v>76</v>
      </c>
      <c r="E20" s="3" t="s">
        <v>72</v>
      </c>
      <c r="F20" s="3" t="s">
        <v>73</v>
      </c>
      <c r="G20" s="3" t="s">
        <v>74</v>
      </c>
      <c r="H20" s="6" t="s">
        <v>62</v>
      </c>
      <c r="I20" s="6" t="s">
        <v>174</v>
      </c>
      <c r="J20" s="6" t="s">
        <v>60</v>
      </c>
      <c r="K20" s="6" t="s">
        <v>61</v>
      </c>
      <c r="L20" s="6" t="s">
        <v>85</v>
      </c>
      <c r="M20" s="6" t="s">
        <v>86</v>
      </c>
      <c r="N20" s="6" t="s">
        <v>87</v>
      </c>
      <c r="O20" s="6" t="s">
        <v>83</v>
      </c>
      <c r="P20" s="5" t="s">
        <v>95</v>
      </c>
      <c r="Q20" s="3" t="s">
        <v>78</v>
      </c>
      <c r="R20" s="3"/>
      <c r="S20" s="32" t="s">
        <v>152</v>
      </c>
      <c r="T20" s="33" t="s">
        <v>110</v>
      </c>
      <c r="U20" s="32" t="s">
        <v>153</v>
      </c>
      <c r="V20">
        <v>5300</v>
      </c>
      <c r="W20">
        <f t="shared" si="0"/>
        <v>4.1860710544854582E-3</v>
      </c>
    </row>
    <row r="21" spans="1:23">
      <c r="A21" s="35" t="s">
        <v>111</v>
      </c>
      <c r="B21" s="35"/>
      <c r="C21" s="36">
        <v>42683.78</v>
      </c>
      <c r="D21" s="37" t="s">
        <v>77</v>
      </c>
      <c r="E21">
        <f t="shared" ref="E21:E52" si="1">+(C21-C$7)/C$8</f>
        <v>-2579.0038944515145</v>
      </c>
      <c r="F21">
        <f t="shared" ref="F21:F52" si="2">ROUND(2*E21,0)/2</f>
        <v>-2579</v>
      </c>
      <c r="G21">
        <f t="shared" ref="G21:G38" si="3">+C21-(C$7+F21*C$8)</f>
        <v>-5.5410999993910082E-3</v>
      </c>
      <c r="J21">
        <f>G21</f>
        <v>-5.5410999993910082E-3</v>
      </c>
      <c r="O21">
        <f t="shared" ref="O21:O52" ca="1" si="4">+C$11+C$12*$F21</f>
        <v>1.5721977973384135E-2</v>
      </c>
      <c r="Q21" s="2">
        <f t="shared" ref="Q21:Q52" si="5">+C21-15018.5</f>
        <v>27665.279999999999</v>
      </c>
      <c r="R21" s="2" t="s">
        <v>60</v>
      </c>
      <c r="S21">
        <f t="shared" ref="S21:S38" si="6">+(P21-G21)^2</f>
        <v>3.070378920325103E-5</v>
      </c>
      <c r="V21">
        <v>5400</v>
      </c>
      <c r="W21">
        <f t="shared" si="0"/>
        <v>5.0904348510702477E-3</v>
      </c>
    </row>
    <row r="22" spans="1:23">
      <c r="A22" s="38" t="s">
        <v>75</v>
      </c>
      <c r="B22" s="38"/>
      <c r="C22" s="39">
        <v>42756.347500000003</v>
      </c>
      <c r="D22" s="39"/>
      <c r="E22">
        <f t="shared" si="1"/>
        <v>-2528.0012757770778</v>
      </c>
      <c r="F22">
        <f t="shared" si="2"/>
        <v>-2528</v>
      </c>
      <c r="G22">
        <f t="shared" si="3"/>
        <v>-1.8151999975088984E-3</v>
      </c>
      <c r="J22">
        <f>G22</f>
        <v>-1.8151999975088984E-3</v>
      </c>
      <c r="O22">
        <f t="shared" ca="1" si="4"/>
        <v>1.5661787771308725E-2</v>
      </c>
      <c r="Q22" s="2">
        <f t="shared" si="5"/>
        <v>27737.847500000003</v>
      </c>
      <c r="R22" s="2"/>
      <c r="S22">
        <f t="shared" si="6"/>
        <v>3.2949510309563047E-6</v>
      </c>
      <c r="V22">
        <v>5500</v>
      </c>
      <c r="W22">
        <f t="shared" si="0"/>
        <v>5.1503964539489199E-3</v>
      </c>
    </row>
    <row r="23" spans="1:23">
      <c r="A23" s="38" t="s">
        <v>112</v>
      </c>
      <c r="B23" s="40" t="s">
        <v>108</v>
      </c>
      <c r="C23" s="39">
        <v>46353.235099999998</v>
      </c>
      <c r="D23" s="39"/>
      <c r="E23">
        <f t="shared" si="1"/>
        <v>-6.3254703222072328E-4</v>
      </c>
      <c r="F23">
        <f t="shared" si="2"/>
        <v>0</v>
      </c>
      <c r="G23">
        <f t="shared" si="3"/>
        <v>-8.9999999909196049E-4</v>
      </c>
      <c r="K23">
        <f>G23</f>
        <v>-8.9999999909196049E-4</v>
      </c>
      <c r="O23">
        <f t="shared" ca="1" si="4"/>
        <v>1.2678242068433383E-2</v>
      </c>
      <c r="Q23" s="2">
        <f t="shared" si="5"/>
        <v>31334.735099999998</v>
      </c>
      <c r="R23" s="2" t="s">
        <v>61</v>
      </c>
      <c r="S23">
        <f t="shared" si="6"/>
        <v>8.0999999836552888E-7</v>
      </c>
      <c r="V23">
        <v>5600</v>
      </c>
      <c r="W23">
        <f t="shared" si="0"/>
        <v>4.3522442049592743E-3</v>
      </c>
    </row>
    <row r="24" spans="1:23">
      <c r="A24" s="60" t="s">
        <v>112</v>
      </c>
      <c r="B24" s="61" t="s">
        <v>108</v>
      </c>
      <c r="C24" s="60">
        <v>46353.235500000003</v>
      </c>
      <c r="D24" s="60">
        <v>4.0000000000000002E-4</v>
      </c>
      <c r="E24">
        <f t="shared" si="1"/>
        <v>-3.514150144912275E-4</v>
      </c>
      <c r="F24">
        <f t="shared" si="2"/>
        <v>0</v>
      </c>
      <c r="G24">
        <f t="shared" si="3"/>
        <v>-4.999999946448952E-4</v>
      </c>
      <c r="K24">
        <f>G24</f>
        <v>-4.999999946448952E-4</v>
      </c>
      <c r="O24">
        <f t="shared" ca="1" si="4"/>
        <v>1.2678242068433383E-2</v>
      </c>
      <c r="P24">
        <f>F$8*SIN(F$9*(F24-F$10))+F$11*F24+F$12</f>
        <v>1.9732374574168319E-3</v>
      </c>
      <c r="Q24" s="2">
        <f t="shared" si="5"/>
        <v>31334.735500000003</v>
      </c>
      <c r="R24" s="2" t="s">
        <v>61</v>
      </c>
      <c r="S24">
        <f t="shared" si="6"/>
        <v>6.1169034942807838E-6</v>
      </c>
      <c r="T24" s="23"/>
      <c r="U24">
        <f>+(P24-G24)^2</f>
        <v>6.1169034942807838E-6</v>
      </c>
      <c r="V24">
        <v>5700</v>
      </c>
      <c r="W24">
        <f t="shared" si="0"/>
        <v>2.9353679636405844E-3</v>
      </c>
    </row>
    <row r="25" spans="1:23">
      <c r="A25" s="38" t="s">
        <v>112</v>
      </c>
      <c r="B25" s="38"/>
      <c r="C25" s="39">
        <v>46355.369400000003</v>
      </c>
      <c r="D25" s="39"/>
      <c r="E25">
        <f t="shared" si="1"/>
        <v>1.4994175998945172</v>
      </c>
      <c r="F25">
        <f t="shared" si="2"/>
        <v>1.5</v>
      </c>
      <c r="G25">
        <f t="shared" si="3"/>
        <v>-8.2864999421872199E-4</v>
      </c>
      <c r="K25">
        <f>G25</f>
        <v>-8.2864999421872199E-4</v>
      </c>
      <c r="O25">
        <f t="shared" ca="1" si="4"/>
        <v>1.2676471768372341E-2</v>
      </c>
      <c r="Q25" s="2">
        <f t="shared" si="5"/>
        <v>31336.869400000003</v>
      </c>
      <c r="R25" s="2" t="s">
        <v>61</v>
      </c>
      <c r="S25">
        <f t="shared" si="6"/>
        <v>6.8666081291868798E-7</v>
      </c>
      <c r="V25">
        <v>5800</v>
      </c>
      <c r="W25">
        <f t="shared" si="0"/>
        <v>1.3216508346369127E-3</v>
      </c>
    </row>
    <row r="26" spans="1:23">
      <c r="A26" s="38" t="s">
        <v>102</v>
      </c>
      <c r="B26" s="38"/>
      <c r="C26" s="39">
        <v>47205.500999999997</v>
      </c>
      <c r="D26" s="39"/>
      <c r="E26">
        <f t="shared" si="1"/>
        <v>598.99744106611968</v>
      </c>
      <c r="F26">
        <f t="shared" si="2"/>
        <v>599</v>
      </c>
      <c r="G26">
        <f t="shared" si="3"/>
        <v>-3.640900002210401E-3</v>
      </c>
      <c r="I26">
        <f t="shared" ref="I26:I38" si="7">G26</f>
        <v>-3.640900002210401E-3</v>
      </c>
      <c r="O26">
        <f t="shared" ca="1" si="4"/>
        <v>1.1971302244057461E-2</v>
      </c>
      <c r="Q26" s="2">
        <f t="shared" si="5"/>
        <v>32187.000999999997</v>
      </c>
      <c r="R26" s="2"/>
      <c r="S26">
        <f t="shared" si="6"/>
        <v>1.3256152826095698E-5</v>
      </c>
      <c r="V26">
        <v>5900</v>
      </c>
      <c r="W26">
        <f t="shared" si="0"/>
        <v>-8.9656655660539774E-6</v>
      </c>
    </row>
    <row r="27" spans="1:23">
      <c r="A27" s="38" t="s">
        <v>102</v>
      </c>
      <c r="B27" s="38"/>
      <c r="C27" s="39">
        <v>47208.345999999998</v>
      </c>
      <c r="D27" s="39"/>
      <c r="E27">
        <f t="shared" si="1"/>
        <v>600.99699251999118</v>
      </c>
      <c r="F27">
        <f t="shared" si="2"/>
        <v>601</v>
      </c>
      <c r="G27">
        <f t="shared" si="3"/>
        <v>-4.2791000014403835E-3</v>
      </c>
      <c r="I27">
        <f t="shared" si="7"/>
        <v>-4.2791000014403835E-3</v>
      </c>
      <c r="O27">
        <f t="shared" ca="1" si="4"/>
        <v>1.1968941843976073E-2</v>
      </c>
      <c r="Q27" s="2">
        <f t="shared" si="5"/>
        <v>32189.845999999998</v>
      </c>
      <c r="R27" s="2"/>
      <c r="S27">
        <f t="shared" si="6"/>
        <v>1.831069682232709E-5</v>
      </c>
      <c r="V27">
        <v>6000</v>
      </c>
      <c r="W27">
        <f t="shared" si="0"/>
        <v>-6.600408271130048E-4</v>
      </c>
    </row>
    <row r="28" spans="1:23">
      <c r="A28" s="38" t="s">
        <v>113</v>
      </c>
      <c r="B28" s="38"/>
      <c r="C28" s="39">
        <v>47235.377</v>
      </c>
      <c r="D28" s="39"/>
      <c r="E28">
        <f t="shared" si="1"/>
        <v>619.99519123689254</v>
      </c>
      <c r="F28">
        <f t="shared" si="2"/>
        <v>620</v>
      </c>
      <c r="G28">
        <f t="shared" si="3"/>
        <v>-6.8419999952311628E-3</v>
      </c>
      <c r="I28">
        <f t="shared" si="7"/>
        <v>-6.8419999952311628E-3</v>
      </c>
      <c r="O28">
        <f t="shared" ca="1" si="4"/>
        <v>1.194651804320288E-2</v>
      </c>
      <c r="Q28" s="2">
        <f t="shared" si="5"/>
        <v>32216.877</v>
      </c>
      <c r="R28" s="2"/>
      <c r="S28">
        <f t="shared" si="6"/>
        <v>4.6812963934743229E-5</v>
      </c>
      <c r="V28">
        <v>6100</v>
      </c>
      <c r="W28">
        <f t="shared" si="0"/>
        <v>-4.3556532088006921E-4</v>
      </c>
    </row>
    <row r="29" spans="1:23">
      <c r="A29" s="38" t="s">
        <v>114</v>
      </c>
      <c r="B29" s="38"/>
      <c r="C29" s="39">
        <v>47528.49</v>
      </c>
      <c r="D29" s="39"/>
      <c r="E29">
        <f t="shared" si="1"/>
        <v>826.0038117284206</v>
      </c>
      <c r="F29">
        <f t="shared" si="2"/>
        <v>826</v>
      </c>
      <c r="G29">
        <f t="shared" si="3"/>
        <v>5.4233999981079251E-3</v>
      </c>
      <c r="I29">
        <f t="shared" si="7"/>
        <v>5.4233999981079251E-3</v>
      </c>
      <c r="O29">
        <f t="shared" ca="1" si="4"/>
        <v>1.1703396834819843E-2</v>
      </c>
      <c r="Q29" s="2">
        <f t="shared" si="5"/>
        <v>32509.989999999998</v>
      </c>
      <c r="R29" s="2"/>
      <c r="S29">
        <f t="shared" si="6"/>
        <v>2.9413267539477041E-5</v>
      </c>
      <c r="V29">
        <v>6200</v>
      </c>
      <c r="W29">
        <f t="shared" si="0"/>
        <v>6.0222565869234282E-4</v>
      </c>
    </row>
    <row r="30" spans="1:23">
      <c r="A30" s="38" t="s">
        <v>114</v>
      </c>
      <c r="B30" s="38"/>
      <c r="C30" s="39">
        <v>47595.356</v>
      </c>
      <c r="D30" s="39"/>
      <c r="E30">
        <f t="shared" si="1"/>
        <v>872.99924494969366</v>
      </c>
      <c r="F30">
        <f t="shared" si="2"/>
        <v>873</v>
      </c>
      <c r="G30">
        <f t="shared" si="3"/>
        <v>-1.0742999947979115E-3</v>
      </c>
      <c r="I30">
        <f t="shared" si="7"/>
        <v>-1.0742999947979115E-3</v>
      </c>
      <c r="O30">
        <f t="shared" ca="1" si="4"/>
        <v>1.1647927432907207E-2</v>
      </c>
      <c r="Q30" s="2">
        <f t="shared" si="5"/>
        <v>32576.856</v>
      </c>
      <c r="R30" s="2"/>
      <c r="S30">
        <f t="shared" si="6"/>
        <v>1.1541204788227926E-6</v>
      </c>
      <c r="V30">
        <v>6300</v>
      </c>
      <c r="W30">
        <f t="shared" si="0"/>
        <v>2.1512087249103795E-3</v>
      </c>
    </row>
    <row r="31" spans="1:23">
      <c r="A31" s="38" t="s">
        <v>103</v>
      </c>
      <c r="B31" s="38"/>
      <c r="C31" s="39">
        <v>47824.442000000003</v>
      </c>
      <c r="D31" s="39"/>
      <c r="E31">
        <f t="shared" si="1"/>
        <v>1034.0077666936054</v>
      </c>
      <c r="F31">
        <f t="shared" si="2"/>
        <v>1034</v>
      </c>
      <c r="G31">
        <f t="shared" si="3"/>
        <v>1.1050600005546585E-2</v>
      </c>
      <c r="I31">
        <f t="shared" si="7"/>
        <v>1.1050600005546585E-2</v>
      </c>
      <c r="O31">
        <f t="shared" ca="1" si="4"/>
        <v>1.1457915226355416E-2</v>
      </c>
      <c r="Q31" s="2">
        <f t="shared" si="5"/>
        <v>32805.942000000003</v>
      </c>
      <c r="R31" s="2"/>
      <c r="S31">
        <f t="shared" si="6"/>
        <v>1.2211576048258617E-4</v>
      </c>
      <c r="V31">
        <v>6400</v>
      </c>
      <c r="W31">
        <f t="shared" si="0"/>
        <v>3.7584838864544732E-3</v>
      </c>
    </row>
    <row r="32" spans="1:23">
      <c r="A32" s="38" t="s">
        <v>104</v>
      </c>
      <c r="B32" s="38"/>
      <c r="C32" s="39">
        <v>47928.307000000001</v>
      </c>
      <c r="D32" s="39"/>
      <c r="E32">
        <f t="shared" si="1"/>
        <v>1107.0072084357059</v>
      </c>
      <c r="F32">
        <f t="shared" si="2"/>
        <v>1107</v>
      </c>
      <c r="G32">
        <f t="shared" si="3"/>
        <v>1.0256300003675278E-2</v>
      </c>
      <c r="I32">
        <f t="shared" si="7"/>
        <v>1.0256300003675278E-2</v>
      </c>
      <c r="O32">
        <f t="shared" ca="1" si="4"/>
        <v>1.1371760623384727E-2</v>
      </c>
      <c r="Q32" s="2">
        <f t="shared" si="5"/>
        <v>32909.807000000001</v>
      </c>
      <c r="R32" s="2"/>
      <c r="S32">
        <f t="shared" si="6"/>
        <v>1.0519168976538952E-4</v>
      </c>
      <c r="V32">
        <v>6500</v>
      </c>
      <c r="W32">
        <f t="shared" si="0"/>
        <v>4.9539578416245011E-3</v>
      </c>
    </row>
    <row r="33" spans="1:23">
      <c r="A33" s="38" t="s">
        <v>104</v>
      </c>
      <c r="B33" s="38"/>
      <c r="C33" s="39">
        <v>47945.375999999997</v>
      </c>
      <c r="D33" s="39"/>
      <c r="E33">
        <f t="shared" si="1"/>
        <v>1119.0038143288907</v>
      </c>
      <c r="F33">
        <f t="shared" si="2"/>
        <v>1119</v>
      </c>
      <c r="G33">
        <f t="shared" si="3"/>
        <v>5.4270999971777201E-3</v>
      </c>
      <c r="I33">
        <f t="shared" si="7"/>
        <v>5.4270999971777201E-3</v>
      </c>
      <c r="O33">
        <f t="shared" ca="1" si="4"/>
        <v>1.1357598222896396E-2</v>
      </c>
      <c r="Q33" s="2">
        <f t="shared" si="5"/>
        <v>32926.875999999997</v>
      </c>
      <c r="R33" s="2"/>
      <c r="S33">
        <f t="shared" si="6"/>
        <v>2.9453414379366409E-5</v>
      </c>
      <c r="V33">
        <v>6600</v>
      </c>
      <c r="W33">
        <f t="shared" si="0"/>
        <v>5.3889984562538254E-3</v>
      </c>
    </row>
    <row r="34" spans="1:23">
      <c r="A34" s="38" t="s">
        <v>104</v>
      </c>
      <c r="B34" s="38"/>
      <c r="C34" s="39">
        <v>47955.319000000003</v>
      </c>
      <c r="D34" s="39"/>
      <c r="E34">
        <f t="shared" si="1"/>
        <v>1125.9920533819136</v>
      </c>
      <c r="F34">
        <f t="shared" si="2"/>
        <v>1126</v>
      </c>
      <c r="G34">
        <f t="shared" si="3"/>
        <v>-1.1306599990348332E-2</v>
      </c>
      <c r="I34">
        <f t="shared" si="7"/>
        <v>-1.1306599990348332E-2</v>
      </c>
      <c r="O34">
        <f t="shared" ca="1" si="4"/>
        <v>1.1349336822611534E-2</v>
      </c>
      <c r="Q34" s="2">
        <f t="shared" si="5"/>
        <v>32936.819000000003</v>
      </c>
      <c r="R34" s="2"/>
      <c r="S34">
        <f t="shared" si="6"/>
        <v>1.278392033417449E-4</v>
      </c>
      <c r="V34">
        <v>6700</v>
      </c>
      <c r="W34">
        <f t="shared" si="0"/>
        <v>4.9392641517735543E-3</v>
      </c>
    </row>
    <row r="35" spans="1:23">
      <c r="A35" s="38" t="s">
        <v>104</v>
      </c>
      <c r="B35" s="38"/>
      <c r="C35" s="39">
        <v>47955.349000000002</v>
      </c>
      <c r="D35" s="39"/>
      <c r="E35">
        <f t="shared" si="1"/>
        <v>1126.0131382830079</v>
      </c>
      <c r="F35">
        <f t="shared" si="2"/>
        <v>1126</v>
      </c>
      <c r="G35">
        <f t="shared" si="3"/>
        <v>1.8693400008487515E-2</v>
      </c>
      <c r="I35">
        <f t="shared" si="7"/>
        <v>1.8693400008487515E-2</v>
      </c>
      <c r="O35">
        <f t="shared" ca="1" si="4"/>
        <v>1.1349336822611534E-2</v>
      </c>
      <c r="Q35" s="2">
        <f t="shared" si="5"/>
        <v>32936.849000000002</v>
      </c>
      <c r="R35" s="2"/>
      <c r="S35">
        <f t="shared" si="6"/>
        <v>3.4944320387732101E-4</v>
      </c>
      <c r="V35">
        <v>6800</v>
      </c>
      <c r="W35">
        <f t="shared" si="0"/>
        <v>3.741378575107061E-3</v>
      </c>
    </row>
    <row r="36" spans="1:23">
      <c r="A36" s="38" t="s">
        <v>115</v>
      </c>
      <c r="B36" s="38"/>
      <c r="C36" s="39">
        <v>48628.334000000003</v>
      </c>
      <c r="D36" s="39">
        <v>5.0000000000000001E-3</v>
      </c>
      <c r="E36">
        <f t="shared" si="1"/>
        <v>1599.0072104036315</v>
      </c>
      <c r="F36">
        <f t="shared" si="2"/>
        <v>1599</v>
      </c>
      <c r="G36">
        <f t="shared" si="3"/>
        <v>1.0259100003167987E-2</v>
      </c>
      <c r="I36">
        <f t="shared" si="7"/>
        <v>1.0259100003167987E-2</v>
      </c>
      <c r="O36">
        <f t="shared" ca="1" si="4"/>
        <v>1.0791102203363103E-2</v>
      </c>
      <c r="Q36" s="2">
        <f t="shared" si="5"/>
        <v>33609.834000000003</v>
      </c>
      <c r="R36" s="2"/>
      <c r="S36">
        <f t="shared" si="6"/>
        <v>1.0524913287500139E-4</v>
      </c>
      <c r="V36">
        <v>6900</v>
      </c>
      <c r="W36">
        <f t="shared" si="0"/>
        <v>2.1526333207331151E-3</v>
      </c>
    </row>
    <row r="37" spans="1:23">
      <c r="A37" s="38" t="s">
        <v>115</v>
      </c>
      <c r="B37" s="38"/>
      <c r="C37" s="39">
        <v>48665.332000000002</v>
      </c>
      <c r="D37" s="39">
        <v>5.0000000000000001E-3</v>
      </c>
      <c r="E37">
        <f t="shared" si="1"/>
        <v>1625.0105160944249</v>
      </c>
      <c r="F37">
        <f t="shared" si="2"/>
        <v>1625</v>
      </c>
      <c r="G37">
        <f t="shared" si="3"/>
        <v>1.4962500004912727E-2</v>
      </c>
      <c r="I37">
        <f t="shared" si="7"/>
        <v>1.4962500004912727E-2</v>
      </c>
      <c r="O37">
        <f t="shared" ca="1" si="4"/>
        <v>1.076041700230505E-2</v>
      </c>
      <c r="Q37" s="2">
        <f t="shared" si="5"/>
        <v>33646.832000000002</v>
      </c>
      <c r="R37" s="2"/>
      <c r="S37">
        <f t="shared" si="6"/>
        <v>2.2387640639701334E-4</v>
      </c>
      <c r="V37">
        <v>7000</v>
      </c>
      <c r="W37">
        <f t="shared" si="0"/>
        <v>6.456044263552182E-4</v>
      </c>
    </row>
    <row r="38" spans="1:23">
      <c r="A38" s="38" t="s">
        <v>116</v>
      </c>
      <c r="B38" s="38"/>
      <c r="C38" s="39">
        <v>49005.381999999998</v>
      </c>
      <c r="D38" s="39">
        <v>5.0000000000000001E-3</v>
      </c>
      <c r="E38">
        <f t="shared" si="1"/>
        <v>1864.0078700096174</v>
      </c>
      <c r="F38">
        <f t="shared" si="2"/>
        <v>1864</v>
      </c>
      <c r="G38">
        <f t="shared" si="3"/>
        <v>1.1197600004379638E-2</v>
      </c>
      <c r="I38">
        <f t="shared" si="7"/>
        <v>1.1197600004379638E-2</v>
      </c>
      <c r="O38">
        <f t="shared" ca="1" si="4"/>
        <v>1.0478349192579096E-2</v>
      </c>
      <c r="Q38" s="2">
        <f t="shared" si="5"/>
        <v>33986.881999999998</v>
      </c>
      <c r="R38" s="2"/>
      <c r="S38">
        <f t="shared" si="6"/>
        <v>1.2538624585808287E-4</v>
      </c>
    </row>
    <row r="39" spans="1:23">
      <c r="A39" s="38" t="s">
        <v>105</v>
      </c>
      <c r="B39" s="38"/>
      <c r="C39" s="39">
        <v>49439.33</v>
      </c>
      <c r="D39" s="39"/>
      <c r="E39">
        <f t="shared" si="1"/>
        <v>2168.9995586930236</v>
      </c>
      <c r="F39">
        <f t="shared" si="2"/>
        <v>2169</v>
      </c>
      <c r="O39">
        <f t="shared" ca="1" si="4"/>
        <v>1.0118388180167318E-2</v>
      </c>
      <c r="Q39" s="2">
        <f t="shared" si="5"/>
        <v>34420.83</v>
      </c>
      <c r="R39" s="2"/>
      <c r="T39" s="23">
        <v>-0.10465775000920985</v>
      </c>
    </row>
    <row r="40" spans="1:23">
      <c r="A40" s="38" t="s">
        <v>106</v>
      </c>
      <c r="B40" s="38"/>
      <c r="C40" s="39">
        <v>49789.347999999998</v>
      </c>
      <c r="D40" s="39">
        <v>5.0000000000000001E-3</v>
      </c>
      <c r="E40">
        <f t="shared" si="1"/>
        <v>2415.0027224121472</v>
      </c>
      <c r="F40">
        <f t="shared" si="2"/>
        <v>2415</v>
      </c>
      <c r="O40">
        <f t="shared" ca="1" si="4"/>
        <v>9.8280589701565044E-3</v>
      </c>
      <c r="Q40" s="2">
        <f t="shared" si="5"/>
        <v>34770.847999999998</v>
      </c>
      <c r="R40" s="2"/>
      <c r="T40" s="23">
        <v>-0.4125690000000759</v>
      </c>
    </row>
    <row r="41" spans="1:23">
      <c r="A41" s="38" t="s">
        <v>112</v>
      </c>
      <c r="B41" s="38"/>
      <c r="C41" s="39">
        <v>50008.457999999999</v>
      </c>
      <c r="D41" s="39"/>
      <c r="E41">
        <f t="shared" si="1"/>
        <v>2568.9998117118344</v>
      </c>
      <c r="F41">
        <f t="shared" si="2"/>
        <v>2569</v>
      </c>
      <c r="O41">
        <f t="shared" ca="1" si="4"/>
        <v>9.6463081638895748E-3</v>
      </c>
      <c r="Q41" s="2">
        <f t="shared" si="5"/>
        <v>34989.957999999999</v>
      </c>
      <c r="R41" s="2" t="s">
        <v>61</v>
      </c>
      <c r="T41" s="23">
        <v>-0.40656899999885354</v>
      </c>
    </row>
    <row r="42" spans="1:23">
      <c r="A42" s="38" t="s">
        <v>112</v>
      </c>
      <c r="B42" s="38" t="s">
        <v>117</v>
      </c>
      <c r="C42" s="39">
        <v>50010.5913</v>
      </c>
      <c r="D42" s="39"/>
      <c r="E42">
        <f t="shared" si="1"/>
        <v>2570.4991590287223</v>
      </c>
      <c r="F42">
        <f t="shared" si="2"/>
        <v>2570.5</v>
      </c>
      <c r="G42">
        <f t="shared" ref="G42:G51" si="8">+C42-(C$7+F42*C$8)</f>
        <v>-1.1965499943471514E-3</v>
      </c>
      <c r="K42">
        <f>G42</f>
        <v>-1.1965499943471514E-3</v>
      </c>
      <c r="O42">
        <f t="shared" ca="1" si="4"/>
        <v>9.6445378638285329E-3</v>
      </c>
      <c r="Q42" s="2">
        <f t="shared" si="5"/>
        <v>34992.0913</v>
      </c>
      <c r="R42" s="2" t="s">
        <v>61</v>
      </c>
      <c r="S42">
        <f t="shared" ref="S42:S51" si="9">+(P42-G42)^2</f>
        <v>1.4317318889721679E-6</v>
      </c>
    </row>
    <row r="43" spans="1:23">
      <c r="A43" s="38" t="s">
        <v>112</v>
      </c>
      <c r="B43" s="38"/>
      <c r="C43" s="39">
        <v>50013.437899999997</v>
      </c>
      <c r="D43" s="39"/>
      <c r="E43">
        <f t="shared" si="1"/>
        <v>2572.4998350106493</v>
      </c>
      <c r="F43">
        <f t="shared" si="2"/>
        <v>2572.5</v>
      </c>
      <c r="G43">
        <f t="shared" si="8"/>
        <v>-2.3474999761674553E-4</v>
      </c>
      <c r="K43">
        <f>G43</f>
        <v>-2.3474999761674553E-4</v>
      </c>
      <c r="O43">
        <f t="shared" ca="1" si="4"/>
        <v>9.6421774637471432E-3</v>
      </c>
      <c r="Q43" s="2">
        <f t="shared" si="5"/>
        <v>34994.937899999997</v>
      </c>
      <c r="R43" s="2" t="s">
        <v>61</v>
      </c>
      <c r="S43">
        <f t="shared" si="9"/>
        <v>5.5107561381062033E-8</v>
      </c>
    </row>
    <row r="44" spans="1:23">
      <c r="A44" s="60" t="s">
        <v>112</v>
      </c>
      <c r="B44" s="61" t="s">
        <v>124</v>
      </c>
      <c r="C44" s="60">
        <v>50099.517500000002</v>
      </c>
      <c r="D44" s="60">
        <v>1E-4</v>
      </c>
      <c r="E44">
        <f t="shared" si="1"/>
        <v>2632.9991634214111</v>
      </c>
      <c r="F44">
        <f t="shared" si="2"/>
        <v>2633</v>
      </c>
      <c r="G44">
        <f t="shared" si="8"/>
        <v>-1.1902999976882711E-3</v>
      </c>
      <c r="K44">
        <f>G44</f>
        <v>-1.1902999976882711E-3</v>
      </c>
      <c r="O44">
        <f t="shared" ca="1" si="4"/>
        <v>9.5707753612851356E-3</v>
      </c>
      <c r="P44">
        <f>F$8*SIN(F$9*(F44-F$10))+F$11*F44+F$12</f>
        <v>-1.0935343798938633E-3</v>
      </c>
      <c r="Q44" s="2">
        <f t="shared" si="5"/>
        <v>35081.017500000002</v>
      </c>
      <c r="R44" s="2" t="s">
        <v>61</v>
      </c>
      <c r="S44">
        <f t="shared" si="9"/>
        <v>9.363584787133416E-9</v>
      </c>
      <c r="T44" s="23"/>
      <c r="U44">
        <f>+(P44-G44)^2</f>
        <v>9.363584787133416E-9</v>
      </c>
    </row>
    <row r="45" spans="1:23">
      <c r="A45" s="38" t="s">
        <v>118</v>
      </c>
      <c r="B45" s="38"/>
      <c r="C45" s="39">
        <v>50166.383000000002</v>
      </c>
      <c r="D45" s="39">
        <v>5.0000000000000001E-3</v>
      </c>
      <c r="E45">
        <f t="shared" si="1"/>
        <v>2679.9942452276646</v>
      </c>
      <c r="F45">
        <f t="shared" si="2"/>
        <v>2680</v>
      </c>
      <c r="G45">
        <f t="shared" si="8"/>
        <v>-8.1879999925149605E-3</v>
      </c>
      <c r="I45">
        <f>G45</f>
        <v>-8.1879999925149605E-3</v>
      </c>
      <c r="O45">
        <f t="shared" ca="1" si="4"/>
        <v>9.5153059593724998E-3</v>
      </c>
      <c r="Q45" s="2">
        <f t="shared" si="5"/>
        <v>35147.883000000002</v>
      </c>
      <c r="R45" s="2"/>
      <c r="S45">
        <f t="shared" si="9"/>
        <v>6.7043343877424991E-5</v>
      </c>
    </row>
    <row r="46" spans="1:23">
      <c r="A46" s="38" t="s">
        <v>107</v>
      </c>
      <c r="B46" s="38"/>
      <c r="C46" s="39">
        <v>50489.377999999997</v>
      </c>
      <c r="D46" s="39">
        <v>4.0000000000000001E-3</v>
      </c>
      <c r="E46">
        <f t="shared" si="1"/>
        <v>2907.0048328701801</v>
      </c>
      <c r="F46">
        <f t="shared" si="2"/>
        <v>2907</v>
      </c>
      <c r="G46">
        <f t="shared" si="8"/>
        <v>6.8763000017497689E-3</v>
      </c>
      <c r="I46">
        <f>G46</f>
        <v>6.8763000017497689E-3</v>
      </c>
      <c r="O46">
        <f t="shared" ca="1" si="4"/>
        <v>9.2474005501348815E-3</v>
      </c>
      <c r="Q46" s="2">
        <f t="shared" si="5"/>
        <v>35470.877999999997</v>
      </c>
      <c r="R46" s="2"/>
      <c r="S46">
        <f t="shared" si="9"/>
        <v>4.728350171406387E-5</v>
      </c>
    </row>
    <row r="47" spans="1:23">
      <c r="A47" s="38" t="s">
        <v>107</v>
      </c>
      <c r="B47" s="38"/>
      <c r="C47" s="39">
        <v>50509.298000000003</v>
      </c>
      <c r="D47" s="39">
        <v>5.0000000000000001E-3</v>
      </c>
      <c r="E47">
        <f t="shared" si="1"/>
        <v>2921.0052071974615</v>
      </c>
      <c r="F47">
        <f t="shared" si="2"/>
        <v>2921</v>
      </c>
      <c r="G47">
        <f t="shared" si="8"/>
        <v>7.4089000045205466E-3</v>
      </c>
      <c r="I47">
        <f>G47</f>
        <v>7.4089000045205466E-3</v>
      </c>
      <c r="O47">
        <f t="shared" ca="1" si="4"/>
        <v>9.2308777495651601E-3</v>
      </c>
      <c r="Q47" s="2">
        <f t="shared" si="5"/>
        <v>35490.798000000003</v>
      </c>
      <c r="R47" s="2"/>
      <c r="S47">
        <f t="shared" si="9"/>
        <v>5.4891799276984557E-5</v>
      </c>
    </row>
    <row r="48" spans="1:23">
      <c r="A48" s="38" t="s">
        <v>119</v>
      </c>
      <c r="B48" s="38"/>
      <c r="C48" s="39">
        <v>50812.362000000001</v>
      </c>
      <c r="D48" s="39">
        <v>6.0000000000000001E-3</v>
      </c>
      <c r="E48">
        <f t="shared" si="1"/>
        <v>3134.0076893823002</v>
      </c>
      <c r="F48">
        <f t="shared" si="2"/>
        <v>3134</v>
      </c>
      <c r="G48">
        <f t="shared" si="8"/>
        <v>1.094060000468744E-2</v>
      </c>
      <c r="I48">
        <f>G48</f>
        <v>1.094060000468744E-2</v>
      </c>
      <c r="O48">
        <f t="shared" ca="1" si="4"/>
        <v>8.9794951408972614E-3</v>
      </c>
      <c r="Q48" s="2">
        <f t="shared" si="5"/>
        <v>35793.862000000001</v>
      </c>
      <c r="R48" s="2"/>
      <c r="S48">
        <f t="shared" si="9"/>
        <v>1.196967284625668E-4</v>
      </c>
    </row>
    <row r="49" spans="1:21">
      <c r="A49" s="38" t="s">
        <v>120</v>
      </c>
      <c r="B49" s="38"/>
      <c r="C49" s="39">
        <v>51080.558400000002</v>
      </c>
      <c r="D49" s="39">
        <v>1E-4</v>
      </c>
      <c r="E49">
        <f t="shared" si="1"/>
        <v>3322.504174986128</v>
      </c>
      <c r="F49">
        <f t="shared" si="2"/>
        <v>3322.5</v>
      </c>
      <c r="G49">
        <f t="shared" si="8"/>
        <v>5.9402500046417117E-3</v>
      </c>
      <c r="K49">
        <f>G49</f>
        <v>5.9402500046417117E-3</v>
      </c>
      <c r="O49">
        <f t="shared" ca="1" si="4"/>
        <v>8.7570274332263755E-3</v>
      </c>
      <c r="Q49" s="2">
        <f t="shared" si="5"/>
        <v>36062.058400000002</v>
      </c>
      <c r="R49" s="2" t="s">
        <v>61</v>
      </c>
      <c r="S49">
        <f t="shared" si="9"/>
        <v>3.5286570117645856E-5</v>
      </c>
    </row>
    <row r="50" spans="1:21">
      <c r="A50" s="38" t="s">
        <v>120</v>
      </c>
      <c r="B50" s="38"/>
      <c r="C50" s="39">
        <v>51124.662300000004</v>
      </c>
      <c r="D50" s="39">
        <v>2.9999999999999997E-4</v>
      </c>
      <c r="E50">
        <f t="shared" si="1"/>
        <v>3353.5017206333587</v>
      </c>
      <c r="F50">
        <f t="shared" si="2"/>
        <v>3353.5</v>
      </c>
      <c r="G50">
        <f t="shared" si="8"/>
        <v>2.448150007694494E-3</v>
      </c>
      <c r="K50">
        <f>G50</f>
        <v>2.448150007694494E-3</v>
      </c>
      <c r="O50">
        <f t="shared" ca="1" si="4"/>
        <v>8.720441231964849E-3</v>
      </c>
      <c r="Q50" s="2">
        <f t="shared" si="5"/>
        <v>36106.162300000004</v>
      </c>
      <c r="R50" s="2" t="s">
        <v>61</v>
      </c>
      <c r="S50">
        <f t="shared" si="9"/>
        <v>5.9934384601745509E-6</v>
      </c>
    </row>
    <row r="51" spans="1:21">
      <c r="A51" s="38" t="s">
        <v>120</v>
      </c>
      <c r="B51" s="38"/>
      <c r="C51" s="39">
        <v>51196.514000000003</v>
      </c>
      <c r="D51" s="39">
        <v>1E-4</v>
      </c>
      <c r="E51">
        <f t="shared" si="1"/>
        <v>3404.0012535676574</v>
      </c>
      <c r="F51">
        <f t="shared" si="2"/>
        <v>3404</v>
      </c>
      <c r="G51">
        <f t="shared" si="8"/>
        <v>1.7836000042734668E-3</v>
      </c>
      <c r="K51">
        <f>G51</f>
        <v>1.7836000042734668E-3</v>
      </c>
      <c r="O51">
        <f t="shared" ca="1" si="4"/>
        <v>8.6608411299097833E-3</v>
      </c>
      <c r="Q51" s="2">
        <f t="shared" si="5"/>
        <v>36178.014000000003</v>
      </c>
      <c r="R51" s="2" t="s">
        <v>61</v>
      </c>
      <c r="S51">
        <f t="shared" si="9"/>
        <v>3.1812289752443105E-6</v>
      </c>
    </row>
    <row r="52" spans="1:21">
      <c r="A52" s="42" t="s">
        <v>121</v>
      </c>
      <c r="B52" s="41"/>
      <c r="C52" s="42">
        <v>51425.590300000003</v>
      </c>
      <c r="D52" s="42">
        <v>1E-3</v>
      </c>
      <c r="E52">
        <f t="shared" si="1"/>
        <v>3565.0029578602134</v>
      </c>
      <c r="F52">
        <f t="shared" si="2"/>
        <v>3565</v>
      </c>
      <c r="O52">
        <f t="shared" ca="1" si="4"/>
        <v>8.4708289233579922E-3</v>
      </c>
      <c r="Q52" s="2">
        <f t="shared" si="5"/>
        <v>36407.090300000003</v>
      </c>
      <c r="R52" s="2" t="s">
        <v>60</v>
      </c>
      <c r="S52">
        <f>+(P52-T52)^2</f>
        <v>2.2581504076138794E-5</v>
      </c>
      <c r="T52" s="23">
        <v>4.7520000080112368E-3</v>
      </c>
    </row>
    <row r="53" spans="1:21">
      <c r="A53" s="62" t="s">
        <v>122</v>
      </c>
      <c r="B53" s="38"/>
      <c r="C53" s="63">
        <v>51935.667300000001</v>
      </c>
      <c r="D53" s="39">
        <v>1E-4</v>
      </c>
      <c r="E53">
        <f t="shared" ref="E53:E84" si="10">+(C53-C$7)/C$8</f>
        <v>3923.5003943930778</v>
      </c>
      <c r="F53">
        <f t="shared" ref="F53:F84" si="11">ROUND(2*E53,0)/2</f>
        <v>3923.5</v>
      </c>
      <c r="G53">
        <f t="shared" ref="G53:G66" si="12">+C53-(C$7+F53*C$8)</f>
        <v>5.6115000188583508E-4</v>
      </c>
      <c r="K53">
        <f t="shared" ref="K53:K66" si="13">G53</f>
        <v>5.6115000188583508E-4</v>
      </c>
      <c r="O53">
        <f t="shared" ref="O53:O84" ca="1" si="14">+C$11+C$12*$F53</f>
        <v>8.0477272087690638E-3</v>
      </c>
      <c r="P53">
        <f t="shared" ref="P53:P84" si="15">F$8*SIN(F$9*(F53-F$10))+F$11*F53+F$12</f>
        <v>4.0897272730482321E-4</v>
      </c>
      <c r="Q53" s="2">
        <f t="shared" ref="Q53:Q84" si="16">+C53-15018.5</f>
        <v>36917.167300000001</v>
      </c>
      <c r="R53" s="2" t="s">
        <v>61</v>
      </c>
      <c r="S53">
        <f t="shared" ref="S53:S66" si="17">+(P53-G53)^2</f>
        <v>2.3157922898904682E-8</v>
      </c>
      <c r="U53">
        <f t="shared" ref="U53:U66" si="18">+(P53-G53)^2</f>
        <v>2.3157922898904682E-8</v>
      </c>
    </row>
    <row r="54" spans="1:21">
      <c r="A54" s="42" t="s">
        <v>123</v>
      </c>
      <c r="B54" s="43" t="s">
        <v>124</v>
      </c>
      <c r="C54" s="44">
        <v>52252.958100000003</v>
      </c>
      <c r="D54" s="44">
        <v>2.9999999999999997E-4</v>
      </c>
      <c r="E54">
        <f t="shared" si="10"/>
        <v>4146.5018989413393</v>
      </c>
      <c r="F54">
        <f t="shared" si="11"/>
        <v>4146.5</v>
      </c>
      <c r="G54">
        <f t="shared" si="12"/>
        <v>2.7018500040867366E-3</v>
      </c>
      <c r="K54">
        <f t="shared" si="13"/>
        <v>2.7018500040867366E-3</v>
      </c>
      <c r="O54">
        <f t="shared" ca="1" si="14"/>
        <v>7.7845425996942224E-3</v>
      </c>
      <c r="P54">
        <f t="shared" si="15"/>
        <v>3.8890050762398262E-3</v>
      </c>
      <c r="Q54" s="2">
        <f t="shared" si="16"/>
        <v>37234.458100000003</v>
      </c>
      <c r="R54" s="2" t="s">
        <v>61</v>
      </c>
      <c r="S54">
        <f t="shared" si="17"/>
        <v>1.4093371653388073E-6</v>
      </c>
      <c r="U54">
        <f t="shared" si="18"/>
        <v>1.4093371653388073E-6</v>
      </c>
    </row>
    <row r="55" spans="1:21">
      <c r="A55" s="42" t="s">
        <v>123</v>
      </c>
      <c r="B55" s="43" t="s">
        <v>108</v>
      </c>
      <c r="C55" s="44">
        <v>52263.629009999997</v>
      </c>
      <c r="D55" s="44">
        <v>6.9999999999999994E-5</v>
      </c>
      <c r="E55">
        <f t="shared" si="10"/>
        <v>4154.001735006228</v>
      </c>
      <c r="F55">
        <f t="shared" si="11"/>
        <v>4154</v>
      </c>
      <c r="G55">
        <f t="shared" si="12"/>
        <v>2.4686000033398159E-3</v>
      </c>
      <c r="K55">
        <f t="shared" si="13"/>
        <v>2.4686000033398159E-3</v>
      </c>
      <c r="O55">
        <f t="shared" ca="1" si="14"/>
        <v>7.7756910993890148E-3</v>
      </c>
      <c r="P55">
        <f t="shared" si="15"/>
        <v>3.9864803681858201E-3</v>
      </c>
      <c r="Q55" s="2">
        <f t="shared" si="16"/>
        <v>37245.129009999997</v>
      </c>
      <c r="R55" s="2" t="s">
        <v>61</v>
      </c>
      <c r="S55">
        <f t="shared" si="17"/>
        <v>2.3039608019850386E-6</v>
      </c>
      <c r="T55" s="23"/>
      <c r="U55">
        <f t="shared" si="18"/>
        <v>2.3039608019850386E-6</v>
      </c>
    </row>
    <row r="56" spans="1:21">
      <c r="A56" s="42" t="s">
        <v>123</v>
      </c>
      <c r="B56" s="43" t="s">
        <v>108</v>
      </c>
      <c r="C56" s="44">
        <v>52267.897870000001</v>
      </c>
      <c r="D56" s="44">
        <v>1.2999999999999999E-4</v>
      </c>
      <c r="E56">
        <f t="shared" si="10"/>
        <v>4157.002018035887</v>
      </c>
      <c r="F56">
        <f t="shared" si="11"/>
        <v>4157</v>
      </c>
      <c r="G56">
        <f t="shared" si="12"/>
        <v>2.8713000065181404E-3</v>
      </c>
      <c r="K56">
        <f t="shared" si="13"/>
        <v>2.8713000065181404E-3</v>
      </c>
      <c r="O56">
        <f t="shared" ca="1" si="14"/>
        <v>7.772150499266931E-3</v>
      </c>
      <c r="P56">
        <f t="shared" si="15"/>
        <v>4.0245616292159947E-3</v>
      </c>
      <c r="Q56" s="2">
        <f t="shared" si="16"/>
        <v>37249.397870000001</v>
      </c>
      <c r="R56" s="2" t="s">
        <v>61</v>
      </c>
      <c r="S56">
        <f t="shared" si="17"/>
        <v>1.330012370387688E-6</v>
      </c>
      <c r="T56" s="23"/>
      <c r="U56">
        <f t="shared" si="18"/>
        <v>1.330012370387688E-6</v>
      </c>
    </row>
    <row r="57" spans="1:21">
      <c r="A57" s="42" t="s">
        <v>123</v>
      </c>
      <c r="B57" s="43" t="s">
        <v>108</v>
      </c>
      <c r="C57" s="44">
        <v>52270.743300000002</v>
      </c>
      <c r="D57" s="44">
        <v>1.3999999999999999E-4</v>
      </c>
      <c r="E57">
        <f t="shared" si="10"/>
        <v>4159.0018717066741</v>
      </c>
      <c r="F57">
        <f t="shared" si="11"/>
        <v>4159</v>
      </c>
      <c r="G57">
        <f t="shared" si="12"/>
        <v>2.6631000073393807E-3</v>
      </c>
      <c r="K57">
        <f t="shared" si="13"/>
        <v>2.6631000073393807E-3</v>
      </c>
      <c r="O57">
        <f t="shared" ca="1" si="14"/>
        <v>7.769790099185543E-3</v>
      </c>
      <c r="P57">
        <f t="shared" si="15"/>
        <v>4.0496526458169034E-3</v>
      </c>
      <c r="Q57" s="2">
        <f t="shared" si="16"/>
        <v>37252.243300000002</v>
      </c>
      <c r="R57" s="2" t="s">
        <v>61</v>
      </c>
      <c r="S57">
        <f t="shared" si="17"/>
        <v>1.9225282192689798E-6</v>
      </c>
      <c r="T57" s="23"/>
      <c r="U57">
        <f t="shared" si="18"/>
        <v>1.9225282192689798E-6</v>
      </c>
    </row>
    <row r="58" spans="1:21">
      <c r="A58" s="42" t="s">
        <v>123</v>
      </c>
      <c r="B58" s="43" t="s">
        <v>108</v>
      </c>
      <c r="C58" s="44">
        <v>52287.816800000001</v>
      </c>
      <c r="D58" s="44">
        <v>2.9999999999999997E-4</v>
      </c>
      <c r="E58">
        <f t="shared" si="10"/>
        <v>4171.0016403350246</v>
      </c>
      <c r="F58">
        <f t="shared" si="11"/>
        <v>4171</v>
      </c>
      <c r="G58">
        <f t="shared" si="12"/>
        <v>2.3339000035775825E-3</v>
      </c>
      <c r="K58">
        <f t="shared" si="13"/>
        <v>2.3339000035775825E-3</v>
      </c>
      <c r="O58">
        <f t="shared" ca="1" si="14"/>
        <v>7.7556276986972105E-3</v>
      </c>
      <c r="P58">
        <f t="shared" si="15"/>
        <v>4.1950409704454147E-3</v>
      </c>
      <c r="Q58" s="2">
        <f t="shared" si="16"/>
        <v>37269.316800000001</v>
      </c>
      <c r="R58" s="2" t="s">
        <v>61</v>
      </c>
      <c r="S58">
        <f t="shared" si="17"/>
        <v>3.4638456985537293E-6</v>
      </c>
      <c r="T58" s="23"/>
      <c r="U58">
        <f t="shared" si="18"/>
        <v>3.4638456985537293E-6</v>
      </c>
    </row>
    <row r="59" spans="1:21">
      <c r="A59" s="42" t="s">
        <v>123</v>
      </c>
      <c r="B59" s="43" t="s">
        <v>124</v>
      </c>
      <c r="C59" s="44">
        <v>52302.758699999998</v>
      </c>
      <c r="D59" s="44">
        <v>4.0000000000000002E-4</v>
      </c>
      <c r="E59">
        <f t="shared" si="10"/>
        <v>4181.5032564575513</v>
      </c>
      <c r="F59">
        <f t="shared" si="11"/>
        <v>4181.5</v>
      </c>
      <c r="G59">
        <f t="shared" si="12"/>
        <v>4.633349999494385E-3</v>
      </c>
      <c r="K59">
        <f t="shared" si="13"/>
        <v>4.633349999494385E-3</v>
      </c>
      <c r="O59">
        <f t="shared" ca="1" si="14"/>
        <v>7.7432355982699199E-3</v>
      </c>
      <c r="P59">
        <f t="shared" si="15"/>
        <v>4.314656938221746E-3</v>
      </c>
      <c r="Q59" s="2">
        <f t="shared" si="16"/>
        <v>37284.258699999998</v>
      </c>
      <c r="R59" s="2" t="s">
        <v>61</v>
      </c>
      <c r="S59">
        <f t="shared" si="17"/>
        <v>1.0156526730332602E-7</v>
      </c>
      <c r="T59" s="23"/>
      <c r="U59">
        <f t="shared" si="18"/>
        <v>1.0156526730332602E-7</v>
      </c>
    </row>
    <row r="60" spans="1:21">
      <c r="A60" s="42" t="s">
        <v>123</v>
      </c>
      <c r="B60" s="43" t="s">
        <v>108</v>
      </c>
      <c r="C60" s="44">
        <v>52317.696400000001</v>
      </c>
      <c r="D60" s="44">
        <v>2.0000000000000001E-4</v>
      </c>
      <c r="E60">
        <f t="shared" si="10"/>
        <v>4192.0019206939269</v>
      </c>
      <c r="F60">
        <f t="shared" si="11"/>
        <v>4192</v>
      </c>
      <c r="G60">
        <f t="shared" si="12"/>
        <v>2.7328000069246627E-3</v>
      </c>
      <c r="K60">
        <f t="shared" si="13"/>
        <v>2.7328000069246627E-3</v>
      </c>
      <c r="O60">
        <f t="shared" ca="1" si="14"/>
        <v>7.7308434978426285E-3</v>
      </c>
      <c r="P60">
        <f t="shared" si="15"/>
        <v>4.4267669159166806E-3</v>
      </c>
      <c r="Q60" s="2">
        <f t="shared" si="16"/>
        <v>37299.196400000001</v>
      </c>
      <c r="R60" s="2" t="s">
        <v>61</v>
      </c>
      <c r="S60">
        <f t="shared" si="17"/>
        <v>2.8695238887599711E-6</v>
      </c>
      <c r="T60" s="23"/>
      <c r="U60">
        <f t="shared" si="18"/>
        <v>2.8695238887599711E-6</v>
      </c>
    </row>
    <row r="61" spans="1:21">
      <c r="A61" s="42" t="s">
        <v>123</v>
      </c>
      <c r="B61" s="43" t="s">
        <v>124</v>
      </c>
      <c r="C61" s="44">
        <v>52332.636400000003</v>
      </c>
      <c r="D61" s="44">
        <v>2.0000000000000001E-4</v>
      </c>
      <c r="E61">
        <f t="shared" si="10"/>
        <v>4202.5022014393862</v>
      </c>
      <c r="F61">
        <f t="shared" si="11"/>
        <v>4202.5</v>
      </c>
      <c r="G61">
        <f t="shared" si="12"/>
        <v>3.1322500071837567E-3</v>
      </c>
      <c r="K61">
        <f t="shared" si="13"/>
        <v>3.1322500071837567E-3</v>
      </c>
      <c r="O61">
        <f t="shared" ca="1" si="14"/>
        <v>7.7184513974153379E-3</v>
      </c>
      <c r="P61">
        <f t="shared" si="15"/>
        <v>4.5310018305474795E-3</v>
      </c>
      <c r="Q61" s="2">
        <f t="shared" si="16"/>
        <v>37314.136400000003</v>
      </c>
      <c r="R61" s="2" t="s">
        <v>61</v>
      </c>
      <c r="S61">
        <f t="shared" si="17"/>
        <v>1.9565066633633394E-6</v>
      </c>
      <c r="T61" s="23"/>
      <c r="U61">
        <f t="shared" si="18"/>
        <v>1.9565066633633394E-6</v>
      </c>
    </row>
    <row r="62" spans="1:21">
      <c r="A62" s="42" t="s">
        <v>123</v>
      </c>
      <c r="B62" s="43" t="s">
        <v>108</v>
      </c>
      <c r="C62" s="44">
        <v>52563.844810000002</v>
      </c>
      <c r="D62" s="44">
        <v>1.6000000000000001E-4</v>
      </c>
      <c r="E62">
        <f t="shared" si="10"/>
        <v>4365.0024166810845</v>
      </c>
      <c r="F62">
        <f t="shared" si="11"/>
        <v>4365</v>
      </c>
      <c r="G62">
        <f t="shared" si="12"/>
        <v>3.4385000035399571E-3</v>
      </c>
      <c r="K62">
        <f t="shared" si="13"/>
        <v>3.4385000035399571E-3</v>
      </c>
      <c r="O62">
        <f t="shared" ca="1" si="14"/>
        <v>7.5266688908025049E-3</v>
      </c>
      <c r="P62">
        <f t="shared" si="15"/>
        <v>4.965292319829397E-3</v>
      </c>
      <c r="Q62" s="2">
        <f t="shared" si="16"/>
        <v>37545.344810000002</v>
      </c>
      <c r="R62" s="2" t="s">
        <v>61</v>
      </c>
      <c r="S62">
        <f t="shared" si="17"/>
        <v>2.3310947770804728E-6</v>
      </c>
      <c r="T62" s="23"/>
      <c r="U62">
        <f t="shared" si="18"/>
        <v>2.3310947770804728E-6</v>
      </c>
    </row>
    <row r="63" spans="1:21">
      <c r="A63" s="38" t="s">
        <v>125</v>
      </c>
      <c r="B63" s="40" t="s">
        <v>108</v>
      </c>
      <c r="C63" s="39">
        <v>52606.5288</v>
      </c>
      <c r="D63" s="39">
        <v>2.9999999999999997E-4</v>
      </c>
      <c r="E63">
        <f t="shared" si="10"/>
        <v>4395.0020069311713</v>
      </c>
      <c r="F63">
        <f t="shared" si="11"/>
        <v>4395</v>
      </c>
      <c r="G63">
        <f t="shared" si="12"/>
        <v>2.855500002624467E-3</v>
      </c>
      <c r="K63">
        <f t="shared" si="13"/>
        <v>2.855500002624467E-3</v>
      </c>
      <c r="O63">
        <f t="shared" ca="1" si="14"/>
        <v>7.4912628895816742E-3</v>
      </c>
      <c r="P63">
        <f t="shared" si="15"/>
        <v>4.7906998262057347E-3</v>
      </c>
      <c r="Q63" s="2">
        <f t="shared" si="16"/>
        <v>37588.0288</v>
      </c>
      <c r="R63" s="2" t="s">
        <v>61</v>
      </c>
      <c r="S63">
        <f t="shared" si="17"/>
        <v>3.7449983571889697E-6</v>
      </c>
      <c r="T63" s="23"/>
      <c r="U63">
        <f t="shared" si="18"/>
        <v>3.7449983571889697E-6</v>
      </c>
    </row>
    <row r="64" spans="1:21">
      <c r="A64" s="42" t="s">
        <v>123</v>
      </c>
      <c r="B64" s="43" t="s">
        <v>108</v>
      </c>
      <c r="C64" s="44">
        <v>52607.951999999997</v>
      </c>
      <c r="D64" s="44">
        <v>1.8000000000000001E-4</v>
      </c>
      <c r="E64">
        <f t="shared" si="10"/>
        <v>4396.0022746391305</v>
      </c>
      <c r="F64">
        <f t="shared" si="11"/>
        <v>4396</v>
      </c>
      <c r="G64">
        <f t="shared" si="12"/>
        <v>3.2363999998779036E-3</v>
      </c>
      <c r="K64">
        <f t="shared" si="13"/>
        <v>3.2363999998779036E-3</v>
      </c>
      <c r="O64">
        <f t="shared" ca="1" si="14"/>
        <v>7.4900826895409793E-3</v>
      </c>
      <c r="P64">
        <f t="shared" si="15"/>
        <v>4.7835849486787046E-3</v>
      </c>
      <c r="Q64" s="2">
        <f t="shared" si="16"/>
        <v>37589.451999999997</v>
      </c>
      <c r="R64" s="2" t="s">
        <v>61</v>
      </c>
      <c r="S64">
        <f t="shared" si="17"/>
        <v>2.393781265795737E-6</v>
      </c>
      <c r="T64" s="23"/>
      <c r="U64">
        <f t="shared" si="18"/>
        <v>2.393781265795737E-6</v>
      </c>
    </row>
    <row r="65" spans="1:21">
      <c r="A65" s="42" t="s">
        <v>123</v>
      </c>
      <c r="B65" s="43" t="s">
        <v>124</v>
      </c>
      <c r="C65" s="44">
        <v>52615.777900000001</v>
      </c>
      <c r="D65" s="44">
        <v>5.9999999999999995E-4</v>
      </c>
      <c r="E65">
        <f t="shared" si="10"/>
        <v>4401.5025522218557</v>
      </c>
      <c r="F65">
        <f t="shared" si="11"/>
        <v>4401.5</v>
      </c>
      <c r="G65">
        <f t="shared" si="12"/>
        <v>3.6313500022515655E-3</v>
      </c>
      <c r="K65">
        <f t="shared" si="13"/>
        <v>3.6313500022515655E-3</v>
      </c>
      <c r="O65">
        <f t="shared" ca="1" si="14"/>
        <v>7.4835915893171606E-3</v>
      </c>
      <c r="P65">
        <f t="shared" si="15"/>
        <v>4.7430039028090818E-3</v>
      </c>
      <c r="Q65" s="2">
        <f t="shared" si="16"/>
        <v>37597.277900000001</v>
      </c>
      <c r="R65" s="2" t="s">
        <v>61</v>
      </c>
      <c r="S65">
        <f t="shared" si="17"/>
        <v>1.2357743946247405E-6</v>
      </c>
      <c r="T65" s="23"/>
      <c r="U65">
        <f t="shared" si="18"/>
        <v>1.2357743946247405E-6</v>
      </c>
    </row>
    <row r="66" spans="1:21">
      <c r="A66" s="38" t="s">
        <v>126</v>
      </c>
      <c r="B66" s="41"/>
      <c r="C66" s="44">
        <v>52630.716899999999</v>
      </c>
      <c r="D66" s="44">
        <v>2.9999999999999997E-4</v>
      </c>
      <c r="E66">
        <f t="shared" si="10"/>
        <v>4412.0021301372763</v>
      </c>
      <c r="F66">
        <f t="shared" si="11"/>
        <v>4412</v>
      </c>
      <c r="G66">
        <f t="shared" si="12"/>
        <v>3.0308000059449114E-3</v>
      </c>
      <c r="K66">
        <f t="shared" si="13"/>
        <v>3.0308000059449114E-3</v>
      </c>
      <c r="O66">
        <f t="shared" ca="1" si="14"/>
        <v>7.47119948888987E-3</v>
      </c>
      <c r="P66">
        <f t="shared" si="15"/>
        <v>4.6588316027037285E-3</v>
      </c>
      <c r="Q66" s="2">
        <f t="shared" si="16"/>
        <v>37612.216899999999</v>
      </c>
      <c r="R66" s="2" t="s">
        <v>61</v>
      </c>
      <c r="S66">
        <f t="shared" si="17"/>
        <v>2.6504868800450636E-6</v>
      </c>
      <c r="T66" s="23"/>
      <c r="U66">
        <f t="shared" si="18"/>
        <v>2.6504868800450636E-6</v>
      </c>
    </row>
    <row r="67" spans="1:21">
      <c r="A67" s="38" t="s">
        <v>127</v>
      </c>
      <c r="B67" s="43" t="s">
        <v>124</v>
      </c>
      <c r="C67" s="44">
        <v>52695.459000000003</v>
      </c>
      <c r="D67" s="44">
        <v>1E-3</v>
      </c>
      <c r="E67">
        <f t="shared" si="10"/>
        <v>4457.5048226440076</v>
      </c>
      <c r="F67">
        <f t="shared" si="11"/>
        <v>4457.5</v>
      </c>
      <c r="O67">
        <f t="shared" ca="1" si="14"/>
        <v>7.417500387038276E-3</v>
      </c>
      <c r="P67">
        <f t="shared" si="15"/>
        <v>4.1995186102901346E-3</v>
      </c>
      <c r="Q67" s="2">
        <f t="shared" si="16"/>
        <v>37676.959000000003</v>
      </c>
      <c r="R67" s="2" t="s">
        <v>61</v>
      </c>
      <c r="T67" s="23">
        <v>7.3160000029020011E-3</v>
      </c>
    </row>
    <row r="68" spans="1:21">
      <c r="A68" s="38" t="s">
        <v>126</v>
      </c>
      <c r="B68" s="41"/>
      <c r="C68" s="44">
        <v>52729.603289999999</v>
      </c>
      <c r="D68" s="44">
        <v>2.3000000000000001E-4</v>
      </c>
      <c r="E68">
        <f t="shared" si="10"/>
        <v>4481.5024552313098</v>
      </c>
      <c r="F68">
        <f t="shared" si="11"/>
        <v>4481.5</v>
      </c>
      <c r="G68">
        <f>+C68-(C$7+F68*C$8)</f>
        <v>3.4933499991893768E-3</v>
      </c>
      <c r="K68">
        <f>G68</f>
        <v>3.4933499991893768E-3</v>
      </c>
      <c r="O68">
        <f t="shared" ca="1" si="14"/>
        <v>7.389175586061612E-3</v>
      </c>
      <c r="P68">
        <f t="shared" si="15"/>
        <v>3.9023748547985368E-3</v>
      </c>
      <c r="Q68" s="2">
        <f t="shared" si="16"/>
        <v>37711.103289999999</v>
      </c>
      <c r="R68" s="2" t="s">
        <v>61</v>
      </c>
      <c r="S68">
        <f>+(P68-G68)^2</f>
        <v>1.6730133250609412E-7</v>
      </c>
      <c r="T68" s="23"/>
      <c r="U68">
        <f>+(P68-G68)^2</f>
        <v>1.6730133250609412E-7</v>
      </c>
    </row>
    <row r="69" spans="1:21">
      <c r="A69" s="38" t="s">
        <v>126</v>
      </c>
      <c r="B69" s="41"/>
      <c r="C69" s="44">
        <v>52935.910920000002</v>
      </c>
      <c r="D69" s="44">
        <v>1.4999999999999999E-4</v>
      </c>
      <c r="E69">
        <f t="shared" si="10"/>
        <v>4626.5016543564852</v>
      </c>
      <c r="F69">
        <f t="shared" si="11"/>
        <v>4626.5</v>
      </c>
      <c r="G69">
        <f>+C69-(C$7+F69*C$8)</f>
        <v>2.3538500026916154E-3</v>
      </c>
      <c r="K69">
        <f>G69</f>
        <v>2.3538500026916154E-3</v>
      </c>
      <c r="O69">
        <f t="shared" ca="1" si="14"/>
        <v>7.2180465801609294E-3</v>
      </c>
      <c r="P69">
        <f t="shared" si="15"/>
        <v>1.6613987453283953E-3</v>
      </c>
      <c r="Q69" s="2">
        <f t="shared" si="16"/>
        <v>37917.410920000002</v>
      </c>
      <c r="R69" s="2" t="s">
        <v>61</v>
      </c>
      <c r="S69">
        <f>+(P69-G69)^2</f>
        <v>4.7948874382390446E-7</v>
      </c>
      <c r="T69" s="23"/>
      <c r="U69">
        <f>+(P69-G69)^2</f>
        <v>4.7948874382390446E-7</v>
      </c>
    </row>
    <row r="70" spans="1:21">
      <c r="A70" s="45" t="s">
        <v>128</v>
      </c>
      <c r="B70" s="43" t="s">
        <v>124</v>
      </c>
      <c r="C70" s="44">
        <v>52981.336049999998</v>
      </c>
      <c r="D70" s="44">
        <v>5.0000000000000002E-5</v>
      </c>
      <c r="E70">
        <f t="shared" si="10"/>
        <v>4658.4278001328503</v>
      </c>
      <c r="F70">
        <f t="shared" si="11"/>
        <v>4658.5</v>
      </c>
      <c r="O70">
        <f t="shared" ca="1" si="14"/>
        <v>7.1802801788587098E-3</v>
      </c>
      <c r="P70">
        <f t="shared" si="15"/>
        <v>1.1538334447925838E-3</v>
      </c>
      <c r="Q70" s="2">
        <f t="shared" si="16"/>
        <v>37962.836049999998</v>
      </c>
      <c r="R70" s="2" t="s">
        <v>61</v>
      </c>
      <c r="T70" s="23">
        <v>-0.10229319999780273</v>
      </c>
    </row>
    <row r="71" spans="1:21">
      <c r="A71" s="38" t="s">
        <v>129</v>
      </c>
      <c r="B71" s="43" t="s">
        <v>124</v>
      </c>
      <c r="C71" s="44">
        <v>52985.710099999997</v>
      </c>
      <c r="D71" s="44">
        <v>1E-3</v>
      </c>
      <c r="E71">
        <f t="shared" si="10"/>
        <v>4661.5020138540449</v>
      </c>
      <c r="F71">
        <f t="shared" si="11"/>
        <v>4661.5</v>
      </c>
      <c r="G71">
        <f>+C71-(C$7+F71*C$8)</f>
        <v>2.865349997591693E-3</v>
      </c>
      <c r="K71">
        <f>G71</f>
        <v>2.865349997591693E-3</v>
      </c>
      <c r="O71">
        <f t="shared" ca="1" si="14"/>
        <v>7.1767395787366269E-3</v>
      </c>
      <c r="P71">
        <f t="shared" si="15"/>
        <v>1.1075529105133439E-3</v>
      </c>
      <c r="Q71" s="2">
        <f t="shared" si="16"/>
        <v>37967.210099999997</v>
      </c>
      <c r="R71" s="2" t="s">
        <v>61</v>
      </c>
      <c r="S71">
        <f>+(P71-G71)^2</f>
        <v>3.0898505993411289E-6</v>
      </c>
      <c r="T71" s="23"/>
      <c r="U71">
        <f>+(P71-G71)^2</f>
        <v>3.0898505993411289E-6</v>
      </c>
    </row>
    <row r="72" spans="1:21">
      <c r="A72" s="51" t="s">
        <v>129</v>
      </c>
      <c r="B72" s="49" t="s">
        <v>108</v>
      </c>
      <c r="C72" s="48">
        <v>53074.635049999997</v>
      </c>
      <c r="D72" s="48">
        <v>1.1E-4</v>
      </c>
      <c r="E72">
        <f t="shared" si="10"/>
        <v>4724.0011397091876</v>
      </c>
      <c r="F72">
        <f t="shared" si="11"/>
        <v>4724</v>
      </c>
      <c r="G72">
        <f>+C72-(C$7+F72*C$8)</f>
        <v>1.6216000003623776E-3</v>
      </c>
      <c r="K72">
        <f>G72</f>
        <v>1.6216000003623776E-3</v>
      </c>
      <c r="O72">
        <f t="shared" ca="1" si="14"/>
        <v>7.1029770761932296E-3</v>
      </c>
      <c r="P72">
        <f t="shared" si="15"/>
        <v>2.2491408172463736E-4</v>
      </c>
      <c r="Q72" s="2">
        <f t="shared" si="16"/>
        <v>38056.135049999997</v>
      </c>
      <c r="R72" s="2" t="s">
        <v>61</v>
      </c>
      <c r="S72">
        <f>+(P72-G72)^2</f>
        <v>1.9507315553209484E-6</v>
      </c>
      <c r="T72" s="23"/>
      <c r="U72">
        <f>+(P72-G72)^2</f>
        <v>1.9507315553209484E-6</v>
      </c>
    </row>
    <row r="73" spans="1:21">
      <c r="A73" s="51" t="s">
        <v>129</v>
      </c>
      <c r="B73" s="49" t="s">
        <v>124</v>
      </c>
      <c r="C73" s="48">
        <v>53079.614650000003</v>
      </c>
      <c r="D73" s="48">
        <v>1.6000000000000001E-4</v>
      </c>
      <c r="E73">
        <f t="shared" si="10"/>
        <v>4727.5009521589964</v>
      </c>
      <c r="F73">
        <f t="shared" si="11"/>
        <v>4727.5</v>
      </c>
      <c r="G73">
        <f>+C73-(C$7+F73*C$8)</f>
        <v>1.3547500057029538E-3</v>
      </c>
      <c r="K73">
        <f>G73</f>
        <v>1.3547500057029538E-3</v>
      </c>
      <c r="O73">
        <f t="shared" ca="1" si="14"/>
        <v>7.0988463760507997E-3</v>
      </c>
      <c r="P73">
        <f t="shared" si="15"/>
        <v>1.8123446312614849E-4</v>
      </c>
      <c r="Q73" s="2">
        <f t="shared" si="16"/>
        <v>38061.114650000003</v>
      </c>
      <c r="R73" s="2" t="s">
        <v>61</v>
      </c>
      <c r="S73">
        <f>+(P73-G73)^2</f>
        <v>1.3771387286693337E-6</v>
      </c>
      <c r="T73" s="23"/>
      <c r="U73">
        <f>+(P73-G73)^2</f>
        <v>1.3771387286693337E-6</v>
      </c>
    </row>
    <row r="74" spans="1:21">
      <c r="A74" s="46" t="s">
        <v>130</v>
      </c>
      <c r="B74" s="47" t="s">
        <v>124</v>
      </c>
      <c r="C74" s="48">
        <v>53315.801769999998</v>
      </c>
      <c r="D74" s="48">
        <v>1.6000000000000001E-4</v>
      </c>
      <c r="E74">
        <f t="shared" si="10"/>
        <v>4893.5003543317644</v>
      </c>
      <c r="F74">
        <f t="shared" si="11"/>
        <v>4893.5</v>
      </c>
      <c r="O74">
        <f t="shared" ca="1" si="14"/>
        <v>6.9029331692955359E-3</v>
      </c>
      <c r="P74">
        <f t="shared" si="15"/>
        <v>-8.3656248235132002E-4</v>
      </c>
      <c r="Q74" s="2">
        <f t="shared" si="16"/>
        <v>38297.301769999998</v>
      </c>
      <c r="R74" s="2" t="s">
        <v>61</v>
      </c>
      <c r="T74" s="23">
        <v>-2.9936999999335967E-2</v>
      </c>
    </row>
    <row r="75" spans="1:21">
      <c r="A75" s="46" t="s">
        <v>130</v>
      </c>
      <c r="B75" s="47" t="s">
        <v>108</v>
      </c>
      <c r="C75" s="48">
        <v>53317.935030000001</v>
      </c>
      <c r="D75" s="48">
        <v>1.2999999999999999E-4</v>
      </c>
      <c r="E75">
        <f t="shared" si="10"/>
        <v>4894.9996735354507</v>
      </c>
      <c r="F75">
        <f t="shared" si="11"/>
        <v>4895</v>
      </c>
      <c r="O75">
        <f t="shared" ca="1" si="14"/>
        <v>6.901162869234494E-3</v>
      </c>
      <c r="P75">
        <f t="shared" si="15"/>
        <v>-8.3496445733781811E-4</v>
      </c>
      <c r="Q75" s="2">
        <f t="shared" si="16"/>
        <v>38299.435030000001</v>
      </c>
      <c r="R75" s="2" t="s">
        <v>61</v>
      </c>
      <c r="T75" s="23">
        <v>-2.593699999852106E-2</v>
      </c>
    </row>
    <row r="76" spans="1:21">
      <c r="A76" s="46" t="s">
        <v>130</v>
      </c>
      <c r="B76" s="47" t="s">
        <v>108</v>
      </c>
      <c r="C76" s="48">
        <v>53354.928419999997</v>
      </c>
      <c r="D76" s="48">
        <v>9.0000000000000006E-5</v>
      </c>
      <c r="E76">
        <f t="shared" si="10"/>
        <v>4920.9997391797733</v>
      </c>
      <c r="F76">
        <f t="shared" si="11"/>
        <v>4921</v>
      </c>
      <c r="G76">
        <f>+C76-(C$7+F76*C$8)</f>
        <v>-3.7110000266693532E-4</v>
      </c>
      <c r="K76">
        <f>G76</f>
        <v>-3.7110000266693532E-4</v>
      </c>
      <c r="O76">
        <f t="shared" ca="1" si="14"/>
        <v>6.8704776681764411E-3</v>
      </c>
      <c r="P76">
        <f t="shared" si="15"/>
        <v>-7.7502194542645422E-4</v>
      </c>
      <c r="Q76" s="2">
        <f t="shared" si="16"/>
        <v>38336.428419999997</v>
      </c>
      <c r="R76" s="2" t="s">
        <v>61</v>
      </c>
      <c r="S76">
        <f>+(P76-G76)^2</f>
        <v>1.6315293584262407E-7</v>
      </c>
      <c r="T76" s="23"/>
      <c r="U76">
        <f>+(P76-G76)^2</f>
        <v>1.6315293584262407E-7</v>
      </c>
    </row>
    <row r="77" spans="1:21">
      <c r="A77" s="46" t="s">
        <v>131</v>
      </c>
      <c r="B77" s="49"/>
      <c r="C77" s="50">
        <v>53387.652099999999</v>
      </c>
      <c r="D77" s="50">
        <v>1.6000000000000001E-3</v>
      </c>
      <c r="E77">
        <f t="shared" si="10"/>
        <v>4943.998924388914</v>
      </c>
      <c r="F77">
        <f t="shared" si="11"/>
        <v>4944</v>
      </c>
      <c r="G77">
        <f>+C77-(C$7+F77*C$8)</f>
        <v>-1.5303999971365556E-3</v>
      </c>
      <c r="J77">
        <f>G77</f>
        <v>-1.5303999971365556E-3</v>
      </c>
      <c r="O77">
        <f t="shared" ca="1" si="14"/>
        <v>6.8433330672404702E-3</v>
      </c>
      <c r="P77">
        <f t="shared" si="15"/>
        <v>-6.7193387133680283E-4</v>
      </c>
      <c r="Q77" s="2">
        <f t="shared" si="16"/>
        <v>38369.152099999999</v>
      </c>
      <c r="R77" s="2" t="s">
        <v>60</v>
      </c>
      <c r="S77">
        <f>+(P77-G77)^2</f>
        <v>7.36964089145637E-7</v>
      </c>
      <c r="T77" s="23"/>
      <c r="U77">
        <f>+(P77-G77)^2</f>
        <v>7.36964089145637E-7</v>
      </c>
    </row>
    <row r="78" spans="1:21">
      <c r="A78" s="51" t="s">
        <v>132</v>
      </c>
      <c r="B78" s="47" t="s">
        <v>108</v>
      </c>
      <c r="C78" s="50">
        <v>53388.280299999999</v>
      </c>
      <c r="D78" s="50">
        <v>2.9999999999999997E-4</v>
      </c>
      <c r="E78">
        <f t="shared" si="10"/>
        <v>4944.4404422178486</v>
      </c>
      <c r="F78">
        <f t="shared" si="11"/>
        <v>4944.5</v>
      </c>
      <c r="O78">
        <f t="shared" ca="1" si="14"/>
        <v>6.8427429672201232E-3</v>
      </c>
      <c r="P78">
        <f t="shared" si="15"/>
        <v>-6.6918198339248444E-4</v>
      </c>
      <c r="Q78" s="2">
        <f t="shared" si="16"/>
        <v>38369.780299999999</v>
      </c>
      <c r="R78" s="2" t="s">
        <v>61</v>
      </c>
      <c r="T78" s="23">
        <v>-8.4334400002262555E-2</v>
      </c>
    </row>
    <row r="79" spans="1:21">
      <c r="A79" s="46" t="s">
        <v>131</v>
      </c>
      <c r="B79" s="47" t="s">
        <v>124</v>
      </c>
      <c r="C79" s="50">
        <v>53388.364099999999</v>
      </c>
      <c r="D79" s="50">
        <v>5.9999999999999995E-4</v>
      </c>
      <c r="E79">
        <f t="shared" si="10"/>
        <v>4944.4993393749091</v>
      </c>
      <c r="F79">
        <f t="shared" si="11"/>
        <v>4944.5</v>
      </c>
      <c r="G79">
        <f>+C79-(C$7+F79*C$8)</f>
        <v>-9.3994999770075083E-4</v>
      </c>
      <c r="J79">
        <f>G79</f>
        <v>-9.3994999770075083E-4</v>
      </c>
      <c r="O79">
        <f t="shared" ca="1" si="14"/>
        <v>6.8427429672201232E-3</v>
      </c>
      <c r="P79">
        <f t="shared" si="15"/>
        <v>-6.6918198339248444E-4</v>
      </c>
      <c r="Q79" s="2">
        <f t="shared" si="16"/>
        <v>38369.864099999999</v>
      </c>
      <c r="R79" s="2" t="s">
        <v>60</v>
      </c>
      <c r="S79">
        <f>+(P79-G79)^2</f>
        <v>7.3315317572441545E-8</v>
      </c>
      <c r="T79" s="23"/>
      <c r="U79">
        <f>+(P79-G79)^2</f>
        <v>7.3315317572441545E-8</v>
      </c>
    </row>
    <row r="80" spans="1:21">
      <c r="A80" s="46" t="s">
        <v>131</v>
      </c>
      <c r="B80" s="49"/>
      <c r="C80" s="50">
        <v>53410.417999999998</v>
      </c>
      <c r="D80" s="50">
        <v>2.3E-3</v>
      </c>
      <c r="E80">
        <f t="shared" si="10"/>
        <v>4959.999482717094</v>
      </c>
      <c r="F80">
        <f t="shared" si="11"/>
        <v>4960</v>
      </c>
      <c r="G80">
        <f>+C80-(C$7+F80*C$8)</f>
        <v>-7.3600000177975744E-4</v>
      </c>
      <c r="J80">
        <f>G80</f>
        <v>-7.3600000177975744E-4</v>
      </c>
      <c r="O80">
        <f t="shared" ca="1" si="14"/>
        <v>6.8244498665893608E-3</v>
      </c>
      <c r="P80">
        <f t="shared" si="15"/>
        <v>-5.7334521594225589E-4</v>
      </c>
      <c r="Q80" s="2">
        <f t="shared" si="16"/>
        <v>38391.917999999998</v>
      </c>
      <c r="R80" s="2" t="s">
        <v>60</v>
      </c>
      <c r="S80">
        <f>+(P80-G80)^2</f>
        <v>2.6456579355843496E-8</v>
      </c>
      <c r="T80" s="23"/>
      <c r="U80">
        <f>+(P80-G80)^2</f>
        <v>2.6456579355843496E-8</v>
      </c>
    </row>
    <row r="81" spans="1:21">
      <c r="A81" s="46" t="s">
        <v>130</v>
      </c>
      <c r="B81" s="47" t="s">
        <v>108</v>
      </c>
      <c r="C81" s="48">
        <v>53434.605069999998</v>
      </c>
      <c r="D81" s="48">
        <v>1.1E-4</v>
      </c>
      <c r="E81">
        <f t="shared" si="10"/>
        <v>4976.9988820082617</v>
      </c>
      <c r="F81">
        <f t="shared" si="11"/>
        <v>4977</v>
      </c>
      <c r="G81">
        <f>+C81-(C$7+F81*C$8)</f>
        <v>-1.5906999979051761E-3</v>
      </c>
      <c r="K81">
        <f>G81</f>
        <v>-1.5906999979051761E-3</v>
      </c>
      <c r="O81">
        <f t="shared" ca="1" si="14"/>
        <v>6.8043864658975566E-3</v>
      </c>
      <c r="P81">
        <f t="shared" si="15"/>
        <v>-4.4536654758783943E-4</v>
      </c>
      <c r="Q81" s="2">
        <f t="shared" si="16"/>
        <v>38416.105069999998</v>
      </c>
      <c r="R81" s="2" t="s">
        <v>61</v>
      </c>
      <c r="S81">
        <f>+(P81-G81)^2</f>
        <v>1.3117887124158153E-6</v>
      </c>
      <c r="T81" s="23"/>
      <c r="U81">
        <f>+(P81-G81)^2</f>
        <v>1.3117887124158153E-6</v>
      </c>
    </row>
    <row r="82" spans="1:21">
      <c r="A82" s="46" t="s">
        <v>133</v>
      </c>
      <c r="B82" s="49" t="s">
        <v>108</v>
      </c>
      <c r="C82" s="48">
        <v>53436.028429999998</v>
      </c>
      <c r="D82" s="50">
        <v>6.0000000000000002E-5</v>
      </c>
      <c r="E82">
        <f t="shared" si="10"/>
        <v>4977.999262169029</v>
      </c>
      <c r="F82">
        <f t="shared" si="11"/>
        <v>4978</v>
      </c>
      <c r="G82">
        <f>+C82-(C$7+F82*C$8)</f>
        <v>-1.0497999974177219E-3</v>
      </c>
      <c r="K82">
        <f>G82</f>
        <v>-1.0497999974177219E-3</v>
      </c>
      <c r="O82">
        <f t="shared" ca="1" si="14"/>
        <v>6.8032062658568626E-3</v>
      </c>
      <c r="P82">
        <f t="shared" si="15"/>
        <v>-4.3711496459241804E-4</v>
      </c>
      <c r="Q82" s="2">
        <f t="shared" si="16"/>
        <v>38417.528429999998</v>
      </c>
      <c r="R82" s="2" t="s">
        <v>61</v>
      </c>
      <c r="S82">
        <f>+(P82-G82)^2</f>
        <v>3.7538294944814366E-7</v>
      </c>
      <c r="T82" s="23"/>
      <c r="U82">
        <f>+(P82-G82)^2</f>
        <v>3.7538294944814366E-7</v>
      </c>
    </row>
    <row r="83" spans="1:21">
      <c r="A83" s="51" t="s">
        <v>132</v>
      </c>
      <c r="B83" s="47" t="s">
        <v>124</v>
      </c>
      <c r="C83" s="50">
        <v>53462.352899999998</v>
      </c>
      <c r="D83" s="50">
        <v>1.9E-3</v>
      </c>
      <c r="E83">
        <f t="shared" si="10"/>
        <v>4996.5008903802327</v>
      </c>
      <c r="F83">
        <f t="shared" si="11"/>
        <v>4996.5</v>
      </c>
      <c r="G83">
        <f>+C83-(C$7+F83*C$8)</f>
        <v>1.2668499985011294E-3</v>
      </c>
      <c r="K83">
        <f>G83</f>
        <v>1.2668499985011294E-3</v>
      </c>
      <c r="O83">
        <f t="shared" ca="1" si="14"/>
        <v>6.7813725651040165E-3</v>
      </c>
      <c r="P83">
        <f t="shared" si="15"/>
        <v>-2.7050255013391492E-4</v>
      </c>
      <c r="Q83" s="2">
        <f t="shared" si="16"/>
        <v>38443.852899999998</v>
      </c>
      <c r="R83" s="2" t="s">
        <v>61</v>
      </c>
      <c r="S83">
        <f>+(P83-G83)^2</f>
        <v>2.3634528587946666E-6</v>
      </c>
      <c r="T83" s="23"/>
      <c r="U83">
        <f>+(P83-G83)^2</f>
        <v>2.3634528587946666E-6</v>
      </c>
    </row>
    <row r="84" spans="1:21">
      <c r="A84" s="51" t="s">
        <v>132</v>
      </c>
      <c r="B84" s="47" t="s">
        <v>108</v>
      </c>
      <c r="C84" s="50">
        <v>53462.359499999999</v>
      </c>
      <c r="D84" s="50">
        <v>4.0000000000000002E-4</v>
      </c>
      <c r="E84">
        <f t="shared" si="10"/>
        <v>4996.5055290584742</v>
      </c>
      <c r="F84">
        <f t="shared" si="11"/>
        <v>4996.5</v>
      </c>
      <c r="O84">
        <f t="shared" ca="1" si="14"/>
        <v>6.7813725651040165E-3</v>
      </c>
      <c r="P84">
        <f t="shared" si="15"/>
        <v>-2.7050255013391492E-4</v>
      </c>
      <c r="Q84" s="2">
        <f t="shared" si="16"/>
        <v>38443.859499999999</v>
      </c>
      <c r="R84" s="2" t="s">
        <v>61</v>
      </c>
      <c r="T84" s="23">
        <v>8.267199998954311E-3</v>
      </c>
    </row>
    <row r="85" spans="1:21">
      <c r="A85" s="51" t="s">
        <v>134</v>
      </c>
      <c r="B85" s="49" t="s">
        <v>108</v>
      </c>
      <c r="C85" s="48">
        <v>53609.614399999999</v>
      </c>
      <c r="D85" s="48">
        <v>2.0000000000000001E-4</v>
      </c>
      <c r="E85">
        <f t="shared" ref="E85:E116" si="19">+(C85-C$7)/C$8</f>
        <v>5100.0006958017375</v>
      </c>
      <c r="F85">
        <f t="shared" ref="F85:F116" si="20">ROUND(2*E85,0)/2</f>
        <v>5100</v>
      </c>
      <c r="G85">
        <f t="shared" ref="G85:G99" si="21">+C85-(C$7+F85*C$8)</f>
        <v>9.9000000045634806E-4</v>
      </c>
      <c r="K85">
        <f>G85</f>
        <v>9.9000000045634806E-4</v>
      </c>
      <c r="O85">
        <f t="shared" ref="O85:O116" ca="1" si="22">+C$11+C$12*$F85</f>
        <v>6.6592218608921509E-3</v>
      </c>
      <c r="P85">
        <f t="shared" ref="P85:P116" si="23">F$8*SIN(F$9*(F85-F$10))+F$11*F85+F$12</f>
        <v>1.0667658205844293E-3</v>
      </c>
      <c r="Q85" s="2">
        <f t="shared" ref="Q85:Q116" si="24">+C85-15018.5</f>
        <v>38591.114399999999</v>
      </c>
      <c r="R85" s="2" t="s">
        <v>61</v>
      </c>
      <c r="S85">
        <f t="shared" ref="S85:S99" si="25">+(P85-G85)^2</f>
        <v>5.8929911399369226E-9</v>
      </c>
      <c r="T85" s="23"/>
      <c r="U85">
        <f t="shared" ref="U85:U99" si="26">+(P85-G85)^2</f>
        <v>5.8929911399369226E-9</v>
      </c>
    </row>
    <row r="86" spans="1:21">
      <c r="A86" s="51" t="s">
        <v>135</v>
      </c>
      <c r="B86" s="47" t="s">
        <v>124</v>
      </c>
      <c r="C86" s="50">
        <v>53674.352200000001</v>
      </c>
      <c r="D86" s="50">
        <v>1.2999999999999999E-3</v>
      </c>
      <c r="E86">
        <f t="shared" si="19"/>
        <v>5145.5003661393112</v>
      </c>
      <c r="F86">
        <f t="shared" si="20"/>
        <v>5145.5</v>
      </c>
      <c r="G86">
        <f t="shared" si="21"/>
        <v>5.209500013734214E-4</v>
      </c>
      <c r="J86">
        <f>G86</f>
        <v>5.209500013734214E-4</v>
      </c>
      <c r="O86">
        <f t="shared" ca="1" si="22"/>
        <v>6.6055227590405569E-3</v>
      </c>
      <c r="P86">
        <f t="shared" si="23"/>
        <v>1.7969789574319947E-3</v>
      </c>
      <c r="Q86" s="2">
        <f t="shared" si="24"/>
        <v>38655.852200000001</v>
      </c>
      <c r="R86" s="2" t="s">
        <v>60</v>
      </c>
      <c r="S86">
        <f t="shared" si="25"/>
        <v>1.6282498966999322E-6</v>
      </c>
      <c r="T86" s="23"/>
      <c r="U86">
        <f t="shared" si="26"/>
        <v>1.6282498966999322E-6</v>
      </c>
    </row>
    <row r="87" spans="1:21">
      <c r="A87" s="64" t="s">
        <v>136</v>
      </c>
      <c r="B87" s="49"/>
      <c r="C87" s="48">
        <v>53704.944649999998</v>
      </c>
      <c r="D87" s="50">
        <v>8.0000000000000007E-5</v>
      </c>
      <c r="E87">
        <f t="shared" si="19"/>
        <v>5167.0016588897361</v>
      </c>
      <c r="F87">
        <f t="shared" si="20"/>
        <v>5167</v>
      </c>
      <c r="G87">
        <f t="shared" si="21"/>
        <v>2.3603000008733943E-3</v>
      </c>
      <c r="K87">
        <f t="shared" ref="K87:K99" si="27">G87</f>
        <v>2.3603000008733943E-3</v>
      </c>
      <c r="O87">
        <f t="shared" ca="1" si="22"/>
        <v>6.5801484581656288E-3</v>
      </c>
      <c r="P87">
        <f t="shared" si="23"/>
        <v>2.1534654253757401E-3</v>
      </c>
      <c r="Q87" s="2">
        <f t="shared" si="24"/>
        <v>38686.444649999998</v>
      </c>
      <c r="R87" s="2" t="s">
        <v>61</v>
      </c>
      <c r="S87">
        <f t="shared" si="25"/>
        <v>4.2780541621294829E-8</v>
      </c>
      <c r="T87" s="23"/>
      <c r="U87">
        <f t="shared" si="26"/>
        <v>4.2780541621294829E-8</v>
      </c>
    </row>
    <row r="88" spans="1:21">
      <c r="A88" s="46" t="s">
        <v>130</v>
      </c>
      <c r="B88" s="47" t="s">
        <v>108</v>
      </c>
      <c r="C88" s="48">
        <v>53704.944689999997</v>
      </c>
      <c r="D88" s="48">
        <v>6.9999999999999994E-5</v>
      </c>
      <c r="E88">
        <f t="shared" si="19"/>
        <v>5167.0016870029367</v>
      </c>
      <c r="F88">
        <f t="shared" si="20"/>
        <v>5167</v>
      </c>
      <c r="G88">
        <f t="shared" si="21"/>
        <v>2.4002999998629093E-3</v>
      </c>
      <c r="K88">
        <f t="shared" si="27"/>
        <v>2.4002999998629093E-3</v>
      </c>
      <c r="O88">
        <f t="shared" ca="1" si="22"/>
        <v>6.5801484581656288E-3</v>
      </c>
      <c r="P88">
        <f t="shared" si="23"/>
        <v>2.1534654253757401E-3</v>
      </c>
      <c r="Q88" s="2">
        <f t="shared" si="24"/>
        <v>38686.444689999997</v>
      </c>
      <c r="R88" s="2" t="s">
        <v>61</v>
      </c>
      <c r="S88">
        <f t="shared" si="25"/>
        <v>6.0927307162261895E-8</v>
      </c>
      <c r="T88" s="23"/>
      <c r="U88">
        <f t="shared" si="26"/>
        <v>6.0927307162261895E-8</v>
      </c>
    </row>
    <row r="89" spans="1:21">
      <c r="A89" s="46" t="s">
        <v>130</v>
      </c>
      <c r="B89" s="47" t="s">
        <v>108</v>
      </c>
      <c r="C89" s="48">
        <v>53704.944880000003</v>
      </c>
      <c r="D89" s="48">
        <v>1E-4</v>
      </c>
      <c r="E89">
        <f t="shared" si="19"/>
        <v>5167.0018205406477</v>
      </c>
      <c r="F89">
        <f t="shared" si="20"/>
        <v>5167</v>
      </c>
      <c r="G89">
        <f t="shared" si="21"/>
        <v>2.590300005977042E-3</v>
      </c>
      <c r="K89">
        <f t="shared" si="27"/>
        <v>2.590300005977042E-3</v>
      </c>
      <c r="O89">
        <f t="shared" ca="1" si="22"/>
        <v>6.5801484581656288E-3</v>
      </c>
      <c r="P89">
        <f t="shared" si="23"/>
        <v>2.1534654253757401E-3</v>
      </c>
      <c r="Q89" s="2">
        <f t="shared" si="24"/>
        <v>38686.444880000003</v>
      </c>
      <c r="R89" s="2" t="s">
        <v>61</v>
      </c>
      <c r="S89">
        <f t="shared" si="25"/>
        <v>1.9082445080911536E-7</v>
      </c>
      <c r="T89" s="23"/>
      <c r="U89">
        <f t="shared" si="26"/>
        <v>1.9082445080911536E-7</v>
      </c>
    </row>
    <row r="90" spans="1:21">
      <c r="A90" s="46" t="s">
        <v>130</v>
      </c>
      <c r="B90" s="47" t="s">
        <v>124</v>
      </c>
      <c r="C90" s="48">
        <v>53709.9231</v>
      </c>
      <c r="D90" s="48">
        <v>2.0000000000000001E-4</v>
      </c>
      <c r="E90">
        <f t="shared" si="19"/>
        <v>5170.5006630850003</v>
      </c>
      <c r="F90">
        <f t="shared" si="20"/>
        <v>5170.5</v>
      </c>
      <c r="G90">
        <f t="shared" si="21"/>
        <v>9.4345000252360478E-4</v>
      </c>
      <c r="K90">
        <f t="shared" si="27"/>
        <v>9.4345000252360478E-4</v>
      </c>
      <c r="O90">
        <f t="shared" ca="1" si="22"/>
        <v>6.576017758023198E-3</v>
      </c>
      <c r="P90">
        <f t="shared" si="23"/>
        <v>2.2116854991976851E-3</v>
      </c>
      <c r="Q90" s="2">
        <f t="shared" si="24"/>
        <v>38691.4231</v>
      </c>
      <c r="R90" s="2" t="s">
        <v>61</v>
      </c>
      <c r="S90">
        <f t="shared" si="25"/>
        <v>1.6084212750241512E-6</v>
      </c>
      <c r="T90" s="23"/>
      <c r="U90">
        <f t="shared" si="26"/>
        <v>1.6084212750241512E-6</v>
      </c>
    </row>
    <row r="91" spans="1:21">
      <c r="A91" s="46" t="s">
        <v>130</v>
      </c>
      <c r="B91" s="47" t="s">
        <v>124</v>
      </c>
      <c r="C91" s="48">
        <v>53710.635799999996</v>
      </c>
      <c r="D91" s="48">
        <v>1.2E-4</v>
      </c>
      <c r="E91">
        <f t="shared" si="19"/>
        <v>5171.001570052018</v>
      </c>
      <c r="F91">
        <f t="shared" si="20"/>
        <v>5171</v>
      </c>
      <c r="G91">
        <f t="shared" si="21"/>
        <v>2.2338999988278374E-3</v>
      </c>
      <c r="K91">
        <f t="shared" si="27"/>
        <v>2.2338999988278374E-3</v>
      </c>
      <c r="O91">
        <f t="shared" ca="1" si="22"/>
        <v>6.575427658002851E-3</v>
      </c>
      <c r="P91">
        <f t="shared" si="23"/>
        <v>2.2200026971005171E-3</v>
      </c>
      <c r="Q91" s="2">
        <f t="shared" si="24"/>
        <v>38692.135799999996</v>
      </c>
      <c r="R91" s="2" t="s">
        <v>61</v>
      </c>
      <c r="S91">
        <f t="shared" si="25"/>
        <v>1.931349953001809E-10</v>
      </c>
      <c r="T91" s="23"/>
      <c r="U91">
        <f t="shared" si="26"/>
        <v>1.931349953001809E-10</v>
      </c>
    </row>
    <row r="92" spans="1:21">
      <c r="A92" s="46" t="s">
        <v>130</v>
      </c>
      <c r="B92" s="47" t="s">
        <v>108</v>
      </c>
      <c r="C92" s="48">
        <v>53714.904090000004</v>
      </c>
      <c r="D92" s="48">
        <v>1E-4</v>
      </c>
      <c r="E92">
        <f t="shared" si="19"/>
        <v>5174.0014524685585</v>
      </c>
      <c r="F92">
        <f t="shared" si="20"/>
        <v>5174</v>
      </c>
      <c r="G92">
        <f t="shared" si="21"/>
        <v>2.0666000054916367E-3</v>
      </c>
      <c r="K92">
        <f t="shared" si="27"/>
        <v>2.0666000054916367E-3</v>
      </c>
      <c r="O92">
        <f t="shared" ca="1" si="22"/>
        <v>6.5718870578807681E-3</v>
      </c>
      <c r="P92">
        <f t="shared" si="23"/>
        <v>2.2699000040723944E-3</v>
      </c>
      <c r="Q92" s="2">
        <f t="shared" si="24"/>
        <v>38696.404090000004</v>
      </c>
      <c r="R92" s="2" t="s">
        <v>61</v>
      </c>
      <c r="S92">
        <f t="shared" si="25"/>
        <v>4.1330889422936073E-8</v>
      </c>
      <c r="T92" s="23"/>
      <c r="U92">
        <f t="shared" si="26"/>
        <v>4.1330889422936073E-8</v>
      </c>
    </row>
    <row r="93" spans="1:21">
      <c r="A93" s="46" t="s">
        <v>130</v>
      </c>
      <c r="B93" s="47" t="s">
        <v>108</v>
      </c>
      <c r="C93" s="48">
        <v>53714.904150000002</v>
      </c>
      <c r="D93" s="48">
        <v>1.6000000000000001E-4</v>
      </c>
      <c r="E93">
        <f t="shared" si="19"/>
        <v>5174.0014946383599</v>
      </c>
      <c r="F93">
        <f t="shared" si="20"/>
        <v>5174</v>
      </c>
      <c r="G93">
        <f t="shared" si="21"/>
        <v>2.1266000039759092E-3</v>
      </c>
      <c r="K93">
        <f t="shared" si="27"/>
        <v>2.1266000039759092E-3</v>
      </c>
      <c r="O93">
        <f t="shared" ca="1" si="22"/>
        <v>6.5718870578807681E-3</v>
      </c>
      <c r="P93">
        <f t="shared" si="23"/>
        <v>2.2699000040723944E-3</v>
      </c>
      <c r="Q93" s="2">
        <f t="shared" si="24"/>
        <v>38696.404150000002</v>
      </c>
      <c r="R93" s="2" t="s">
        <v>61</v>
      </c>
      <c r="S93">
        <f t="shared" si="25"/>
        <v>2.0534890027652651E-8</v>
      </c>
      <c r="T93" s="23"/>
      <c r="U93">
        <f t="shared" si="26"/>
        <v>2.0534890027652651E-8</v>
      </c>
    </row>
    <row r="94" spans="1:21">
      <c r="A94" s="52" t="s">
        <v>137</v>
      </c>
      <c r="B94" s="49" t="s">
        <v>124</v>
      </c>
      <c r="C94" s="48">
        <v>53735.535000000003</v>
      </c>
      <c r="D94" s="48">
        <v>2.9999999999999997E-4</v>
      </c>
      <c r="E94">
        <f t="shared" si="19"/>
        <v>5188.5014756970913</v>
      </c>
      <c r="F94">
        <f t="shared" si="20"/>
        <v>5188.5</v>
      </c>
      <c r="G94">
        <f t="shared" si="21"/>
        <v>2.0996500097680837E-3</v>
      </c>
      <c r="K94">
        <f t="shared" si="27"/>
        <v>2.0996500097680837E-3</v>
      </c>
      <c r="O94">
        <f t="shared" ca="1" si="22"/>
        <v>6.5547741572906998E-3</v>
      </c>
      <c r="P94">
        <f t="shared" si="23"/>
        <v>2.5105485494377215E-3</v>
      </c>
      <c r="Q94" s="2">
        <f t="shared" si="24"/>
        <v>38717.035000000003</v>
      </c>
      <c r="R94" s="2" t="s">
        <v>61</v>
      </c>
      <c r="S94">
        <f t="shared" si="25"/>
        <v>1.688376099026409E-7</v>
      </c>
      <c r="T94" s="23"/>
      <c r="U94">
        <f t="shared" si="26"/>
        <v>1.688376099026409E-7</v>
      </c>
    </row>
    <row r="95" spans="1:21">
      <c r="A95" s="52" t="s">
        <v>137</v>
      </c>
      <c r="B95" s="49">
        <v>1</v>
      </c>
      <c r="C95" s="48">
        <v>53764.702299999997</v>
      </c>
      <c r="D95" s="48">
        <v>2.9999999999999997E-4</v>
      </c>
      <c r="E95">
        <f t="shared" si="19"/>
        <v>5209.0011302209823</v>
      </c>
      <c r="F95">
        <f t="shared" si="20"/>
        <v>5209</v>
      </c>
      <c r="G95">
        <f t="shared" si="21"/>
        <v>1.6080999994301237E-3</v>
      </c>
      <c r="K95">
        <f t="shared" si="27"/>
        <v>1.6080999994301237E-3</v>
      </c>
      <c r="O95">
        <f t="shared" ca="1" si="22"/>
        <v>6.5305800564564656E-3</v>
      </c>
      <c r="P95">
        <f t="shared" si="23"/>
        <v>2.8470427000494712E-3</v>
      </c>
      <c r="Q95" s="2">
        <f t="shared" si="24"/>
        <v>38746.202299999997</v>
      </c>
      <c r="R95" s="2" t="s">
        <v>61</v>
      </c>
      <c r="S95">
        <f t="shared" si="25"/>
        <v>1.5349790154179622E-6</v>
      </c>
      <c r="T95" s="23"/>
      <c r="U95">
        <f t="shared" si="26"/>
        <v>1.5349790154179622E-6</v>
      </c>
    </row>
    <row r="96" spans="1:21">
      <c r="A96" s="52" t="s">
        <v>137</v>
      </c>
      <c r="B96" s="49">
        <v>1</v>
      </c>
      <c r="C96" s="48">
        <v>53771.816099999996</v>
      </c>
      <c r="D96" s="48">
        <v>2.0000000000000001E-4</v>
      </c>
      <c r="E96">
        <f t="shared" si="19"/>
        <v>5214.0009225347058</v>
      </c>
      <c r="F96">
        <f t="shared" si="20"/>
        <v>5214</v>
      </c>
      <c r="G96">
        <f t="shared" si="21"/>
        <v>1.3125999976182356E-3</v>
      </c>
      <c r="K96">
        <f t="shared" si="27"/>
        <v>1.3125999976182356E-3</v>
      </c>
      <c r="O96">
        <f t="shared" ca="1" si="22"/>
        <v>6.5246790562529938E-3</v>
      </c>
      <c r="P96">
        <f t="shared" si="23"/>
        <v>2.9280317375008939E-3</v>
      </c>
      <c r="Q96" s="2">
        <f t="shared" si="24"/>
        <v>38753.316099999996</v>
      </c>
      <c r="R96" s="2" t="s">
        <v>61</v>
      </c>
      <c r="S96">
        <f t="shared" si="25"/>
        <v>2.6096197062203125E-6</v>
      </c>
      <c r="T96" s="23"/>
      <c r="U96">
        <f t="shared" si="26"/>
        <v>2.6096197062203125E-6</v>
      </c>
    </row>
    <row r="97" spans="1:21">
      <c r="A97" s="52" t="s">
        <v>137</v>
      </c>
      <c r="B97" s="49" t="s">
        <v>124</v>
      </c>
      <c r="C97" s="48">
        <v>53776.796999999999</v>
      </c>
      <c r="D97" s="48">
        <v>2.9999999999999997E-4</v>
      </c>
      <c r="E97">
        <f t="shared" si="19"/>
        <v>5217.5016486635595</v>
      </c>
      <c r="F97">
        <f t="shared" si="20"/>
        <v>5217.5</v>
      </c>
      <c r="G97">
        <f t="shared" si="21"/>
        <v>2.34574999922188E-3</v>
      </c>
      <c r="K97">
        <f t="shared" si="27"/>
        <v>2.34574999922188E-3</v>
      </c>
      <c r="O97">
        <f t="shared" ca="1" si="22"/>
        <v>6.5205483561105631E-3</v>
      </c>
      <c r="P97">
        <f t="shared" si="23"/>
        <v>2.9844012231621054E-3</v>
      </c>
      <c r="Q97" s="2">
        <f t="shared" si="24"/>
        <v>38758.296999999999</v>
      </c>
      <c r="R97" s="2" t="s">
        <v>61</v>
      </c>
      <c r="S97">
        <f t="shared" si="25"/>
        <v>4.0787538584034791E-7</v>
      </c>
      <c r="T97" s="23"/>
      <c r="U97">
        <f t="shared" si="26"/>
        <v>4.0787538584034791E-7</v>
      </c>
    </row>
    <row r="98" spans="1:21">
      <c r="A98" s="52" t="s">
        <v>137</v>
      </c>
      <c r="B98" s="49" t="s">
        <v>124</v>
      </c>
      <c r="C98" s="48">
        <v>53779.642500000002</v>
      </c>
      <c r="D98" s="48">
        <v>2.0000000000000001E-4</v>
      </c>
      <c r="E98">
        <f t="shared" si="19"/>
        <v>5219.5015515324503</v>
      </c>
      <c r="F98">
        <f t="shared" si="20"/>
        <v>5219.5</v>
      </c>
      <c r="G98">
        <f t="shared" si="21"/>
        <v>2.2075500019127503E-3</v>
      </c>
      <c r="K98">
        <f t="shared" si="27"/>
        <v>2.2075500019127503E-3</v>
      </c>
      <c r="O98">
        <f t="shared" ca="1" si="22"/>
        <v>6.5181879560291742E-3</v>
      </c>
      <c r="P98">
        <f t="shared" si="23"/>
        <v>3.016483678622014E-3</v>
      </c>
      <c r="Q98" s="2">
        <f t="shared" si="24"/>
        <v>38761.142500000002</v>
      </c>
      <c r="R98" s="2" t="s">
        <v>61</v>
      </c>
      <c r="S98">
        <f t="shared" si="25"/>
        <v>6.543736933143675E-7</v>
      </c>
      <c r="T98" s="23"/>
      <c r="U98">
        <f t="shared" si="26"/>
        <v>6.543736933143675E-7</v>
      </c>
    </row>
    <row r="99" spans="1:21">
      <c r="A99" s="52" t="s">
        <v>137</v>
      </c>
      <c r="B99" s="49">
        <v>1</v>
      </c>
      <c r="C99" s="48">
        <v>53781.777000000002</v>
      </c>
      <c r="D99" s="48">
        <v>2.0000000000000001E-4</v>
      </c>
      <c r="E99">
        <f t="shared" si="19"/>
        <v>5221.0017422453811</v>
      </c>
      <c r="F99">
        <f t="shared" si="20"/>
        <v>5221</v>
      </c>
      <c r="G99">
        <f t="shared" si="21"/>
        <v>2.4789000017335638E-3</v>
      </c>
      <c r="K99">
        <f t="shared" si="27"/>
        <v>2.4789000017335638E-3</v>
      </c>
      <c r="O99">
        <f t="shared" ca="1" si="22"/>
        <v>6.5164176559681332E-3</v>
      </c>
      <c r="P99">
        <f t="shared" si="23"/>
        <v>3.0404811557909663E-3</v>
      </c>
      <c r="Q99" s="2">
        <f t="shared" si="24"/>
        <v>38763.277000000002</v>
      </c>
      <c r="R99" s="2" t="s">
        <v>61</v>
      </c>
      <c r="S99">
        <f t="shared" si="25"/>
        <v>3.1537339259244403E-7</v>
      </c>
      <c r="T99" s="23"/>
      <c r="U99">
        <f t="shared" si="26"/>
        <v>3.1537339259244403E-7</v>
      </c>
    </row>
    <row r="100" spans="1:21">
      <c r="A100" s="52" t="s">
        <v>137</v>
      </c>
      <c r="B100" s="49" t="s">
        <v>124</v>
      </c>
      <c r="C100" s="48">
        <v>53786.757299999997</v>
      </c>
      <c r="D100" s="48">
        <v>2.0000000000000001E-4</v>
      </c>
      <c r="E100">
        <f t="shared" si="19"/>
        <v>5224.502046676208</v>
      </c>
      <c r="F100">
        <f t="shared" si="20"/>
        <v>5224.5</v>
      </c>
      <c r="O100">
        <f t="shared" ca="1" si="22"/>
        <v>6.5122869558257024E-3</v>
      </c>
      <c r="P100">
        <f t="shared" si="23"/>
        <v>3.0962509296517554E-3</v>
      </c>
      <c r="Q100" s="2">
        <f t="shared" si="24"/>
        <v>38768.257299999997</v>
      </c>
      <c r="R100" s="2" t="s">
        <v>61</v>
      </c>
      <c r="T100" s="23">
        <v>8.1424999996670522E-2</v>
      </c>
    </row>
    <row r="101" spans="1:21">
      <c r="A101" s="52" t="s">
        <v>137</v>
      </c>
      <c r="B101" s="49">
        <v>1</v>
      </c>
      <c r="C101" s="48">
        <v>53811.656900000002</v>
      </c>
      <c r="D101" s="48">
        <v>2.0000000000000001E-4</v>
      </c>
      <c r="E101">
        <f t="shared" si="19"/>
        <v>5242.0022334532932</v>
      </c>
      <c r="F101">
        <f t="shared" si="20"/>
        <v>5242</v>
      </c>
      <c r="G101">
        <f t="shared" ref="G101:G132" si="28">+C101-(C$7+F101*C$8)</f>
        <v>3.1778000047779642E-3</v>
      </c>
      <c r="K101">
        <f t="shared" ref="K101:K109" si="29">G101</f>
        <v>3.1778000047779642E-3</v>
      </c>
      <c r="O101">
        <f t="shared" ca="1" si="22"/>
        <v>6.4916334551135511E-3</v>
      </c>
      <c r="P101">
        <f t="shared" si="23"/>
        <v>3.369734685670321E-3</v>
      </c>
      <c r="Q101" s="2">
        <f t="shared" si="24"/>
        <v>38793.156900000002</v>
      </c>
      <c r="R101" s="2" t="s">
        <v>61</v>
      </c>
      <c r="S101">
        <f t="shared" ref="S101:S132" si="30">+(P101-G101)^2</f>
        <v>3.683892172925082E-8</v>
      </c>
      <c r="T101" s="23"/>
      <c r="U101">
        <f t="shared" ref="U101:U132" si="31">+(P101-G101)^2</f>
        <v>3.683892172925082E-8</v>
      </c>
    </row>
    <row r="102" spans="1:21">
      <c r="A102" s="52" t="s">
        <v>137</v>
      </c>
      <c r="B102" s="49" t="s">
        <v>124</v>
      </c>
      <c r="C102" s="48">
        <v>53995.913099999998</v>
      </c>
      <c r="D102" s="48">
        <v>2.9999999999999997E-4</v>
      </c>
      <c r="E102">
        <f t="shared" si="19"/>
        <v>5371.5030252264687</v>
      </c>
      <c r="F102">
        <f t="shared" si="20"/>
        <v>5371.5</v>
      </c>
      <c r="G102">
        <f t="shared" si="28"/>
        <v>4.3043500045314431E-3</v>
      </c>
      <c r="K102">
        <f t="shared" si="29"/>
        <v>4.3043500045314431E-3</v>
      </c>
      <c r="O102">
        <f t="shared" ca="1" si="22"/>
        <v>6.3387975498436317E-3</v>
      </c>
      <c r="P102">
        <f t="shared" si="23"/>
        <v>4.9115143573112818E-3</v>
      </c>
      <c r="Q102" s="2">
        <f t="shared" si="24"/>
        <v>38977.413099999998</v>
      </c>
      <c r="R102" s="2" t="s">
        <v>61</v>
      </c>
      <c r="S102">
        <f t="shared" si="30"/>
        <v>3.6864855128656035E-7</v>
      </c>
      <c r="T102" s="23"/>
      <c r="U102">
        <f t="shared" si="31"/>
        <v>3.6864855128656035E-7</v>
      </c>
    </row>
    <row r="103" spans="1:21">
      <c r="A103" s="53" t="s">
        <v>155</v>
      </c>
      <c r="B103" s="54" t="s">
        <v>124</v>
      </c>
      <c r="C103" s="53">
        <v>54018.677100000001</v>
      </c>
      <c r="D103" s="53">
        <v>5.0000000000000001E-4</v>
      </c>
      <c r="E103">
        <f t="shared" si="19"/>
        <v>5387.5022481775823</v>
      </c>
      <c r="F103">
        <f t="shared" si="20"/>
        <v>5387.5</v>
      </c>
      <c r="G103">
        <f t="shared" si="28"/>
        <v>3.1987500042305328E-3</v>
      </c>
      <c r="K103">
        <f t="shared" si="29"/>
        <v>3.1987500042305328E-3</v>
      </c>
      <c r="O103">
        <f t="shared" ca="1" si="22"/>
        <v>6.3199143491925224E-3</v>
      </c>
      <c r="P103">
        <f t="shared" si="23"/>
        <v>5.0203886052403819E-3</v>
      </c>
      <c r="Q103" s="2">
        <f t="shared" si="24"/>
        <v>39000.177100000001</v>
      </c>
      <c r="R103" s="2"/>
      <c r="S103">
        <f t="shared" si="30"/>
        <v>3.31836719268912E-6</v>
      </c>
      <c r="T103" s="23"/>
      <c r="U103">
        <f t="shared" si="31"/>
        <v>3.31836719268912E-6</v>
      </c>
    </row>
    <row r="104" spans="1:21">
      <c r="A104" s="52" t="s">
        <v>137</v>
      </c>
      <c r="B104" s="49" t="s">
        <v>124</v>
      </c>
      <c r="C104" s="48">
        <v>54022.946600000003</v>
      </c>
      <c r="D104" s="48">
        <v>2.9999999999999997E-4</v>
      </c>
      <c r="E104">
        <f t="shared" si="19"/>
        <v>5390.5029810184633</v>
      </c>
      <c r="F104">
        <f t="shared" si="20"/>
        <v>5390.5</v>
      </c>
      <c r="G104">
        <f t="shared" si="28"/>
        <v>4.2414500057930127E-3</v>
      </c>
      <c r="K104">
        <f t="shared" si="29"/>
        <v>4.2414500057930127E-3</v>
      </c>
      <c r="O104">
        <f t="shared" ca="1" si="22"/>
        <v>6.3163737490704395E-3</v>
      </c>
      <c r="P104">
        <f t="shared" si="23"/>
        <v>5.0384170539803071E-3</v>
      </c>
      <c r="Q104" s="2">
        <f t="shared" si="24"/>
        <v>39004.446600000003</v>
      </c>
      <c r="R104" s="2" t="s">
        <v>61</v>
      </c>
      <c r="S104">
        <f t="shared" si="30"/>
        <v>6.3515647589636928E-7</v>
      </c>
      <c r="T104" s="23"/>
      <c r="U104">
        <f t="shared" si="31"/>
        <v>6.3515647589636928E-7</v>
      </c>
    </row>
    <row r="105" spans="1:21">
      <c r="A105" s="52" t="s">
        <v>137</v>
      </c>
      <c r="B105" s="49" t="s">
        <v>124</v>
      </c>
      <c r="C105" s="48">
        <v>54032.905899999998</v>
      </c>
      <c r="D105" s="48">
        <v>2.0000000000000001E-4</v>
      </c>
      <c r="E105">
        <f t="shared" si="19"/>
        <v>5397.5026762010721</v>
      </c>
      <c r="F105">
        <f t="shared" si="20"/>
        <v>5397.5</v>
      </c>
      <c r="G105">
        <f t="shared" si="28"/>
        <v>3.8077499993960373E-3</v>
      </c>
      <c r="K105">
        <f t="shared" si="29"/>
        <v>3.8077499993960373E-3</v>
      </c>
      <c r="O105">
        <f t="shared" ca="1" si="22"/>
        <v>6.3081123487855788E-3</v>
      </c>
      <c r="P105">
        <f t="shared" si="23"/>
        <v>5.077498268907344E-3</v>
      </c>
      <c r="Q105" s="2">
        <f t="shared" si="24"/>
        <v>39014.405899999998</v>
      </c>
      <c r="R105" s="2" t="s">
        <v>61</v>
      </c>
      <c r="S105">
        <f t="shared" si="30"/>
        <v>1.6122606679269581E-6</v>
      </c>
      <c r="T105" s="23"/>
      <c r="U105">
        <f t="shared" si="31"/>
        <v>1.6122606679269581E-6</v>
      </c>
    </row>
    <row r="106" spans="1:21">
      <c r="A106" s="52" t="s">
        <v>137</v>
      </c>
      <c r="B106" s="49" t="s">
        <v>124</v>
      </c>
      <c r="C106" s="48">
        <v>54049.979800000001</v>
      </c>
      <c r="D106" s="48">
        <v>1E-4</v>
      </c>
      <c r="E106">
        <f t="shared" si="19"/>
        <v>5409.5027259614408</v>
      </c>
      <c r="F106">
        <f t="shared" si="20"/>
        <v>5409.5</v>
      </c>
      <c r="G106">
        <f t="shared" si="28"/>
        <v>3.8785500073572621E-3</v>
      </c>
      <c r="K106">
        <f t="shared" si="29"/>
        <v>3.8785500073572621E-3</v>
      </c>
      <c r="O106">
        <f t="shared" ca="1" si="22"/>
        <v>6.2939499482972464E-3</v>
      </c>
      <c r="P106">
        <f t="shared" si="23"/>
        <v>5.1346386495662831E-3</v>
      </c>
      <c r="Q106" s="2">
        <f t="shared" si="24"/>
        <v>39031.479800000001</v>
      </c>
      <c r="R106" s="2" t="s">
        <v>61</v>
      </c>
      <c r="S106">
        <f t="shared" si="30"/>
        <v>1.5777586770865021E-6</v>
      </c>
      <c r="T106" s="23"/>
      <c r="U106">
        <f t="shared" si="31"/>
        <v>1.5777586770865021E-6</v>
      </c>
    </row>
    <row r="107" spans="1:21">
      <c r="A107" s="52" t="s">
        <v>137</v>
      </c>
      <c r="B107" s="49" t="s">
        <v>124</v>
      </c>
      <c r="C107" s="48">
        <v>54059.9401</v>
      </c>
      <c r="D107" s="48">
        <v>1E-4</v>
      </c>
      <c r="E107">
        <f t="shared" si="19"/>
        <v>5416.5031239740902</v>
      </c>
      <c r="F107">
        <f t="shared" si="20"/>
        <v>5416.5</v>
      </c>
      <c r="G107">
        <f t="shared" si="28"/>
        <v>4.4448500048019923E-3</v>
      </c>
      <c r="K107">
        <f t="shared" si="29"/>
        <v>4.4448500048019923E-3</v>
      </c>
      <c r="O107">
        <f t="shared" ca="1" si="22"/>
        <v>6.2856885480123857E-3</v>
      </c>
      <c r="P107">
        <f t="shared" si="23"/>
        <v>5.1621405556055338E-3</v>
      </c>
      <c r="Q107" s="2">
        <f t="shared" si="24"/>
        <v>39041.4401</v>
      </c>
      <c r="R107" s="2" t="s">
        <v>61</v>
      </c>
      <c r="S107">
        <f t="shared" si="30"/>
        <v>5.1450573427204787E-7</v>
      </c>
      <c r="T107" s="23"/>
      <c r="U107">
        <f t="shared" si="31"/>
        <v>5.1450573427204787E-7</v>
      </c>
    </row>
    <row r="108" spans="1:21">
      <c r="A108" s="52" t="s">
        <v>137</v>
      </c>
      <c r="B108" s="49" t="s">
        <v>124</v>
      </c>
      <c r="C108" s="48">
        <v>54069.899799999999</v>
      </c>
      <c r="D108" s="48">
        <v>2.9999999999999997E-4</v>
      </c>
      <c r="E108">
        <f t="shared" si="19"/>
        <v>5423.5031002887172</v>
      </c>
      <c r="F108">
        <f t="shared" si="20"/>
        <v>5423.5</v>
      </c>
      <c r="G108">
        <f t="shared" si="28"/>
        <v>4.4111500028520823E-3</v>
      </c>
      <c r="K108">
        <f t="shared" si="29"/>
        <v>4.4111500028520823E-3</v>
      </c>
      <c r="O108">
        <f t="shared" ca="1" si="22"/>
        <v>6.277427147727525E-3</v>
      </c>
      <c r="P108">
        <f t="shared" si="23"/>
        <v>5.1852965392686235E-3</v>
      </c>
      <c r="Q108" s="2">
        <f t="shared" si="24"/>
        <v>39051.399799999999</v>
      </c>
      <c r="R108" s="2" t="s">
        <v>61</v>
      </c>
      <c r="S108">
        <f t="shared" si="30"/>
        <v>5.9930285984572727E-7</v>
      </c>
      <c r="T108" s="23"/>
      <c r="U108">
        <f t="shared" si="31"/>
        <v>5.9930285984572727E-7</v>
      </c>
    </row>
    <row r="109" spans="1:21">
      <c r="A109" s="52" t="s">
        <v>137</v>
      </c>
      <c r="B109" s="49">
        <v>1</v>
      </c>
      <c r="C109" s="48">
        <v>54077.726199999997</v>
      </c>
      <c r="D109" s="48">
        <v>2.9999999999999997E-4</v>
      </c>
      <c r="E109">
        <f t="shared" si="19"/>
        <v>5429.0037292864572</v>
      </c>
      <c r="F109">
        <f t="shared" si="20"/>
        <v>5429</v>
      </c>
      <c r="G109">
        <f t="shared" si="28"/>
        <v>5.3060999998706393E-3</v>
      </c>
      <c r="K109">
        <f t="shared" si="29"/>
        <v>5.3060999998706393E-3</v>
      </c>
      <c r="O109">
        <f t="shared" ca="1" si="22"/>
        <v>6.2709360475037062E-3</v>
      </c>
      <c r="P109">
        <f t="shared" si="23"/>
        <v>5.2004200573603082E-3</v>
      </c>
      <c r="Q109" s="2">
        <f t="shared" si="24"/>
        <v>39059.226199999997</v>
      </c>
      <c r="R109" s="2" t="s">
        <v>61</v>
      </c>
      <c r="S109">
        <f t="shared" si="30"/>
        <v>1.1168250248986883E-8</v>
      </c>
      <c r="T109" s="23"/>
      <c r="U109">
        <f t="shared" si="31"/>
        <v>1.1168250248986883E-8</v>
      </c>
    </row>
    <row r="110" spans="1:21">
      <c r="A110" s="51" t="s">
        <v>138</v>
      </c>
      <c r="B110" s="49" t="s">
        <v>108</v>
      </c>
      <c r="C110" s="50">
        <v>54085.551599999999</v>
      </c>
      <c r="D110" s="50">
        <v>2.3E-3</v>
      </c>
      <c r="E110">
        <f t="shared" si="19"/>
        <v>5434.503655454163</v>
      </c>
      <c r="F110">
        <f t="shared" si="20"/>
        <v>5434.5</v>
      </c>
      <c r="G110">
        <f t="shared" si="28"/>
        <v>5.2010500003234483E-3</v>
      </c>
      <c r="J110">
        <f>G110</f>
        <v>5.2010500003234483E-3</v>
      </c>
      <c r="O110">
        <f t="shared" ca="1" si="22"/>
        <v>6.2644449472798874E-3</v>
      </c>
      <c r="P110">
        <f t="shared" si="23"/>
        <v>5.2128270223324976E-3</v>
      </c>
      <c r="Q110" s="2">
        <f t="shared" si="24"/>
        <v>39067.051599999999</v>
      </c>
      <c r="R110" s="2" t="s">
        <v>60</v>
      </c>
      <c r="S110">
        <f t="shared" si="30"/>
        <v>1.3869824740163015E-10</v>
      </c>
      <c r="T110" s="23"/>
      <c r="U110">
        <f t="shared" si="31"/>
        <v>1.3869824740163015E-10</v>
      </c>
    </row>
    <row r="111" spans="1:21">
      <c r="A111" s="52" t="s">
        <v>137</v>
      </c>
      <c r="B111" s="49">
        <v>1</v>
      </c>
      <c r="C111" s="48">
        <v>54091.953600000001</v>
      </c>
      <c r="D111" s="48">
        <v>2.0000000000000001E-4</v>
      </c>
      <c r="E111">
        <f t="shared" si="19"/>
        <v>5439.0031733479009</v>
      </c>
      <c r="F111">
        <f t="shared" si="20"/>
        <v>5439</v>
      </c>
      <c r="G111">
        <f t="shared" si="28"/>
        <v>4.5151000012992881E-3</v>
      </c>
      <c r="K111">
        <f>G111</f>
        <v>4.5151000012992881E-3</v>
      </c>
      <c r="O111">
        <f t="shared" ca="1" si="22"/>
        <v>6.2591340470967627E-3</v>
      </c>
      <c r="P111">
        <f t="shared" si="23"/>
        <v>5.220950061274935E-3</v>
      </c>
      <c r="Q111" s="2">
        <f t="shared" si="24"/>
        <v>39073.453600000001</v>
      </c>
      <c r="R111" s="2" t="s">
        <v>61</v>
      </c>
      <c r="S111">
        <f t="shared" si="30"/>
        <v>4.9822430716762436E-7</v>
      </c>
      <c r="T111" s="23"/>
      <c r="U111">
        <f t="shared" si="31"/>
        <v>4.9822430716762436E-7</v>
      </c>
    </row>
    <row r="112" spans="1:21">
      <c r="A112" s="52" t="s">
        <v>137</v>
      </c>
      <c r="B112" s="49">
        <v>1</v>
      </c>
      <c r="C112" s="48">
        <v>54094.799400000004</v>
      </c>
      <c r="D112" s="48">
        <v>2.0000000000000001E-4</v>
      </c>
      <c r="E112">
        <f t="shared" si="19"/>
        <v>5441.0032870658024</v>
      </c>
      <c r="F112">
        <f t="shared" si="20"/>
        <v>5441</v>
      </c>
      <c r="G112">
        <f t="shared" si="28"/>
        <v>4.6769000036874786E-3</v>
      </c>
      <c r="K112">
        <f>G112</f>
        <v>4.6769000036874786E-3</v>
      </c>
      <c r="O112">
        <f t="shared" ca="1" si="22"/>
        <v>6.2567736470153738E-3</v>
      </c>
      <c r="P112">
        <f t="shared" si="23"/>
        <v>5.2239730253254065E-3</v>
      </c>
      <c r="Q112" s="2">
        <f t="shared" si="24"/>
        <v>39076.299400000004</v>
      </c>
      <c r="R112" s="2" t="s">
        <v>61</v>
      </c>
      <c r="S112">
        <f t="shared" si="30"/>
        <v>2.9928889100405276E-7</v>
      </c>
      <c r="T112" s="23"/>
      <c r="U112">
        <f t="shared" si="31"/>
        <v>2.9928889100405276E-7</v>
      </c>
    </row>
    <row r="113" spans="1:21">
      <c r="A113" s="52" t="s">
        <v>137</v>
      </c>
      <c r="B113" s="49" t="s">
        <v>124</v>
      </c>
      <c r="C113" s="48">
        <v>54109.738400000002</v>
      </c>
      <c r="D113" s="48">
        <v>4.0000000000000002E-4</v>
      </c>
      <c r="E113">
        <f t="shared" si="19"/>
        <v>5451.502864981223</v>
      </c>
      <c r="F113">
        <f t="shared" si="20"/>
        <v>5451.5</v>
      </c>
      <c r="G113">
        <f t="shared" si="28"/>
        <v>4.0763500073808245E-3</v>
      </c>
      <c r="K113">
        <f>G113</f>
        <v>4.0763500073808245E-3</v>
      </c>
      <c r="O113">
        <f t="shared" ca="1" si="22"/>
        <v>6.2443815465880832E-3</v>
      </c>
      <c r="P113">
        <f t="shared" si="23"/>
        <v>5.2339004036687431E-3</v>
      </c>
      <c r="Q113" s="2">
        <f t="shared" si="24"/>
        <v>39091.238400000002</v>
      </c>
      <c r="R113" s="2" t="s">
        <v>61</v>
      </c>
      <c r="S113">
        <f t="shared" si="30"/>
        <v>1.3399229199463172E-6</v>
      </c>
      <c r="T113" s="23"/>
      <c r="U113">
        <f t="shared" si="31"/>
        <v>1.3399229199463172E-6</v>
      </c>
    </row>
    <row r="114" spans="1:21">
      <c r="A114" s="50" t="s">
        <v>109</v>
      </c>
      <c r="B114" s="49"/>
      <c r="C114" s="50">
        <v>54115.428999999996</v>
      </c>
      <c r="D114" s="50">
        <v>8.0000000000000004E-4</v>
      </c>
      <c r="E114">
        <f t="shared" si="19"/>
        <v>5455.5023895869826</v>
      </c>
      <c r="F114">
        <f t="shared" si="20"/>
        <v>5455.5</v>
      </c>
      <c r="G114">
        <f t="shared" si="28"/>
        <v>3.3999500010395423E-3</v>
      </c>
      <c r="J114">
        <f>G114</f>
        <v>3.3999500010395423E-3</v>
      </c>
      <c r="O114">
        <f t="shared" ca="1" si="22"/>
        <v>6.2396607464253054E-3</v>
      </c>
      <c r="P114">
        <f t="shared" si="23"/>
        <v>5.235052248258357E-3</v>
      </c>
      <c r="Q114" s="2">
        <f t="shared" si="24"/>
        <v>39096.928999999996</v>
      </c>
      <c r="R114" s="2" t="s">
        <v>60</v>
      </c>
      <c r="S114">
        <f t="shared" si="30"/>
        <v>3.367600257747544E-6</v>
      </c>
      <c r="T114" s="23"/>
      <c r="U114">
        <f t="shared" si="31"/>
        <v>3.367600257747544E-6</v>
      </c>
    </row>
    <row r="115" spans="1:21">
      <c r="A115" s="52" t="s">
        <v>137</v>
      </c>
      <c r="B115" s="49">
        <v>1</v>
      </c>
      <c r="C115" s="48">
        <v>54131.793100000003</v>
      </c>
      <c r="D115" s="48">
        <v>2.9999999999999997E-4</v>
      </c>
      <c r="E115">
        <f t="shared" si="19"/>
        <v>5467.0035705874388</v>
      </c>
      <c r="F115">
        <f t="shared" si="20"/>
        <v>5467</v>
      </c>
      <c r="G115">
        <f t="shared" si="28"/>
        <v>5.0803000049199909E-3</v>
      </c>
      <c r="K115">
        <f>G115</f>
        <v>5.0803000049199909E-3</v>
      </c>
      <c r="O115">
        <f t="shared" ca="1" si="22"/>
        <v>6.2260884459573208E-3</v>
      </c>
      <c r="P115">
        <f t="shared" si="23"/>
        <v>5.2302779940326064E-3</v>
      </c>
      <c r="Q115" s="2">
        <f t="shared" si="24"/>
        <v>39113.293100000003</v>
      </c>
      <c r="R115" s="2" t="s">
        <v>61</v>
      </c>
      <c r="S115">
        <f t="shared" si="30"/>
        <v>2.249339721826382E-8</v>
      </c>
      <c r="T115" s="23"/>
      <c r="U115">
        <f t="shared" si="31"/>
        <v>2.249339721826382E-8</v>
      </c>
    </row>
    <row r="116" spans="1:21">
      <c r="A116" s="52" t="s">
        <v>137</v>
      </c>
      <c r="B116" s="49">
        <v>1</v>
      </c>
      <c r="C116" s="48">
        <v>54134.637600000002</v>
      </c>
      <c r="D116" s="48">
        <v>2.0000000000000001E-4</v>
      </c>
      <c r="E116">
        <f t="shared" si="19"/>
        <v>5469.0027706262908</v>
      </c>
      <c r="F116">
        <f t="shared" si="20"/>
        <v>5469</v>
      </c>
      <c r="G116">
        <f t="shared" si="28"/>
        <v>3.9421000037691556E-3</v>
      </c>
      <c r="K116">
        <f>G116</f>
        <v>3.9421000037691556E-3</v>
      </c>
      <c r="O116">
        <f t="shared" ca="1" si="22"/>
        <v>6.2237280458759319E-3</v>
      </c>
      <c r="P116">
        <f t="shared" si="23"/>
        <v>5.2282241121898105E-3</v>
      </c>
      <c r="Q116" s="2">
        <f t="shared" si="24"/>
        <v>39116.137600000002</v>
      </c>
      <c r="R116" s="2" t="s">
        <v>61</v>
      </c>
      <c r="S116">
        <f t="shared" si="30"/>
        <v>1.6541152222608244E-6</v>
      </c>
      <c r="T116" s="23"/>
      <c r="U116">
        <f t="shared" si="31"/>
        <v>1.6541152222608244E-6</v>
      </c>
    </row>
    <row r="117" spans="1:21">
      <c r="A117" s="52" t="s">
        <v>137</v>
      </c>
      <c r="B117" s="49">
        <v>1</v>
      </c>
      <c r="C117" s="48">
        <v>54134.637799999997</v>
      </c>
      <c r="D117" s="48">
        <v>2.0000000000000001E-4</v>
      </c>
      <c r="E117">
        <f t="shared" ref="E117:E148" si="32">+(C117-C$7)/C$8</f>
        <v>5469.0029111922941</v>
      </c>
      <c r="F117">
        <f t="shared" ref="F117:F148" si="33">ROUND(2*E117,0)/2</f>
        <v>5469</v>
      </c>
      <c r="G117">
        <f t="shared" si="28"/>
        <v>4.1420999987167306E-3</v>
      </c>
      <c r="K117">
        <f>G117</f>
        <v>4.1420999987167306E-3</v>
      </c>
      <c r="O117">
        <f t="shared" ref="O117:O148" ca="1" si="34">+C$11+C$12*$F117</f>
        <v>6.2237280458759319E-3</v>
      </c>
      <c r="P117">
        <f t="shared" ref="P117:P148" si="35">F$8*SIN(F$9*(F117-F$10))+F$11*F117+F$12</f>
        <v>5.2282241121898105E-3</v>
      </c>
      <c r="Q117" s="2">
        <f t="shared" ref="Q117:Q148" si="36">+C117-15018.5</f>
        <v>39116.137799999997</v>
      </c>
      <c r="R117" s="2" t="s">
        <v>61</v>
      </c>
      <c r="S117">
        <f t="shared" si="30"/>
        <v>1.1796655898676835E-6</v>
      </c>
      <c r="T117" s="23"/>
      <c r="U117">
        <f t="shared" si="31"/>
        <v>1.1796655898676835E-6</v>
      </c>
    </row>
    <row r="118" spans="1:21">
      <c r="A118" s="52" t="s">
        <v>137</v>
      </c>
      <c r="B118" s="49" t="s">
        <v>124</v>
      </c>
      <c r="C118" s="48">
        <v>54136.772199999999</v>
      </c>
      <c r="D118" s="48">
        <v>2.0000000000000001E-4</v>
      </c>
      <c r="E118" s="52">
        <f t="shared" si="32"/>
        <v>5470.5030316222228</v>
      </c>
      <c r="F118">
        <f t="shared" si="33"/>
        <v>5470.5</v>
      </c>
      <c r="G118">
        <f t="shared" si="28"/>
        <v>4.3134500010637566E-3</v>
      </c>
      <c r="K118">
        <f>G118</f>
        <v>4.3134500010637566E-3</v>
      </c>
      <c r="O118">
        <f t="shared" ca="1" si="34"/>
        <v>6.2219577458148901E-3</v>
      </c>
      <c r="P118">
        <f t="shared" si="35"/>
        <v>5.2264461543986979E-3</v>
      </c>
      <c r="Q118" s="2">
        <f t="shared" si="36"/>
        <v>39118.272199999999</v>
      </c>
      <c r="R118" s="2" t="s">
        <v>61</v>
      </c>
      <c r="S118">
        <f t="shared" si="30"/>
        <v>8.3356197600439946E-7</v>
      </c>
      <c r="T118" s="23"/>
      <c r="U118">
        <f t="shared" si="31"/>
        <v>8.3356197600439946E-7</v>
      </c>
    </row>
    <row r="119" spans="1:21">
      <c r="A119" s="50" t="s">
        <v>139</v>
      </c>
      <c r="B119" s="47" t="s">
        <v>108</v>
      </c>
      <c r="C119" s="50">
        <v>54167.362200000003</v>
      </c>
      <c r="D119" s="50">
        <v>1E-4</v>
      </c>
      <c r="E119" s="52">
        <f t="shared" si="32"/>
        <v>5492.0026024390636</v>
      </c>
      <c r="F119">
        <f t="shared" si="33"/>
        <v>5492</v>
      </c>
      <c r="G119">
        <f t="shared" si="28"/>
        <v>3.7028000078862533E-3</v>
      </c>
      <c r="K119">
        <f>G119</f>
        <v>3.7028000078862533E-3</v>
      </c>
      <c r="O119">
        <f t="shared" ca="1" si="34"/>
        <v>6.1965834449399619E-3</v>
      </c>
      <c r="P119">
        <f t="shared" si="35"/>
        <v>5.1786971754523119E-3</v>
      </c>
      <c r="Q119" s="2">
        <f t="shared" si="36"/>
        <v>39148.862200000003</v>
      </c>
      <c r="R119" s="2" t="s">
        <v>60</v>
      </c>
      <c r="S119">
        <f t="shared" si="30"/>
        <v>2.1782724492295145E-6</v>
      </c>
      <c r="T119" s="23"/>
      <c r="U119">
        <f t="shared" si="31"/>
        <v>2.1782724492295145E-6</v>
      </c>
    </row>
    <row r="120" spans="1:21">
      <c r="A120" s="53" t="s">
        <v>156</v>
      </c>
      <c r="B120" s="54" t="s">
        <v>124</v>
      </c>
      <c r="C120" s="53">
        <v>54172.340700000001</v>
      </c>
      <c r="D120" s="53">
        <v>5.0000000000000001E-4</v>
      </c>
      <c r="E120" s="52">
        <f t="shared" si="32"/>
        <v>5495.501641775827</v>
      </c>
      <c r="F120">
        <f t="shared" si="33"/>
        <v>5495.5</v>
      </c>
      <c r="G120">
        <f t="shared" si="28"/>
        <v>2.3359500046353787E-3</v>
      </c>
      <c r="J120">
        <f>G120</f>
        <v>2.3359500046353787E-3</v>
      </c>
      <c r="O120">
        <f t="shared" ca="1" si="34"/>
        <v>6.1924527447975311E-3</v>
      </c>
      <c r="P120">
        <f t="shared" si="35"/>
        <v>5.1670124552749917E-3</v>
      </c>
      <c r="Q120" s="2">
        <f t="shared" si="36"/>
        <v>39153.840700000001</v>
      </c>
      <c r="R120" s="2" t="s">
        <v>60</v>
      </c>
      <c r="S120">
        <f t="shared" si="30"/>
        <v>8.0149145994215711E-6</v>
      </c>
      <c r="T120" s="23"/>
      <c r="U120">
        <f t="shared" si="31"/>
        <v>8.0149145994215711E-6</v>
      </c>
    </row>
    <row r="121" spans="1:21">
      <c r="A121" s="53" t="s">
        <v>140</v>
      </c>
      <c r="B121" s="47" t="s">
        <v>124</v>
      </c>
      <c r="C121" s="50">
        <v>54172.341899999999</v>
      </c>
      <c r="D121" s="50">
        <v>5.0000000000000001E-4</v>
      </c>
      <c r="E121" s="52">
        <f t="shared" si="32"/>
        <v>5495.5024851718699</v>
      </c>
      <c r="F121">
        <f t="shared" si="33"/>
        <v>5495.5</v>
      </c>
      <c r="G121">
        <f t="shared" si="28"/>
        <v>3.5359500034246594E-3</v>
      </c>
      <c r="K121">
        <f t="shared" ref="K121:K135" si="37">G121</f>
        <v>3.5359500034246594E-3</v>
      </c>
      <c r="O121">
        <f t="shared" ca="1" si="34"/>
        <v>6.1924527447975311E-3</v>
      </c>
      <c r="P121">
        <f t="shared" si="35"/>
        <v>5.1670124552749917E-3</v>
      </c>
      <c r="Q121" s="2">
        <f t="shared" si="36"/>
        <v>39153.841899999999</v>
      </c>
      <c r="R121" s="2" t="s">
        <v>176</v>
      </c>
      <c r="S121">
        <f t="shared" si="30"/>
        <v>2.6603647218360175E-6</v>
      </c>
      <c r="T121" s="23"/>
      <c r="U121">
        <f t="shared" si="31"/>
        <v>2.6603647218360175E-6</v>
      </c>
    </row>
    <row r="122" spans="1:21">
      <c r="A122" s="53" t="s">
        <v>157</v>
      </c>
      <c r="B122" s="54" t="s">
        <v>124</v>
      </c>
      <c r="C122" s="53">
        <v>54172.343699999998</v>
      </c>
      <c r="D122" s="53">
        <v>5.0000000000000001E-4</v>
      </c>
      <c r="E122" s="52">
        <f t="shared" si="32"/>
        <v>5495.5037502659343</v>
      </c>
      <c r="F122">
        <f t="shared" si="33"/>
        <v>5495.5</v>
      </c>
      <c r="G122">
        <f t="shared" si="28"/>
        <v>5.3359500016085804E-3</v>
      </c>
      <c r="K122">
        <f t="shared" si="37"/>
        <v>5.3359500016085804E-3</v>
      </c>
      <c r="O122">
        <f t="shared" ca="1" si="34"/>
        <v>6.1924527447975311E-3</v>
      </c>
      <c r="P122">
        <f t="shared" si="35"/>
        <v>5.1670124552749917E-3</v>
      </c>
      <c r="Q122" s="2">
        <f t="shared" si="36"/>
        <v>39153.843699999998</v>
      </c>
      <c r="R122" s="2" t="s">
        <v>61</v>
      </c>
      <c r="S122">
        <f t="shared" si="30"/>
        <v>2.8539894561213427E-8</v>
      </c>
      <c r="T122" s="23"/>
      <c r="U122">
        <f t="shared" si="31"/>
        <v>2.8539894561213427E-8</v>
      </c>
    </row>
    <row r="123" spans="1:21">
      <c r="A123" s="53" t="s">
        <v>155</v>
      </c>
      <c r="B123" s="54" t="s">
        <v>108</v>
      </c>
      <c r="C123" s="53">
        <v>54204.35626</v>
      </c>
      <c r="D123" s="53">
        <v>4.0000000000000002E-4</v>
      </c>
      <c r="E123" s="52">
        <f t="shared" si="32"/>
        <v>5518.0031389795122</v>
      </c>
      <c r="F123">
        <f t="shared" si="33"/>
        <v>5518</v>
      </c>
      <c r="G123">
        <f t="shared" si="28"/>
        <v>4.4662000000244007E-3</v>
      </c>
      <c r="K123">
        <f t="shared" si="37"/>
        <v>4.4662000000244007E-3</v>
      </c>
      <c r="O123">
        <f t="shared" ca="1" si="34"/>
        <v>6.1658982438819081E-3</v>
      </c>
      <c r="P123">
        <f t="shared" si="35"/>
        <v>5.0662336289650839E-3</v>
      </c>
      <c r="Q123" s="2">
        <f t="shared" si="36"/>
        <v>39185.85626</v>
      </c>
      <c r="R123" s="2"/>
      <c r="S123">
        <f t="shared" si="30"/>
        <v>3.6004035585972548E-7</v>
      </c>
      <c r="T123" s="23"/>
      <c r="U123">
        <f t="shared" si="31"/>
        <v>3.6004035585972548E-7</v>
      </c>
    </row>
    <row r="124" spans="1:21">
      <c r="A124" s="53" t="s">
        <v>155</v>
      </c>
      <c r="B124" s="54" t="s">
        <v>108</v>
      </c>
      <c r="C124" s="53">
        <v>54204.356959999997</v>
      </c>
      <c r="D124" s="53">
        <v>4.0000000000000002E-4</v>
      </c>
      <c r="E124" s="52">
        <f t="shared" si="32"/>
        <v>5518.0036309605348</v>
      </c>
      <c r="F124">
        <f t="shared" si="33"/>
        <v>5518</v>
      </c>
      <c r="G124">
        <f t="shared" si="28"/>
        <v>5.1661999968928285E-3</v>
      </c>
      <c r="K124">
        <f t="shared" si="37"/>
        <v>5.1661999968928285E-3</v>
      </c>
      <c r="O124">
        <f t="shared" ca="1" si="34"/>
        <v>6.1658982438819081E-3</v>
      </c>
      <c r="P124">
        <f t="shared" si="35"/>
        <v>5.0662336289650839E-3</v>
      </c>
      <c r="Q124" s="2">
        <f t="shared" si="36"/>
        <v>39185.856959999997</v>
      </c>
      <c r="R124" s="2"/>
      <c r="S124">
        <f t="shared" si="30"/>
        <v>9.9932747166652115E-9</v>
      </c>
      <c r="T124" s="23"/>
      <c r="U124">
        <f t="shared" si="31"/>
        <v>9.9932747166652115E-9</v>
      </c>
    </row>
    <row r="125" spans="1:21">
      <c r="A125" s="53" t="s">
        <v>155</v>
      </c>
      <c r="B125" s="54" t="s">
        <v>108</v>
      </c>
      <c r="C125" s="53">
        <v>54204.357259999997</v>
      </c>
      <c r="D125" s="53">
        <v>2.0000000000000001E-4</v>
      </c>
      <c r="E125" s="52">
        <f t="shared" si="32"/>
        <v>5518.0038418095455</v>
      </c>
      <c r="F125">
        <f t="shared" si="33"/>
        <v>5518</v>
      </c>
      <c r="G125">
        <f t="shared" si="28"/>
        <v>5.4661999965901487E-3</v>
      </c>
      <c r="K125">
        <f t="shared" si="37"/>
        <v>5.4661999965901487E-3</v>
      </c>
      <c r="O125">
        <f t="shared" ca="1" si="34"/>
        <v>6.1658982438819081E-3</v>
      </c>
      <c r="P125">
        <f t="shared" si="35"/>
        <v>5.0662336289650839E-3</v>
      </c>
      <c r="Q125" s="2">
        <f t="shared" si="36"/>
        <v>39185.857259999997</v>
      </c>
      <c r="R125" s="2"/>
      <c r="S125">
        <f t="shared" si="30"/>
        <v>1.5997309523118848E-7</v>
      </c>
      <c r="T125" s="23"/>
      <c r="U125">
        <f t="shared" si="31"/>
        <v>1.5997309523118848E-7</v>
      </c>
    </row>
    <row r="126" spans="1:21">
      <c r="A126" s="51" t="s">
        <v>163</v>
      </c>
      <c r="B126" s="47" t="s">
        <v>108</v>
      </c>
      <c r="C126" s="50">
        <v>54380.784</v>
      </c>
      <c r="D126" s="50">
        <v>2.0000000000000001E-4</v>
      </c>
      <c r="E126" s="52">
        <f t="shared" si="32"/>
        <v>5642.0018539250723</v>
      </c>
      <c r="F126">
        <f t="shared" si="33"/>
        <v>5642</v>
      </c>
      <c r="G126">
        <f t="shared" si="28"/>
        <v>2.6378000038675964E-3</v>
      </c>
      <c r="K126">
        <f t="shared" si="37"/>
        <v>2.6378000038675964E-3</v>
      </c>
      <c r="O126">
        <f t="shared" ca="1" si="34"/>
        <v>6.0195534388358075E-3</v>
      </c>
      <c r="P126">
        <f t="shared" si="35"/>
        <v>3.8111605268881287E-3</v>
      </c>
      <c r="Q126" s="2">
        <f t="shared" si="36"/>
        <v>39362.284</v>
      </c>
      <c r="R126" s="2"/>
      <c r="S126">
        <f t="shared" si="30"/>
        <v>1.3767749169830171E-6</v>
      </c>
      <c r="T126" s="23"/>
      <c r="U126">
        <f t="shared" si="31"/>
        <v>1.3767749169830171E-6</v>
      </c>
    </row>
    <row r="127" spans="1:21">
      <c r="A127" s="53" t="s">
        <v>157</v>
      </c>
      <c r="B127" s="54" t="s">
        <v>124</v>
      </c>
      <c r="C127" s="53">
        <v>54428.448900000003</v>
      </c>
      <c r="D127" s="53">
        <v>2.9999999999999997E-4</v>
      </c>
      <c r="E127" s="52">
        <f t="shared" si="32"/>
        <v>5675.502177332316</v>
      </c>
      <c r="F127">
        <f t="shared" si="33"/>
        <v>5675.5</v>
      </c>
      <c r="G127">
        <f t="shared" si="28"/>
        <v>3.0979500079411082E-3</v>
      </c>
      <c r="K127">
        <f t="shared" si="37"/>
        <v>3.0979500079411082E-3</v>
      </c>
      <c r="O127">
        <f t="shared" ca="1" si="34"/>
        <v>5.9800167374725469E-3</v>
      </c>
      <c r="P127">
        <f t="shared" si="35"/>
        <v>3.3189461612249038E-3</v>
      </c>
      <c r="Q127" s="2">
        <f t="shared" si="36"/>
        <v>39409.948900000003</v>
      </c>
      <c r="R127" s="2" t="s">
        <v>61</v>
      </c>
      <c r="S127">
        <f t="shared" si="30"/>
        <v>4.8839299766234876E-8</v>
      </c>
      <c r="T127" s="23"/>
      <c r="U127">
        <f t="shared" si="31"/>
        <v>4.8839299766234876E-8</v>
      </c>
    </row>
    <row r="128" spans="1:21">
      <c r="A128" s="51" t="s">
        <v>163</v>
      </c>
      <c r="B128" s="47" t="s">
        <v>108</v>
      </c>
      <c r="C128" s="50">
        <v>54447.658000000003</v>
      </c>
      <c r="D128" s="50">
        <v>1E-4</v>
      </c>
      <c r="E128" s="52">
        <f t="shared" si="32"/>
        <v>5689.0029097866391</v>
      </c>
      <c r="F128">
        <f t="shared" si="33"/>
        <v>5689</v>
      </c>
      <c r="G128">
        <f t="shared" si="28"/>
        <v>4.1401000053156167E-3</v>
      </c>
      <c r="K128">
        <f t="shared" si="37"/>
        <v>4.1401000053156167E-3</v>
      </c>
      <c r="O128">
        <f t="shared" ca="1" si="34"/>
        <v>5.9640840369231726E-3</v>
      </c>
      <c r="P128">
        <f t="shared" si="35"/>
        <v>3.1095090445305449E-3</v>
      </c>
      <c r="Q128" s="2">
        <f t="shared" si="36"/>
        <v>39429.158000000003</v>
      </c>
      <c r="R128" s="2"/>
      <c r="S128">
        <f t="shared" si="30"/>
        <v>1.0621177284518975E-6</v>
      </c>
      <c r="T128" s="23"/>
      <c r="U128">
        <f t="shared" si="31"/>
        <v>1.0621177284518975E-6</v>
      </c>
    </row>
    <row r="129" spans="1:21">
      <c r="A129" s="53" t="s">
        <v>157</v>
      </c>
      <c r="B129" s="54" t="s">
        <v>108</v>
      </c>
      <c r="C129" s="53">
        <v>54487.495199999998</v>
      </c>
      <c r="D129" s="53">
        <v>1E-4</v>
      </c>
      <c r="E129" s="52">
        <f t="shared" si="32"/>
        <v>5717.0016905170878</v>
      </c>
      <c r="F129">
        <f t="shared" si="33"/>
        <v>5717</v>
      </c>
      <c r="G129">
        <f t="shared" si="28"/>
        <v>2.4053000015555881E-3</v>
      </c>
      <c r="K129">
        <f t="shared" si="37"/>
        <v>2.4053000015555881E-3</v>
      </c>
      <c r="O129">
        <f t="shared" ca="1" si="34"/>
        <v>5.9310384357837307E-3</v>
      </c>
      <c r="P129">
        <f t="shared" si="35"/>
        <v>2.6616703082675474E-3</v>
      </c>
      <c r="Q129" s="2">
        <f t="shared" si="36"/>
        <v>39468.995199999998</v>
      </c>
      <c r="R129" s="2" t="s">
        <v>61</v>
      </c>
      <c r="S129">
        <f t="shared" si="30"/>
        <v>6.5725734163584102E-8</v>
      </c>
      <c r="T129" s="23"/>
      <c r="U129">
        <f t="shared" si="31"/>
        <v>6.5725734163584102E-8</v>
      </c>
    </row>
    <row r="130" spans="1:21">
      <c r="A130" s="53" t="s">
        <v>158</v>
      </c>
      <c r="B130" s="54" t="s">
        <v>108</v>
      </c>
      <c r="C130" s="53">
        <v>54500.30126</v>
      </c>
      <c r="D130" s="53">
        <v>1E-4</v>
      </c>
      <c r="E130" s="52">
        <f t="shared" si="32"/>
        <v>5726.0021741344372</v>
      </c>
      <c r="F130">
        <f t="shared" si="33"/>
        <v>5726</v>
      </c>
      <c r="G130">
        <f t="shared" si="28"/>
        <v>3.0934000023989938E-3</v>
      </c>
      <c r="K130">
        <f t="shared" si="37"/>
        <v>3.0934000023989938E-3</v>
      </c>
      <c r="O130">
        <f t="shared" ca="1" si="34"/>
        <v>5.9204166354174812E-3</v>
      </c>
      <c r="P130">
        <f t="shared" si="35"/>
        <v>2.5152328056882193E-3</v>
      </c>
      <c r="Q130" s="2">
        <f t="shared" si="36"/>
        <v>39481.80126</v>
      </c>
      <c r="R130" s="2"/>
      <c r="S130">
        <f t="shared" si="30"/>
        <v>3.3427730735239543E-7</v>
      </c>
      <c r="T130" s="23"/>
      <c r="U130">
        <f t="shared" si="31"/>
        <v>3.3427730735239543E-7</v>
      </c>
    </row>
    <row r="131" spans="1:21">
      <c r="A131" s="53" t="s">
        <v>158</v>
      </c>
      <c r="B131" s="54" t="s">
        <v>108</v>
      </c>
      <c r="C131" s="53">
        <v>54500.301359999998</v>
      </c>
      <c r="D131" s="53">
        <v>1E-4</v>
      </c>
      <c r="E131" s="52">
        <f t="shared" si="32"/>
        <v>5726.0022444174392</v>
      </c>
      <c r="F131">
        <f t="shared" si="33"/>
        <v>5726</v>
      </c>
      <c r="G131">
        <f t="shared" si="28"/>
        <v>3.1933999998727813E-3</v>
      </c>
      <c r="K131">
        <f t="shared" si="37"/>
        <v>3.1933999998727813E-3</v>
      </c>
      <c r="O131">
        <f t="shared" ca="1" si="34"/>
        <v>5.9204166354174812E-3</v>
      </c>
      <c r="P131">
        <f t="shared" si="35"/>
        <v>2.5152328056882193E-3</v>
      </c>
      <c r="Q131" s="2">
        <f t="shared" si="36"/>
        <v>39481.801359999998</v>
      </c>
      <c r="R131" s="2"/>
      <c r="S131">
        <f t="shared" si="30"/>
        <v>4.5991074326816146E-7</v>
      </c>
      <c r="T131" s="23"/>
      <c r="U131">
        <f t="shared" si="31"/>
        <v>4.5991074326816146E-7</v>
      </c>
    </row>
    <row r="132" spans="1:21">
      <c r="A132" s="51" t="s">
        <v>163</v>
      </c>
      <c r="B132" s="47" t="s">
        <v>124</v>
      </c>
      <c r="C132" s="50">
        <v>54506.704599999997</v>
      </c>
      <c r="D132" s="50">
        <v>2.0000000000000001E-4</v>
      </c>
      <c r="E132" s="52">
        <f t="shared" si="32"/>
        <v>5730.5026338204207</v>
      </c>
      <c r="F132">
        <f t="shared" si="33"/>
        <v>5730.5</v>
      </c>
      <c r="G132">
        <f t="shared" si="28"/>
        <v>3.7474499986274168E-3</v>
      </c>
      <c r="K132">
        <f t="shared" si="37"/>
        <v>3.7474499986274168E-3</v>
      </c>
      <c r="O132">
        <f t="shared" ca="1" si="34"/>
        <v>5.9151057352343573E-3</v>
      </c>
      <c r="P132">
        <f t="shared" si="35"/>
        <v>2.4417674763001929E-3</v>
      </c>
      <c r="Q132" s="2">
        <f t="shared" si="36"/>
        <v>39488.204599999997</v>
      </c>
      <c r="R132" s="2"/>
      <c r="S132">
        <f t="shared" si="30"/>
        <v>1.7048068491107815E-6</v>
      </c>
      <c r="T132" s="23"/>
      <c r="U132">
        <f t="shared" si="31"/>
        <v>1.7048068491107815E-6</v>
      </c>
    </row>
    <row r="133" spans="1:21">
      <c r="A133" s="53" t="s">
        <v>141</v>
      </c>
      <c r="B133" s="54" t="s">
        <v>124</v>
      </c>
      <c r="C133" s="53">
        <v>54522.355900000002</v>
      </c>
      <c r="D133" s="53">
        <v>1E-4</v>
      </c>
      <c r="E133" s="52">
        <f t="shared" si="32"/>
        <v>5741.5028375708516</v>
      </c>
      <c r="F133">
        <f t="shared" si="33"/>
        <v>5741.5</v>
      </c>
      <c r="G133">
        <f t="shared" ref="G133:G164" si="38">+C133-(C$7+F133*C$8)</f>
        <v>4.0373500087298453E-3</v>
      </c>
      <c r="K133">
        <f t="shared" si="37"/>
        <v>4.0373500087298453E-3</v>
      </c>
      <c r="O133">
        <f t="shared" ca="1" si="34"/>
        <v>5.9021235347867188E-3</v>
      </c>
      <c r="P133">
        <f t="shared" si="35"/>
        <v>2.2618401698490734E-3</v>
      </c>
      <c r="Q133" s="2">
        <f t="shared" si="36"/>
        <v>39503.855900000002</v>
      </c>
      <c r="R133" s="2" t="s">
        <v>61</v>
      </c>
      <c r="S133">
        <f t="shared" ref="S133:S164" si="39">+(P133-G133)^2</f>
        <v>3.1524351879624246E-6</v>
      </c>
      <c r="T133" s="23"/>
      <c r="U133">
        <f t="shared" ref="U133:U164" si="40">+(P133-G133)^2</f>
        <v>3.1524351879624246E-6</v>
      </c>
    </row>
    <row r="134" spans="1:21">
      <c r="A134" s="51" t="s">
        <v>164</v>
      </c>
      <c r="B134" s="47" t="s">
        <v>108</v>
      </c>
      <c r="C134" s="50">
        <v>54834.660900000003</v>
      </c>
      <c r="D134" s="50">
        <v>1E-4</v>
      </c>
      <c r="E134" s="52">
        <f t="shared" si="32"/>
        <v>5961.0001721230801</v>
      </c>
      <c r="F134">
        <f t="shared" si="33"/>
        <v>5961</v>
      </c>
      <c r="G134">
        <f t="shared" si="38"/>
        <v>2.449000021442771E-4</v>
      </c>
      <c r="K134">
        <f t="shared" si="37"/>
        <v>2.449000021442771E-4</v>
      </c>
      <c r="O134">
        <f t="shared" ca="1" si="34"/>
        <v>5.6430696258543073E-3</v>
      </c>
      <c r="P134">
        <f t="shared" si="35"/>
        <v>-5.0491601833416535E-4</v>
      </c>
      <c r="Q134" s="2">
        <f t="shared" si="36"/>
        <v>39816.160900000003</v>
      </c>
      <c r="R134" s="2"/>
      <c r="S134">
        <f t="shared" si="39"/>
        <v>5.6222406456612806E-7</v>
      </c>
      <c r="T134" s="23"/>
      <c r="U134">
        <f t="shared" si="40"/>
        <v>5.6222406456612806E-7</v>
      </c>
    </row>
    <row r="135" spans="1:21">
      <c r="A135" s="50" t="s">
        <v>142</v>
      </c>
      <c r="B135" s="47" t="s">
        <v>108</v>
      </c>
      <c r="C135" s="50">
        <v>54844.619899999998</v>
      </c>
      <c r="D135" s="50">
        <v>2.9999999999999997E-4</v>
      </c>
      <c r="E135" s="52">
        <f t="shared" si="32"/>
        <v>5967.9996564566791</v>
      </c>
      <c r="F135">
        <f t="shared" si="33"/>
        <v>5968</v>
      </c>
      <c r="G135">
        <f t="shared" si="38"/>
        <v>-4.8879999667406082E-4</v>
      </c>
      <c r="K135">
        <f t="shared" si="37"/>
        <v>-4.8879999667406082E-4</v>
      </c>
      <c r="O135">
        <f t="shared" ca="1" si="34"/>
        <v>5.6348082255694466E-3</v>
      </c>
      <c r="P135">
        <f t="shared" si="35"/>
        <v>-5.4252952751472649E-4</v>
      </c>
      <c r="Q135" s="2">
        <f t="shared" si="36"/>
        <v>39826.119899999998</v>
      </c>
      <c r="R135" s="2" t="s">
        <v>61</v>
      </c>
      <c r="S135">
        <f t="shared" si="39"/>
        <v>2.8868624843580432E-9</v>
      </c>
      <c r="T135" s="23"/>
      <c r="U135">
        <f t="shared" si="40"/>
        <v>2.8868624843580432E-9</v>
      </c>
    </row>
    <row r="136" spans="1:21">
      <c r="A136" s="53" t="s">
        <v>159</v>
      </c>
      <c r="B136" s="54" t="s">
        <v>108</v>
      </c>
      <c r="C136" s="53">
        <v>54857.426200000002</v>
      </c>
      <c r="D136" s="53" t="s">
        <v>160</v>
      </c>
      <c r="E136" s="52">
        <f t="shared" si="32"/>
        <v>5977.0003087532386</v>
      </c>
      <c r="F136">
        <f t="shared" si="33"/>
        <v>5977</v>
      </c>
      <c r="G136">
        <f t="shared" si="38"/>
        <v>4.3930000538239256E-4</v>
      </c>
      <c r="J136">
        <f>G136</f>
        <v>4.3930000538239256E-4</v>
      </c>
      <c r="O136">
        <f t="shared" ca="1" si="34"/>
        <v>5.6241864252031971E-3</v>
      </c>
      <c r="P136">
        <f t="shared" si="35"/>
        <v>-5.8468326037320662E-4</v>
      </c>
      <c r="Q136" s="2">
        <f t="shared" si="36"/>
        <v>39838.926200000002</v>
      </c>
      <c r="R136" s="2" t="s">
        <v>60</v>
      </c>
      <c r="S136">
        <f t="shared" si="39"/>
        <v>1.0485417285475022E-6</v>
      </c>
      <c r="T136" s="23"/>
      <c r="U136">
        <f t="shared" si="40"/>
        <v>1.0485417285475022E-6</v>
      </c>
    </row>
    <row r="137" spans="1:21">
      <c r="A137" s="65" t="s">
        <v>143</v>
      </c>
      <c r="B137" s="51"/>
      <c r="C137" s="50">
        <v>54888.729399999997</v>
      </c>
      <c r="D137" s="55">
        <v>2.0000000000000001E-4</v>
      </c>
      <c r="E137" s="52">
        <f t="shared" si="32"/>
        <v>5999.001137952112</v>
      </c>
      <c r="F137">
        <f t="shared" si="33"/>
        <v>5999</v>
      </c>
      <c r="G137">
        <f t="shared" si="38"/>
        <v>1.619100003154017E-3</v>
      </c>
      <c r="K137">
        <f t="shared" ref="K137:K172" si="41">G137</f>
        <v>1.619100003154017E-3</v>
      </c>
      <c r="O137">
        <f t="shared" ca="1" si="34"/>
        <v>5.598222024307921E-3</v>
      </c>
      <c r="P137">
        <f t="shared" si="35"/>
        <v>-6.5774444357436022E-4</v>
      </c>
      <c r="Q137" s="2">
        <f t="shared" si="36"/>
        <v>39870.229399999997</v>
      </c>
      <c r="R137" s="2" t="s">
        <v>61</v>
      </c>
      <c r="S137">
        <f t="shared" si="39"/>
        <v>5.184020634597851E-6</v>
      </c>
      <c r="T137" s="23"/>
      <c r="U137">
        <f t="shared" si="40"/>
        <v>5.184020634597851E-6</v>
      </c>
    </row>
    <row r="138" spans="1:21">
      <c r="A138" s="53" t="s">
        <v>144</v>
      </c>
      <c r="B138" s="54" t="s">
        <v>124</v>
      </c>
      <c r="C138" s="53">
        <v>55139.857199999999</v>
      </c>
      <c r="D138" s="53">
        <v>2.9999999999999997E-4</v>
      </c>
      <c r="E138" s="52">
        <f t="shared" si="32"/>
        <v>6175.5012987947675</v>
      </c>
      <c r="F138">
        <f t="shared" si="33"/>
        <v>6175.5</v>
      </c>
      <c r="G138">
        <f t="shared" si="38"/>
        <v>1.8479499995009974E-3</v>
      </c>
      <c r="K138">
        <f t="shared" si="41"/>
        <v>1.8479499995009974E-3</v>
      </c>
      <c r="O138">
        <f t="shared" ca="1" si="34"/>
        <v>5.3899167171253667E-3</v>
      </c>
      <c r="P138">
        <f t="shared" si="35"/>
        <v>2.8566861007206577E-4</v>
      </c>
      <c r="Q138" s="2">
        <f t="shared" si="36"/>
        <v>40121.357199999999</v>
      </c>
      <c r="R138" s="2" t="s">
        <v>61</v>
      </c>
      <c r="S138">
        <f t="shared" si="39"/>
        <v>2.440723139755993E-6</v>
      </c>
      <c r="T138" s="23"/>
      <c r="U138">
        <f t="shared" si="40"/>
        <v>2.440723139755993E-6</v>
      </c>
    </row>
    <row r="139" spans="1:21">
      <c r="A139" s="51" t="s">
        <v>165</v>
      </c>
      <c r="B139" s="47" t="s">
        <v>108</v>
      </c>
      <c r="C139" s="50">
        <v>55147.6829</v>
      </c>
      <c r="D139" s="50">
        <v>2.0000000000000001E-4</v>
      </c>
      <c r="E139" s="52">
        <f t="shared" si="32"/>
        <v>6181.001435811484</v>
      </c>
      <c r="F139">
        <f t="shared" si="33"/>
        <v>6181</v>
      </c>
      <c r="G139">
        <f t="shared" si="38"/>
        <v>2.0428999996511266E-3</v>
      </c>
      <c r="K139">
        <f t="shared" si="41"/>
        <v>2.0428999996511266E-3</v>
      </c>
      <c r="O139">
        <f t="shared" ca="1" si="34"/>
        <v>5.3834256169015479E-3</v>
      </c>
      <c r="P139">
        <f t="shared" si="35"/>
        <v>3.5369472927922392E-4</v>
      </c>
      <c r="Q139" s="2">
        <f t="shared" si="36"/>
        <v>40129.1829</v>
      </c>
      <c r="R139" s="2"/>
      <c r="S139">
        <f t="shared" si="39"/>
        <v>2.8534144454522125E-6</v>
      </c>
      <c r="T139" s="23"/>
      <c r="U139">
        <f t="shared" si="40"/>
        <v>2.8534144454522125E-6</v>
      </c>
    </row>
    <row r="140" spans="1:21">
      <c r="A140" s="53" t="s">
        <v>141</v>
      </c>
      <c r="B140" s="54" t="s">
        <v>124</v>
      </c>
      <c r="C140" s="53">
        <v>55155.5075</v>
      </c>
      <c r="D140" s="53">
        <v>5.9999999999999995E-4</v>
      </c>
      <c r="E140" s="52">
        <f t="shared" si="32"/>
        <v>6186.5007997151597</v>
      </c>
      <c r="F140">
        <f t="shared" si="33"/>
        <v>6186.5</v>
      </c>
      <c r="G140">
        <f t="shared" si="38"/>
        <v>1.1378500057617202E-3</v>
      </c>
      <c r="K140">
        <f t="shared" si="41"/>
        <v>1.1378500057617202E-3</v>
      </c>
      <c r="O140">
        <f t="shared" ca="1" si="34"/>
        <v>5.3769345166777291E-3</v>
      </c>
      <c r="P140">
        <f t="shared" si="35"/>
        <v>4.2353172304661151E-4</v>
      </c>
      <c r="Q140" s="2">
        <f t="shared" si="36"/>
        <v>40137.0075</v>
      </c>
      <c r="R140" s="2" t="s">
        <v>61</v>
      </c>
      <c r="S140">
        <f t="shared" si="39"/>
        <v>5.10250609021062E-7</v>
      </c>
      <c r="T140" s="23"/>
      <c r="U140">
        <f t="shared" si="40"/>
        <v>5.10250609021062E-7</v>
      </c>
    </row>
    <row r="141" spans="1:21">
      <c r="A141" s="66" t="s">
        <v>145</v>
      </c>
      <c r="B141" s="49" t="s">
        <v>108</v>
      </c>
      <c r="C141" s="48">
        <v>55181.828999999998</v>
      </c>
      <c r="D141" s="48">
        <v>2.0000000000000001E-4</v>
      </c>
      <c r="E141" s="52">
        <f t="shared" si="32"/>
        <v>6205.0003405211537</v>
      </c>
      <c r="F141">
        <f t="shared" si="33"/>
        <v>6205</v>
      </c>
      <c r="G141">
        <f t="shared" si="38"/>
        <v>4.845000003115274E-4</v>
      </c>
      <c r="K141">
        <f t="shared" si="41"/>
        <v>4.845000003115274E-4</v>
      </c>
      <c r="O141">
        <f t="shared" ca="1" si="34"/>
        <v>5.355100815924883E-3</v>
      </c>
      <c r="P141">
        <f t="shared" si="35"/>
        <v>6.7088588902308006E-4</v>
      </c>
      <c r="Q141" s="2">
        <f t="shared" si="36"/>
        <v>40163.328999999998</v>
      </c>
      <c r="R141" s="2" t="s">
        <v>61</v>
      </c>
      <c r="S141">
        <f t="shared" si="39"/>
        <v>3.473969951079529E-8</v>
      </c>
      <c r="T141" s="23"/>
      <c r="U141">
        <f t="shared" si="40"/>
        <v>3.473969951079529E-8</v>
      </c>
    </row>
    <row r="142" spans="1:21">
      <c r="A142" s="51" t="s">
        <v>165</v>
      </c>
      <c r="B142" s="47" t="s">
        <v>108</v>
      </c>
      <c r="C142" s="50">
        <v>55184.674599999998</v>
      </c>
      <c r="D142" s="50">
        <v>1E-4</v>
      </c>
      <c r="E142" s="52">
        <f t="shared" si="32"/>
        <v>6207.0003136730465</v>
      </c>
      <c r="F142">
        <f t="shared" si="33"/>
        <v>6207</v>
      </c>
      <c r="G142">
        <f t="shared" si="38"/>
        <v>4.4630000047618523E-4</v>
      </c>
      <c r="K142">
        <f t="shared" si="41"/>
        <v>4.4630000047618523E-4</v>
      </c>
      <c r="O142">
        <f t="shared" ca="1" si="34"/>
        <v>5.352740415843495E-3</v>
      </c>
      <c r="P142">
        <f t="shared" si="35"/>
        <v>6.9870546720902265E-4</v>
      </c>
      <c r="Q142" s="2">
        <f t="shared" si="36"/>
        <v>40166.174599999998</v>
      </c>
      <c r="R142" s="2"/>
      <c r="S142">
        <f t="shared" si="39"/>
        <v>6.37085196366215E-8</v>
      </c>
      <c r="T142" s="23"/>
      <c r="U142">
        <f t="shared" si="40"/>
        <v>6.37085196366215E-8</v>
      </c>
    </row>
    <row r="143" spans="1:21">
      <c r="A143" s="51" t="s">
        <v>165</v>
      </c>
      <c r="B143" s="47" t="s">
        <v>108</v>
      </c>
      <c r="C143" s="50">
        <v>55206.729599999999</v>
      </c>
      <c r="D143" s="50">
        <v>1E-4</v>
      </c>
      <c r="E143" s="52">
        <f t="shared" si="32"/>
        <v>6222.5012301282732</v>
      </c>
      <c r="F143">
        <f t="shared" si="33"/>
        <v>6222.5</v>
      </c>
      <c r="G143">
        <f t="shared" si="38"/>
        <v>1.7502500049886294E-3</v>
      </c>
      <c r="K143">
        <f t="shared" si="41"/>
        <v>1.7502500049886294E-3</v>
      </c>
      <c r="O143">
        <f t="shared" ca="1" si="34"/>
        <v>5.3344473152127318E-3</v>
      </c>
      <c r="P143">
        <f t="shared" si="35"/>
        <v>9.2076698209146517E-4</v>
      </c>
      <c r="Q143" s="2">
        <f t="shared" si="36"/>
        <v>40188.229599999999</v>
      </c>
      <c r="R143" s="2"/>
      <c r="S143">
        <f t="shared" si="39"/>
        <v>6.880420852746174E-7</v>
      </c>
      <c r="T143" s="23"/>
      <c r="U143">
        <f t="shared" si="40"/>
        <v>6.880420852746174E-7</v>
      </c>
    </row>
    <row r="144" spans="1:21">
      <c r="A144" s="51" t="s">
        <v>165</v>
      </c>
      <c r="B144" s="47" t="s">
        <v>108</v>
      </c>
      <c r="C144" s="50">
        <v>55241.588499999998</v>
      </c>
      <c r="D144" s="50">
        <v>2.0000000000000001E-4</v>
      </c>
      <c r="E144" s="52">
        <f t="shared" si="32"/>
        <v>6247.0011120879681</v>
      </c>
      <c r="F144">
        <f t="shared" si="33"/>
        <v>6247</v>
      </c>
      <c r="G144">
        <f t="shared" si="38"/>
        <v>1.5822999994270504E-3</v>
      </c>
      <c r="K144">
        <f t="shared" si="41"/>
        <v>1.5822999994270504E-3</v>
      </c>
      <c r="O144">
        <f t="shared" ca="1" si="34"/>
        <v>5.3055324142157207E-3</v>
      </c>
      <c r="P144">
        <f t="shared" si="35"/>
        <v>1.2921101064577408E-3</v>
      </c>
      <c r="Q144" s="2">
        <f t="shared" si="36"/>
        <v>40223.088499999998</v>
      </c>
      <c r="R144" s="2"/>
      <c r="S144">
        <f t="shared" si="39"/>
        <v>8.4210173981539334E-8</v>
      </c>
      <c r="T144" s="23"/>
      <c r="U144">
        <f t="shared" si="40"/>
        <v>8.4210173981539334E-8</v>
      </c>
    </row>
    <row r="145" spans="1:21">
      <c r="A145" s="51" t="s">
        <v>165</v>
      </c>
      <c r="B145" s="47" t="s">
        <v>108</v>
      </c>
      <c r="C145" s="50">
        <v>55246.5697</v>
      </c>
      <c r="D145" s="50">
        <v>2.9999999999999997E-4</v>
      </c>
      <c r="E145" s="52">
        <f t="shared" si="32"/>
        <v>6250.5020490658326</v>
      </c>
      <c r="F145">
        <f t="shared" si="33"/>
        <v>6250.5</v>
      </c>
      <c r="G145">
        <f t="shared" si="38"/>
        <v>2.9154500007280149E-3</v>
      </c>
      <c r="K145">
        <f t="shared" si="41"/>
        <v>2.9154500007280149E-3</v>
      </c>
      <c r="O145">
        <f t="shared" ca="1" si="34"/>
        <v>5.3014017140732899E-3</v>
      </c>
      <c r="P145">
        <f t="shared" si="35"/>
        <v>1.3468730472930605E-3</v>
      </c>
      <c r="Q145" s="2">
        <f t="shared" si="36"/>
        <v>40228.0697</v>
      </c>
      <c r="R145" s="2"/>
      <c r="S145">
        <f t="shared" si="39"/>
        <v>2.4604336588472829E-6</v>
      </c>
      <c r="T145" s="23"/>
      <c r="U145">
        <f t="shared" si="40"/>
        <v>2.4604336588472829E-6</v>
      </c>
    </row>
    <row r="146" spans="1:21">
      <c r="A146" s="66" t="s">
        <v>145</v>
      </c>
      <c r="B146" s="49" t="s">
        <v>108</v>
      </c>
      <c r="C146" s="48">
        <v>55251.548799999997</v>
      </c>
      <c r="D146" s="48">
        <v>6.9999999999999999E-4</v>
      </c>
      <c r="E146" s="52">
        <f t="shared" si="32"/>
        <v>6254.0015101006165</v>
      </c>
      <c r="F146">
        <f t="shared" si="33"/>
        <v>6254</v>
      </c>
      <c r="G146">
        <f t="shared" si="38"/>
        <v>2.1485999968717806E-3</v>
      </c>
      <c r="K146">
        <f t="shared" si="41"/>
        <v>2.1485999968717806E-3</v>
      </c>
      <c r="O146">
        <f t="shared" ca="1" si="34"/>
        <v>5.29727101393086E-3</v>
      </c>
      <c r="P146">
        <f t="shared" si="35"/>
        <v>1.4020047973882239E-3</v>
      </c>
      <c r="Q146" s="2">
        <f t="shared" si="36"/>
        <v>40233.048799999997</v>
      </c>
      <c r="R146" s="2" t="s">
        <v>61</v>
      </c>
      <c r="S146">
        <f t="shared" si="39"/>
        <v>5.5740439189189181E-7</v>
      </c>
      <c r="T146" s="23"/>
      <c r="U146">
        <f t="shared" si="40"/>
        <v>5.5740439189189181E-7</v>
      </c>
    </row>
    <row r="147" spans="1:21">
      <c r="A147" s="66" t="s">
        <v>145</v>
      </c>
      <c r="B147" s="49" t="s">
        <v>108</v>
      </c>
      <c r="C147" s="48">
        <v>55258.662700000001</v>
      </c>
      <c r="D147" s="48">
        <v>2.0000000000000001E-4</v>
      </c>
      <c r="E147" s="52">
        <f t="shared" si="32"/>
        <v>6259.0013726973475</v>
      </c>
      <c r="F147">
        <f t="shared" si="33"/>
        <v>6259</v>
      </c>
      <c r="G147">
        <f t="shared" si="38"/>
        <v>1.9530999998096377E-3</v>
      </c>
      <c r="K147">
        <f t="shared" si="41"/>
        <v>1.9530999998096377E-3</v>
      </c>
      <c r="O147">
        <f t="shared" ca="1" si="34"/>
        <v>5.2913700137273883E-3</v>
      </c>
      <c r="P147">
        <f t="shared" si="35"/>
        <v>1.4813640294616545E-3</v>
      </c>
      <c r="Q147" s="2">
        <f t="shared" si="36"/>
        <v>40240.162700000001</v>
      </c>
      <c r="R147" s="2" t="s">
        <v>61</v>
      </c>
      <c r="S147">
        <f t="shared" si="39"/>
        <v>2.2253482572015329E-7</v>
      </c>
      <c r="T147" s="23"/>
      <c r="U147">
        <f t="shared" si="40"/>
        <v>2.2253482572015329E-7</v>
      </c>
    </row>
    <row r="148" spans="1:21">
      <c r="A148" s="66" t="s">
        <v>145</v>
      </c>
      <c r="B148" s="49" t="s">
        <v>124</v>
      </c>
      <c r="C148" s="48">
        <v>55462.838900000002</v>
      </c>
      <c r="D148" s="48">
        <v>2.9999999999999997E-4</v>
      </c>
      <c r="E148" s="52">
        <f t="shared" si="32"/>
        <v>6402.5025387978039</v>
      </c>
      <c r="F148">
        <f t="shared" si="33"/>
        <v>6402.5</v>
      </c>
      <c r="G148">
        <f t="shared" si="38"/>
        <v>3.6122500023338944E-3</v>
      </c>
      <c r="K148">
        <f t="shared" si="41"/>
        <v>3.6122500023338944E-3</v>
      </c>
      <c r="O148">
        <f t="shared" ca="1" si="34"/>
        <v>5.1220113078877475E-3</v>
      </c>
      <c r="P148">
        <f t="shared" si="35"/>
        <v>3.7951982230306786E-3</v>
      </c>
      <c r="Q148" s="2">
        <f t="shared" si="36"/>
        <v>40444.338900000002</v>
      </c>
      <c r="R148" s="2" t="s">
        <v>61</v>
      </c>
      <c r="S148">
        <f t="shared" si="39"/>
        <v>3.3470051456119276E-8</v>
      </c>
      <c r="T148" s="23"/>
      <c r="U148">
        <f t="shared" si="40"/>
        <v>3.3470051456119276E-8</v>
      </c>
    </row>
    <row r="149" spans="1:21">
      <c r="A149" s="51" t="s">
        <v>146</v>
      </c>
      <c r="B149" s="47" t="s">
        <v>124</v>
      </c>
      <c r="C149" s="50">
        <v>55526.867400000003</v>
      </c>
      <c r="D149" s="50">
        <v>1E-4</v>
      </c>
      <c r="E149" s="52">
        <f t="shared" ref="E149:E185" si="42">+(C149-C$7)/C$8</f>
        <v>6447.503691790479</v>
      </c>
      <c r="F149">
        <f t="shared" ref="F149:F180" si="43">ROUND(2*E149,0)/2</f>
        <v>6447.5</v>
      </c>
      <c r="G149">
        <f t="shared" si="38"/>
        <v>5.252750008367002E-3</v>
      </c>
      <c r="K149">
        <f t="shared" si="41"/>
        <v>5.252750008367002E-3</v>
      </c>
      <c r="O149">
        <f t="shared" ref="O149:O185" ca="1" si="44">+C$11+C$12*$F149</f>
        <v>5.0689023060565015E-3</v>
      </c>
      <c r="P149">
        <f t="shared" ref="P149:P185" si="45">F$8*SIN(F$9*(F149-F$10))+F$11*F149+F$12</f>
        <v>4.4033466306145049E-3</v>
      </c>
      <c r="Q149" s="2">
        <f t="shared" ref="Q149:Q185" si="46">+C149-15018.5</f>
        <v>40508.367400000003</v>
      </c>
      <c r="R149" s="2" t="s">
        <v>176</v>
      </c>
      <c r="S149">
        <f t="shared" si="39"/>
        <v>7.2148609813735133E-7</v>
      </c>
      <c r="T149" s="23"/>
      <c r="U149">
        <f t="shared" si="40"/>
        <v>7.2148609813735133E-7</v>
      </c>
    </row>
    <row r="150" spans="1:21">
      <c r="A150" s="50" t="s">
        <v>166</v>
      </c>
      <c r="B150" s="47" t="s">
        <v>124</v>
      </c>
      <c r="C150" s="50">
        <v>55596.585200000001</v>
      </c>
      <c r="D150" s="50">
        <v>2.9999999999999997E-4</v>
      </c>
      <c r="E150" s="52">
        <f t="shared" si="42"/>
        <v>6496.5034557098688</v>
      </c>
      <c r="F150">
        <f t="shared" si="43"/>
        <v>6496.5</v>
      </c>
      <c r="G150">
        <f t="shared" si="38"/>
        <v>4.9168500045198016E-3</v>
      </c>
      <c r="K150">
        <f t="shared" si="41"/>
        <v>4.9168500045198016E-3</v>
      </c>
      <c r="O150">
        <f t="shared" ca="1" si="44"/>
        <v>5.0110725040624776E-3</v>
      </c>
      <c r="P150">
        <f t="shared" si="45"/>
        <v>4.9234815999938458E-3</v>
      </c>
      <c r="Q150" s="2">
        <f t="shared" si="46"/>
        <v>40578.085200000001</v>
      </c>
      <c r="R150" s="2"/>
      <c r="S150">
        <f t="shared" si="39"/>
        <v>4.3978058531363568E-11</v>
      </c>
      <c r="T150" s="23"/>
      <c r="U150">
        <f t="shared" si="40"/>
        <v>4.3978058531363568E-11</v>
      </c>
    </row>
    <row r="151" spans="1:21">
      <c r="A151" s="51" t="s">
        <v>168</v>
      </c>
      <c r="B151" s="47" t="s">
        <v>108</v>
      </c>
      <c r="C151" s="50">
        <v>55651.362860000001</v>
      </c>
      <c r="D151" s="50">
        <v>6.9999999999999999E-4</v>
      </c>
      <c r="E151" s="52">
        <f t="shared" si="42"/>
        <v>6535.0028404875957</v>
      </c>
      <c r="F151">
        <f t="shared" si="43"/>
        <v>6535</v>
      </c>
      <c r="G151">
        <f t="shared" si="38"/>
        <v>4.0415000039502047E-3</v>
      </c>
      <c r="K151">
        <f t="shared" si="41"/>
        <v>4.0415000039502047E-3</v>
      </c>
      <c r="O151">
        <f t="shared" ca="1" si="44"/>
        <v>4.9656348024957444E-3</v>
      </c>
      <c r="P151">
        <f t="shared" si="45"/>
        <v>5.2045201381825789E-3</v>
      </c>
      <c r="Q151" s="2">
        <f t="shared" si="46"/>
        <v>40632.862860000001</v>
      </c>
      <c r="R151" s="2"/>
      <c r="S151">
        <f t="shared" si="39"/>
        <v>1.3526158326298897E-6</v>
      </c>
      <c r="T151" s="23"/>
      <c r="U151">
        <f t="shared" si="40"/>
        <v>1.3526158326298897E-6</v>
      </c>
    </row>
    <row r="152" spans="1:21">
      <c r="A152" s="51" t="s">
        <v>168</v>
      </c>
      <c r="B152" s="47" t="s">
        <v>108</v>
      </c>
      <c r="C152" s="50">
        <v>55651.362959999999</v>
      </c>
      <c r="D152" s="50">
        <v>2.9999999999999997E-4</v>
      </c>
      <c r="E152" s="52">
        <f t="shared" si="42"/>
        <v>6535.0029107705977</v>
      </c>
      <c r="F152">
        <f t="shared" si="43"/>
        <v>6535</v>
      </c>
      <c r="G152">
        <f t="shared" si="38"/>
        <v>4.1415000014239922E-3</v>
      </c>
      <c r="K152">
        <f t="shared" si="41"/>
        <v>4.1415000014239922E-3</v>
      </c>
      <c r="O152">
        <f t="shared" ca="1" si="44"/>
        <v>4.9656348024957444E-3</v>
      </c>
      <c r="P152">
        <f t="shared" si="45"/>
        <v>5.2045201381825789E-3</v>
      </c>
      <c r="Q152" s="2">
        <f t="shared" si="46"/>
        <v>40632.862959999999</v>
      </c>
      <c r="R152" s="2"/>
      <c r="S152">
        <f t="shared" si="39"/>
        <v>1.1300118111542444E-6</v>
      </c>
      <c r="T152" s="23"/>
      <c r="U152">
        <f t="shared" si="40"/>
        <v>1.1300118111542444E-6</v>
      </c>
    </row>
    <row r="153" spans="1:21">
      <c r="A153" s="51" t="s">
        <v>169</v>
      </c>
      <c r="B153" s="47" t="s">
        <v>108</v>
      </c>
      <c r="C153" s="50">
        <v>55797.914100000002</v>
      </c>
      <c r="D153" s="50">
        <v>2.0000000000000001E-4</v>
      </c>
      <c r="E153" s="52">
        <f t="shared" si="42"/>
        <v>6638.0034538473692</v>
      </c>
      <c r="F153">
        <f t="shared" si="43"/>
        <v>6638</v>
      </c>
      <c r="G153">
        <f t="shared" si="38"/>
        <v>4.914200006169267E-3</v>
      </c>
      <c r="K153">
        <f t="shared" si="41"/>
        <v>4.914200006169267E-3</v>
      </c>
      <c r="O153">
        <f t="shared" ca="1" si="44"/>
        <v>4.8440741983042258E-3</v>
      </c>
      <c r="P153">
        <f t="shared" si="45"/>
        <v>5.3205761122323688E-3</v>
      </c>
      <c r="Q153" s="2">
        <f t="shared" si="46"/>
        <v>40779.414100000002</v>
      </c>
      <c r="R153" s="2"/>
      <c r="S153">
        <f t="shared" si="39"/>
        <v>1.6514153957900939E-7</v>
      </c>
      <c r="T153" s="23"/>
      <c r="U153">
        <f t="shared" si="40"/>
        <v>1.6514153957900939E-7</v>
      </c>
    </row>
    <row r="154" spans="1:21">
      <c r="A154" s="51" t="s">
        <v>167</v>
      </c>
      <c r="B154" s="47" t="s">
        <v>108</v>
      </c>
      <c r="C154" s="50">
        <v>55797.914100000002</v>
      </c>
      <c r="D154" s="50">
        <v>2.0000000000000001E-4</v>
      </c>
      <c r="E154" s="52">
        <f t="shared" si="42"/>
        <v>6638.0034538473692</v>
      </c>
      <c r="F154">
        <f t="shared" si="43"/>
        <v>6638</v>
      </c>
      <c r="G154">
        <f t="shared" si="38"/>
        <v>4.914200006169267E-3</v>
      </c>
      <c r="K154">
        <f t="shared" si="41"/>
        <v>4.914200006169267E-3</v>
      </c>
      <c r="O154">
        <f t="shared" ca="1" si="44"/>
        <v>4.8440741983042258E-3</v>
      </c>
      <c r="P154">
        <f t="shared" si="45"/>
        <v>5.3205761122323688E-3</v>
      </c>
      <c r="Q154" s="2">
        <f t="shared" si="46"/>
        <v>40779.414100000002</v>
      </c>
      <c r="R154" s="2"/>
      <c r="S154">
        <f t="shared" si="39"/>
        <v>1.6514153957900939E-7</v>
      </c>
      <c r="T154" s="23"/>
      <c r="U154">
        <f t="shared" si="40"/>
        <v>1.6514153957900939E-7</v>
      </c>
    </row>
    <row r="155" spans="1:21">
      <c r="A155" s="53" t="s">
        <v>161</v>
      </c>
      <c r="B155" s="54" t="s">
        <v>108</v>
      </c>
      <c r="C155" s="53">
        <v>55803.606</v>
      </c>
      <c r="D155" s="53">
        <v>3.0000000000000001E-3</v>
      </c>
      <c r="E155" s="52">
        <f t="shared" si="42"/>
        <v>6642.0038921321784</v>
      </c>
      <c r="F155">
        <f t="shared" si="43"/>
        <v>6642</v>
      </c>
      <c r="G155">
        <f t="shared" si="38"/>
        <v>5.5378000033670105E-3</v>
      </c>
      <c r="K155">
        <f t="shared" si="41"/>
        <v>5.5378000033670105E-3</v>
      </c>
      <c r="O155">
        <f t="shared" ca="1" si="44"/>
        <v>4.839353398141448E-3</v>
      </c>
      <c r="P155">
        <f t="shared" si="45"/>
        <v>5.3058582631387054E-3</v>
      </c>
      <c r="Q155" s="2">
        <f t="shared" si="46"/>
        <v>40785.106</v>
      </c>
      <c r="R155" s="2"/>
      <c r="S155">
        <f t="shared" si="39"/>
        <v>5.3796970860134581E-8</v>
      </c>
      <c r="T155" s="23"/>
      <c r="U155">
        <f t="shared" si="40"/>
        <v>5.3796970860134581E-8</v>
      </c>
    </row>
    <row r="156" spans="1:21">
      <c r="A156" s="84" t="s">
        <v>57</v>
      </c>
      <c r="B156" s="85" t="s">
        <v>108</v>
      </c>
      <c r="C156" s="86">
        <v>55813.5645</v>
      </c>
      <c r="D156" s="86">
        <v>1E-4</v>
      </c>
      <c r="E156" s="52">
        <f t="shared" si="42"/>
        <v>6649.0030250507625</v>
      </c>
      <c r="F156">
        <f t="shared" si="43"/>
        <v>6649</v>
      </c>
      <c r="G156">
        <f t="shared" si="38"/>
        <v>4.3041000026278198E-3</v>
      </c>
      <c r="K156">
        <f t="shared" si="41"/>
        <v>4.3041000026278198E-3</v>
      </c>
      <c r="O156">
        <f t="shared" ca="1" si="44"/>
        <v>4.8310919978565882E-3</v>
      </c>
      <c r="P156">
        <f t="shared" si="45"/>
        <v>5.2767168410193504E-3</v>
      </c>
      <c r="Q156" s="2">
        <f t="shared" si="46"/>
        <v>40795.0645</v>
      </c>
      <c r="R156" s="2"/>
      <c r="S156">
        <f t="shared" si="39"/>
        <v>9.4598351432273675E-7</v>
      </c>
      <c r="T156" s="23"/>
      <c r="U156">
        <f t="shared" si="40"/>
        <v>9.4598351432273675E-7</v>
      </c>
    </row>
    <row r="157" spans="1:21">
      <c r="A157" s="51" t="s">
        <v>168</v>
      </c>
      <c r="B157" s="47" t="s">
        <v>108</v>
      </c>
      <c r="C157" s="50">
        <v>55843.44382</v>
      </c>
      <c r="D157" s="50">
        <v>2.0000000000000001E-4</v>
      </c>
      <c r="E157" s="52">
        <f t="shared" si="42"/>
        <v>6670.0031086172539</v>
      </c>
      <c r="F157">
        <f t="shared" si="43"/>
        <v>6670</v>
      </c>
      <c r="G157">
        <f t="shared" si="38"/>
        <v>4.4230000057723373E-3</v>
      </c>
      <c r="K157">
        <f t="shared" si="41"/>
        <v>4.4230000057723373E-3</v>
      </c>
      <c r="O157">
        <f t="shared" ca="1" si="44"/>
        <v>4.806307797002007E-3</v>
      </c>
      <c r="P157">
        <f t="shared" si="45"/>
        <v>5.1638847952075566E-3</v>
      </c>
      <c r="Q157" s="2">
        <f t="shared" si="46"/>
        <v>40824.94382</v>
      </c>
      <c r="R157" s="2"/>
      <c r="S157">
        <f t="shared" si="39"/>
        <v>5.4891027121646916E-7</v>
      </c>
      <c r="T157" s="23"/>
      <c r="U157">
        <f t="shared" si="40"/>
        <v>5.4891027121646916E-7</v>
      </c>
    </row>
    <row r="158" spans="1:21">
      <c r="A158" s="51" t="s">
        <v>168</v>
      </c>
      <c r="B158" s="47" t="s">
        <v>124</v>
      </c>
      <c r="C158" s="50">
        <v>55855.537609999999</v>
      </c>
      <c r="D158" s="50">
        <v>2.0000000000000001E-4</v>
      </c>
      <c r="E158" s="52">
        <f t="shared" si="42"/>
        <v>6678.5029874844968</v>
      </c>
      <c r="F158">
        <f t="shared" si="43"/>
        <v>6678.5</v>
      </c>
      <c r="G158">
        <f t="shared" si="38"/>
        <v>4.2506500030867755E-3</v>
      </c>
      <c r="K158">
        <f t="shared" si="41"/>
        <v>4.2506500030867755E-3</v>
      </c>
      <c r="O158">
        <f t="shared" ca="1" si="44"/>
        <v>4.7962760966561036E-3</v>
      </c>
      <c r="P158">
        <f t="shared" si="45"/>
        <v>5.107635238075595E-3</v>
      </c>
      <c r="Q158" s="2">
        <f t="shared" si="46"/>
        <v>40837.037609999999</v>
      </c>
      <c r="R158" s="2"/>
      <c r="S158">
        <f t="shared" si="39"/>
        <v>7.3442369298884202E-7</v>
      </c>
      <c r="T158" s="23"/>
      <c r="U158">
        <f t="shared" si="40"/>
        <v>7.3442369298884202E-7</v>
      </c>
    </row>
    <row r="159" spans="1:21">
      <c r="A159" s="84" t="s">
        <v>57</v>
      </c>
      <c r="B159" s="85" t="s">
        <v>124</v>
      </c>
      <c r="C159" s="86">
        <v>55855.538</v>
      </c>
      <c r="D159" s="86">
        <v>1E-4</v>
      </c>
      <c r="E159" s="52">
        <f t="shared" si="42"/>
        <v>6678.5032615882119</v>
      </c>
      <c r="F159">
        <f t="shared" si="43"/>
        <v>6678.5</v>
      </c>
      <c r="G159">
        <f t="shared" si="38"/>
        <v>4.6406500041484833E-3</v>
      </c>
      <c r="K159">
        <f t="shared" si="41"/>
        <v>4.6406500041484833E-3</v>
      </c>
      <c r="O159">
        <f t="shared" ca="1" si="44"/>
        <v>4.7962760966561036E-3</v>
      </c>
      <c r="P159">
        <f t="shared" si="45"/>
        <v>5.107635238075595E-3</v>
      </c>
      <c r="Q159" s="2">
        <f t="shared" si="46"/>
        <v>40837.038</v>
      </c>
      <c r="R159" s="2"/>
      <c r="S159">
        <f t="shared" si="39"/>
        <v>2.1807520870595923E-7</v>
      </c>
      <c r="T159" s="23"/>
      <c r="U159">
        <f t="shared" si="40"/>
        <v>2.1807520870595923E-7</v>
      </c>
    </row>
    <row r="160" spans="1:21">
      <c r="A160" s="51" t="s">
        <v>169</v>
      </c>
      <c r="B160" s="47" t="s">
        <v>124</v>
      </c>
      <c r="C160" s="50">
        <v>55889.684699999998</v>
      </c>
      <c r="D160" s="50">
        <v>2.9999999999999997E-4</v>
      </c>
      <c r="E160" s="52">
        <f t="shared" si="42"/>
        <v>6702.502587995903</v>
      </c>
      <c r="F160">
        <f t="shared" si="43"/>
        <v>6702.5</v>
      </c>
      <c r="G160">
        <f t="shared" si="38"/>
        <v>3.6822500042035244E-3</v>
      </c>
      <c r="K160">
        <f t="shared" si="41"/>
        <v>3.6822500042035244E-3</v>
      </c>
      <c r="O160">
        <f t="shared" ca="1" si="44"/>
        <v>4.7679512956794404E-3</v>
      </c>
      <c r="P160">
        <f t="shared" si="45"/>
        <v>4.9173360234875526E-3</v>
      </c>
      <c r="Q160" s="2">
        <f t="shared" si="46"/>
        <v>40871.184699999998</v>
      </c>
      <c r="R160" s="2"/>
      <c r="S160">
        <f t="shared" si="39"/>
        <v>1.5254374750308669E-6</v>
      </c>
      <c r="T160" s="23"/>
      <c r="U160">
        <f t="shared" si="40"/>
        <v>1.5254374750308669E-6</v>
      </c>
    </row>
    <row r="161" spans="1:21">
      <c r="A161" s="51" t="s">
        <v>167</v>
      </c>
      <c r="B161" s="47" t="s">
        <v>124</v>
      </c>
      <c r="C161" s="50">
        <v>55889.684699999998</v>
      </c>
      <c r="D161" s="50">
        <v>2.9999999999999997E-4</v>
      </c>
      <c r="E161" s="52">
        <f t="shared" si="42"/>
        <v>6702.502587995903</v>
      </c>
      <c r="F161">
        <f t="shared" si="43"/>
        <v>6702.5</v>
      </c>
      <c r="G161">
        <f t="shared" si="38"/>
        <v>3.6822500042035244E-3</v>
      </c>
      <c r="K161">
        <f t="shared" si="41"/>
        <v>3.6822500042035244E-3</v>
      </c>
      <c r="O161">
        <f t="shared" ca="1" si="44"/>
        <v>4.7679512956794404E-3</v>
      </c>
      <c r="P161">
        <f t="shared" si="45"/>
        <v>4.9173360234875526E-3</v>
      </c>
      <c r="Q161" s="2">
        <f t="shared" si="46"/>
        <v>40871.184699999998</v>
      </c>
      <c r="R161" s="2"/>
      <c r="S161">
        <f t="shared" si="39"/>
        <v>1.5254374750308669E-6</v>
      </c>
      <c r="T161" s="23"/>
      <c r="U161">
        <f t="shared" si="40"/>
        <v>1.5254374750308669E-6</v>
      </c>
    </row>
    <row r="162" spans="1:21">
      <c r="A162" s="50" t="s">
        <v>162</v>
      </c>
      <c r="B162" s="47" t="s">
        <v>124</v>
      </c>
      <c r="C162" s="50">
        <v>55946.599800000004</v>
      </c>
      <c r="D162" s="50">
        <v>5.0000000000000001E-4</v>
      </c>
      <c r="E162" s="52">
        <f t="shared" si="42"/>
        <v>6742.504229806872</v>
      </c>
      <c r="F162">
        <f t="shared" si="43"/>
        <v>6742.5</v>
      </c>
      <c r="G162">
        <f t="shared" si="38"/>
        <v>6.0182500092196278E-3</v>
      </c>
      <c r="K162">
        <f t="shared" si="41"/>
        <v>6.0182500092196278E-3</v>
      </c>
      <c r="O162">
        <f t="shared" ca="1" si="44"/>
        <v>4.7207432940516644E-3</v>
      </c>
      <c r="P162">
        <f t="shared" si="45"/>
        <v>4.5049691302041428E-3</v>
      </c>
      <c r="Q162" s="2">
        <f t="shared" si="46"/>
        <v>40928.099800000004</v>
      </c>
      <c r="R162" s="2" t="s">
        <v>61</v>
      </c>
      <c r="S162">
        <f t="shared" si="39"/>
        <v>2.2900190187938789E-6</v>
      </c>
      <c r="T162" s="23"/>
      <c r="U162">
        <f t="shared" si="40"/>
        <v>2.2900190187938789E-6</v>
      </c>
    </row>
    <row r="163" spans="1:21">
      <c r="A163" s="51" t="s">
        <v>168</v>
      </c>
      <c r="B163" s="47" t="s">
        <v>108</v>
      </c>
      <c r="C163" s="50">
        <v>55957.268920000002</v>
      </c>
      <c r="D163" s="50">
        <v>1E-4</v>
      </c>
      <c r="E163" s="52">
        <f t="shared" si="42"/>
        <v>6750.0028078059995</v>
      </c>
      <c r="F163">
        <f t="shared" si="43"/>
        <v>6750</v>
      </c>
      <c r="G163">
        <f t="shared" si="38"/>
        <v>3.9950000063981861E-3</v>
      </c>
      <c r="K163">
        <f t="shared" si="41"/>
        <v>3.9950000063981861E-3</v>
      </c>
      <c r="O163">
        <f t="shared" ca="1" si="44"/>
        <v>4.7118917937464568E-3</v>
      </c>
      <c r="P163">
        <f t="shared" si="45"/>
        <v>4.4157051272525564E-3</v>
      </c>
      <c r="Q163" s="2">
        <f t="shared" si="46"/>
        <v>40938.768920000002</v>
      </c>
      <c r="R163" s="2"/>
      <c r="S163">
        <f t="shared" si="39"/>
        <v>1.7699279871309031E-7</v>
      </c>
      <c r="T163" s="23"/>
      <c r="U163">
        <f t="shared" si="40"/>
        <v>1.7699279871309031E-7</v>
      </c>
    </row>
    <row r="164" spans="1:21">
      <c r="A164" s="51" t="s">
        <v>170</v>
      </c>
      <c r="B164" s="47" t="s">
        <v>108</v>
      </c>
      <c r="C164" s="50">
        <v>56194.878400000001</v>
      </c>
      <c r="D164" s="50">
        <v>2.0000000000000001E-4</v>
      </c>
      <c r="E164" s="52">
        <f t="shared" si="42"/>
        <v>6917.0018873095005</v>
      </c>
      <c r="F164">
        <f t="shared" si="43"/>
        <v>6917</v>
      </c>
      <c r="G164">
        <f t="shared" si="38"/>
        <v>2.6853000017581508E-3</v>
      </c>
      <c r="K164">
        <f t="shared" si="41"/>
        <v>2.6853000017581508E-3</v>
      </c>
      <c r="O164">
        <f t="shared" ca="1" si="44"/>
        <v>4.5147983869504998E-3</v>
      </c>
      <c r="P164">
        <f t="shared" si="45"/>
        <v>1.8772394469943391E-3</v>
      </c>
      <c r="Q164" s="2">
        <f t="shared" si="46"/>
        <v>41176.378400000001</v>
      </c>
      <c r="R164" s="2"/>
      <c r="S164">
        <f t="shared" si="39"/>
        <v>6.5296186016519913E-7</v>
      </c>
      <c r="T164" s="23"/>
      <c r="U164">
        <f t="shared" si="40"/>
        <v>6.5296186016519913E-7</v>
      </c>
    </row>
    <row r="165" spans="1:21">
      <c r="A165" s="51" t="s">
        <v>168</v>
      </c>
      <c r="B165" s="47" t="s">
        <v>108</v>
      </c>
      <c r="C165" s="50">
        <v>56220.490680000003</v>
      </c>
      <c r="D165" s="50">
        <v>1E-4</v>
      </c>
      <c r="E165" s="52">
        <f t="shared" si="42"/>
        <v>6935.0029669970036</v>
      </c>
      <c r="F165">
        <f t="shared" si="43"/>
        <v>6935</v>
      </c>
      <c r="G165">
        <f t="shared" ref="G165:G185" si="47">+C165-(C$7+F165*C$8)</f>
        <v>4.2215000066789798E-3</v>
      </c>
      <c r="K165">
        <f t="shared" si="41"/>
        <v>4.2215000066789798E-3</v>
      </c>
      <c r="O165">
        <f t="shared" ca="1" si="44"/>
        <v>4.4935547862180007E-3</v>
      </c>
      <c r="P165">
        <f t="shared" si="45"/>
        <v>1.5909792327344504E-3</v>
      </c>
      <c r="Q165" s="2">
        <f t="shared" si="46"/>
        <v>41201.990680000003</v>
      </c>
      <c r="R165" s="2"/>
      <c r="S165">
        <f t="shared" ref="S165:S185" si="48">+(P165-G165)^2</f>
        <v>6.9196395421537266E-6</v>
      </c>
      <c r="T165" s="23"/>
      <c r="U165">
        <f t="shared" ref="U165:U185" si="49">+(P165-G165)^2</f>
        <v>6.9196395421537266E-6</v>
      </c>
    </row>
    <row r="166" spans="1:21">
      <c r="A166" s="81" t="s">
        <v>52</v>
      </c>
      <c r="B166" s="82" t="s">
        <v>124</v>
      </c>
      <c r="C166" s="83">
        <v>56226.890500000001</v>
      </c>
      <c r="D166" s="83">
        <v>3.0999999999999999E-3</v>
      </c>
      <c r="E166" s="52">
        <f t="shared" si="42"/>
        <v>6939.5009527212596</v>
      </c>
      <c r="F166">
        <f t="shared" si="43"/>
        <v>6939.5</v>
      </c>
      <c r="G166">
        <f t="shared" si="47"/>
        <v>1.3555500045185909E-3</v>
      </c>
      <c r="K166">
        <f t="shared" si="41"/>
        <v>1.3555500045185909E-3</v>
      </c>
      <c r="O166">
        <f t="shared" ca="1" si="44"/>
        <v>4.4882438860348768E-3</v>
      </c>
      <c r="P166">
        <f t="shared" si="45"/>
        <v>1.5205958779225062E-3</v>
      </c>
      <c r="Q166" s="2">
        <f t="shared" si="46"/>
        <v>41208.390500000001</v>
      </c>
      <c r="R166" s="2"/>
      <c r="S166">
        <f t="shared" si="48"/>
        <v>2.7240140327661245E-8</v>
      </c>
      <c r="T166" s="23"/>
      <c r="U166">
        <f t="shared" si="49"/>
        <v>2.7240140327661245E-8</v>
      </c>
    </row>
    <row r="167" spans="1:21">
      <c r="A167" s="51" t="s">
        <v>168</v>
      </c>
      <c r="B167" s="47" t="s">
        <v>108</v>
      </c>
      <c r="C167" s="50">
        <v>56294.475469999998</v>
      </c>
      <c r="D167" s="50">
        <v>1E-4</v>
      </c>
      <c r="E167" s="52">
        <f t="shared" si="42"/>
        <v>6987.0016996538779</v>
      </c>
      <c r="F167">
        <f t="shared" si="43"/>
        <v>6987</v>
      </c>
      <c r="G167">
        <f t="shared" si="47"/>
        <v>2.4182999986805953E-3</v>
      </c>
      <c r="K167">
        <f t="shared" si="41"/>
        <v>2.4182999986805953E-3</v>
      </c>
      <c r="O167">
        <f t="shared" ca="1" si="44"/>
        <v>4.4321843841018949E-3</v>
      </c>
      <c r="P167">
        <f t="shared" si="45"/>
        <v>8.2003045107660502E-4</v>
      </c>
      <c r="Q167" s="2">
        <f t="shared" si="46"/>
        <v>41275.975469999998</v>
      </c>
      <c r="R167" s="2"/>
      <c r="S167">
        <f t="shared" si="48"/>
        <v>2.5544655467982634E-6</v>
      </c>
      <c r="T167" s="23"/>
      <c r="U167">
        <f t="shared" si="49"/>
        <v>2.5544655467982634E-6</v>
      </c>
    </row>
    <row r="168" spans="1:21">
      <c r="A168" s="51" t="s">
        <v>171</v>
      </c>
      <c r="B168" s="47" t="s">
        <v>124</v>
      </c>
      <c r="C168" s="50">
        <v>56313.680699999997</v>
      </c>
      <c r="D168" s="50">
        <v>4.0000000000000002E-4</v>
      </c>
      <c r="E168" s="52">
        <f t="shared" si="42"/>
        <v>7000.4997121559591</v>
      </c>
      <c r="F168">
        <f t="shared" si="43"/>
        <v>7000.5</v>
      </c>
      <c r="G168">
        <f t="shared" si="47"/>
        <v>-4.0954999712994322E-4</v>
      </c>
      <c r="K168">
        <f t="shared" si="41"/>
        <v>-4.0954999712994322E-4</v>
      </c>
      <c r="O168">
        <f t="shared" ca="1" si="44"/>
        <v>4.4162516835525197E-3</v>
      </c>
      <c r="P168">
        <f t="shared" si="45"/>
        <v>6.3907355877289317E-4</v>
      </c>
      <c r="Q168" s="2">
        <f t="shared" si="46"/>
        <v>41295.180699999997</v>
      </c>
      <c r="R168" s="2" t="s">
        <v>61</v>
      </c>
      <c r="S168">
        <f t="shared" si="48"/>
        <v>1.0996113619943089E-6</v>
      </c>
      <c r="T168" s="23"/>
      <c r="U168">
        <f t="shared" si="49"/>
        <v>1.0996113619943089E-6</v>
      </c>
    </row>
    <row r="169" spans="1:21">
      <c r="A169" s="51" t="s">
        <v>171</v>
      </c>
      <c r="B169" s="47" t="s">
        <v>124</v>
      </c>
      <c r="C169" s="50">
        <v>56323.642800000001</v>
      </c>
      <c r="D169" s="50">
        <v>2.0000000000000001E-4</v>
      </c>
      <c r="E169" s="52">
        <f t="shared" si="42"/>
        <v>7007.5013752626774</v>
      </c>
      <c r="F169">
        <f t="shared" si="43"/>
        <v>7007.5</v>
      </c>
      <c r="G169">
        <f t="shared" si="47"/>
        <v>1.9567500057746656E-3</v>
      </c>
      <c r="K169">
        <f t="shared" si="41"/>
        <v>1.9567500057746656E-3</v>
      </c>
      <c r="O169">
        <f t="shared" ca="1" si="44"/>
        <v>4.4079902832676598E-3</v>
      </c>
      <c r="P169">
        <f t="shared" si="45"/>
        <v>5.4909653551113555E-4</v>
      </c>
      <c r="Q169" s="2">
        <f t="shared" si="46"/>
        <v>41305.142800000001</v>
      </c>
      <c r="R169" s="2" t="s">
        <v>61</v>
      </c>
      <c r="S169">
        <f t="shared" si="48"/>
        <v>1.9814882923449587E-6</v>
      </c>
      <c r="T169" s="23"/>
      <c r="U169">
        <f t="shared" si="49"/>
        <v>1.9814882923449587E-6</v>
      </c>
    </row>
    <row r="170" spans="1:21">
      <c r="A170" s="51" t="s">
        <v>168</v>
      </c>
      <c r="B170" s="47" t="s">
        <v>124</v>
      </c>
      <c r="C170" s="50">
        <v>56356.372810000001</v>
      </c>
      <c r="D170" s="50">
        <v>2.0000000000000001E-4</v>
      </c>
      <c r="E170" s="52">
        <f t="shared" si="42"/>
        <v>7030.5050093859472</v>
      </c>
      <c r="F170">
        <f t="shared" si="43"/>
        <v>7030.5</v>
      </c>
      <c r="G170">
        <f t="shared" si="47"/>
        <v>7.1274500078288838E-3</v>
      </c>
      <c r="K170">
        <f t="shared" si="41"/>
        <v>7.1274500078288838E-3</v>
      </c>
      <c r="O170">
        <f t="shared" ca="1" si="44"/>
        <v>4.3808456823316889E-3</v>
      </c>
      <c r="P170">
        <f t="shared" si="45"/>
        <v>2.7392574137647101E-4</v>
      </c>
      <c r="Q170" s="2">
        <f t="shared" si="46"/>
        <v>41337.872810000001</v>
      </c>
      <c r="R170" s="2"/>
      <c r="S170">
        <f t="shared" si="48"/>
        <v>4.6970794870852081E-5</v>
      </c>
      <c r="T170" s="23"/>
      <c r="U170">
        <f t="shared" si="49"/>
        <v>4.6970794870852081E-5</v>
      </c>
    </row>
    <row r="171" spans="1:21">
      <c r="A171" s="51" t="s">
        <v>172</v>
      </c>
      <c r="B171" s="47" t="s">
        <v>124</v>
      </c>
      <c r="C171" s="50">
        <v>56549.871800000001</v>
      </c>
      <c r="D171" s="50">
        <v>2.0000000000000001E-4</v>
      </c>
      <c r="E171" s="52">
        <f t="shared" si="42"/>
        <v>7166.5019115922778</v>
      </c>
      <c r="F171">
        <f t="shared" si="43"/>
        <v>7166.5</v>
      </c>
      <c r="G171">
        <f t="shared" si="47"/>
        <v>2.7198500029044226E-3</v>
      </c>
      <c r="K171">
        <f t="shared" si="41"/>
        <v>2.7198500029044226E-3</v>
      </c>
      <c r="O171">
        <f t="shared" ca="1" si="44"/>
        <v>4.2203384767972568E-3</v>
      </c>
      <c r="P171">
        <f t="shared" si="45"/>
        <v>-5.3417186995855111E-4</v>
      </c>
      <c r="Q171" s="2">
        <f t="shared" si="46"/>
        <v>41531.371800000001</v>
      </c>
      <c r="R171" s="2"/>
      <c r="S171">
        <f t="shared" si="48"/>
        <v>1.0588658349070656E-5</v>
      </c>
      <c r="T171" s="23"/>
      <c r="U171">
        <f t="shared" si="49"/>
        <v>1.0588658349070656E-5</v>
      </c>
    </row>
    <row r="172" spans="1:21">
      <c r="A172" s="51" t="s">
        <v>172</v>
      </c>
      <c r="B172" s="47" t="s">
        <v>124</v>
      </c>
      <c r="C172" s="50">
        <v>56559.830300000001</v>
      </c>
      <c r="D172" s="50">
        <v>1E-4</v>
      </c>
      <c r="E172" s="52">
        <f t="shared" si="42"/>
        <v>7173.5010445108619</v>
      </c>
      <c r="F172">
        <f t="shared" si="43"/>
        <v>7173.5</v>
      </c>
      <c r="G172">
        <f t="shared" si="47"/>
        <v>1.4861500094411895E-3</v>
      </c>
      <c r="K172">
        <f t="shared" si="41"/>
        <v>1.4861500094411895E-3</v>
      </c>
      <c r="O172">
        <f t="shared" ca="1" si="44"/>
        <v>4.2120770765123969E-3</v>
      </c>
      <c r="P172">
        <f t="shared" si="45"/>
        <v>-5.3245656546092933E-4</v>
      </c>
      <c r="Q172" s="2">
        <f t="shared" si="46"/>
        <v>41541.330300000001</v>
      </c>
      <c r="R172" s="2"/>
      <c r="S172">
        <f t="shared" si="48"/>
        <v>4.0747725042380643E-6</v>
      </c>
      <c r="T172" s="23"/>
      <c r="U172">
        <f t="shared" si="49"/>
        <v>4.0747725042380643E-6</v>
      </c>
    </row>
    <row r="173" spans="1:21">
      <c r="A173" s="48" t="s">
        <v>173</v>
      </c>
      <c r="B173" s="49" t="s">
        <v>108</v>
      </c>
      <c r="C173" s="48">
        <v>56701.401100000003</v>
      </c>
      <c r="D173" s="48">
        <v>8.0000000000000004E-4</v>
      </c>
      <c r="E173" s="52">
        <f t="shared" si="42"/>
        <v>7273.0012550436004</v>
      </c>
      <c r="F173">
        <f t="shared" si="43"/>
        <v>7273</v>
      </c>
      <c r="G173">
        <f t="shared" si="47"/>
        <v>1.7857000057119876E-3</v>
      </c>
      <c r="J173">
        <f>G173</f>
        <v>1.7857000057119876E-3</v>
      </c>
      <c r="O173">
        <f t="shared" ca="1" si="44"/>
        <v>4.0946471724633074E-3</v>
      </c>
      <c r="P173">
        <f t="shared" si="45"/>
        <v>-4.0591932596377488E-5</v>
      </c>
      <c r="Q173" s="2">
        <f t="shared" si="46"/>
        <v>41682.901100000003</v>
      </c>
      <c r="R173" s="2" t="s">
        <v>60</v>
      </c>
      <c r="S173">
        <f t="shared" si="48"/>
        <v>3.3353422439301253E-6</v>
      </c>
      <c r="T173" s="23"/>
      <c r="U173">
        <f t="shared" si="49"/>
        <v>3.3353422439301253E-6</v>
      </c>
    </row>
    <row r="174" spans="1:21">
      <c r="A174" s="69" t="s">
        <v>175</v>
      </c>
      <c r="B174" s="70" t="s">
        <v>108</v>
      </c>
      <c r="C174" s="71">
        <v>56940.437189999997</v>
      </c>
      <c r="D174" s="71">
        <v>1E-4</v>
      </c>
      <c r="E174" s="52">
        <f t="shared" si="42"/>
        <v>7441.0029989054829</v>
      </c>
      <c r="F174">
        <f t="shared" si="43"/>
        <v>7441</v>
      </c>
      <c r="G174">
        <f t="shared" si="47"/>
        <v>4.2669000031310134E-3</v>
      </c>
      <c r="K174">
        <f t="shared" ref="K174:K185" si="50">G174</f>
        <v>4.2669000031310134E-3</v>
      </c>
      <c r="O174">
        <f t="shared" ca="1" si="44"/>
        <v>3.8963735656266547E-3</v>
      </c>
      <c r="P174">
        <f t="shared" si="45"/>
        <v>2.2819442818211655E-3</v>
      </c>
      <c r="Q174" s="2">
        <f t="shared" si="46"/>
        <v>41921.937189999997</v>
      </c>
      <c r="R174" s="2"/>
      <c r="S174">
        <f t="shared" si="48"/>
        <v>3.9400492155606984E-6</v>
      </c>
      <c r="T174" s="23"/>
      <c r="U174">
        <f t="shared" si="49"/>
        <v>3.9400492155606984E-6</v>
      </c>
    </row>
    <row r="175" spans="1:21">
      <c r="A175" s="81" t="s">
        <v>52</v>
      </c>
      <c r="B175" s="82" t="s">
        <v>124</v>
      </c>
      <c r="C175" s="83">
        <v>56956.799200000001</v>
      </c>
      <c r="D175" s="83">
        <v>2.0000000000000001E-4</v>
      </c>
      <c r="E175" s="52">
        <f t="shared" si="42"/>
        <v>7452.5027109911616</v>
      </c>
      <c r="F175">
        <f t="shared" si="43"/>
        <v>7452.5</v>
      </c>
      <c r="G175">
        <f t="shared" si="47"/>
        <v>3.8572500052396208E-3</v>
      </c>
      <c r="K175">
        <f t="shared" si="50"/>
        <v>3.8572500052396208E-3</v>
      </c>
      <c r="O175">
        <f t="shared" ca="1" si="44"/>
        <v>3.8828012651586693E-3</v>
      </c>
      <c r="P175">
        <f t="shared" si="45"/>
        <v>2.4730449409409755E-3</v>
      </c>
      <c r="Q175" s="2">
        <f t="shared" si="46"/>
        <v>41938.299200000001</v>
      </c>
      <c r="R175" s="2"/>
      <c r="S175">
        <f t="shared" si="48"/>
        <v>1.916023660030017E-6</v>
      </c>
      <c r="T175" s="23"/>
      <c r="U175">
        <f t="shared" si="49"/>
        <v>1.916023660030017E-6</v>
      </c>
    </row>
    <row r="176" spans="1:21">
      <c r="A176" s="72" t="s">
        <v>53</v>
      </c>
      <c r="B176" s="73" t="s">
        <v>124</v>
      </c>
      <c r="C176" s="74">
        <v>56956.799200000001</v>
      </c>
      <c r="D176" s="74">
        <v>2.0000000000000001E-4</v>
      </c>
      <c r="E176" s="52">
        <f t="shared" si="42"/>
        <v>7452.5027109911616</v>
      </c>
      <c r="F176">
        <f t="shared" si="43"/>
        <v>7452.5</v>
      </c>
      <c r="G176">
        <f t="shared" si="47"/>
        <v>3.8572500052396208E-3</v>
      </c>
      <c r="K176">
        <f t="shared" si="50"/>
        <v>3.8572500052396208E-3</v>
      </c>
      <c r="O176">
        <f t="shared" ca="1" si="44"/>
        <v>3.8828012651586693E-3</v>
      </c>
      <c r="P176">
        <f t="shared" si="45"/>
        <v>2.4730449409409755E-3</v>
      </c>
      <c r="Q176" s="2">
        <f t="shared" si="46"/>
        <v>41938.299200000001</v>
      </c>
      <c r="R176" s="2"/>
      <c r="S176">
        <f t="shared" si="48"/>
        <v>1.916023660030017E-6</v>
      </c>
      <c r="T176" s="23"/>
      <c r="U176">
        <f t="shared" si="49"/>
        <v>1.916023660030017E-6</v>
      </c>
    </row>
    <row r="177" spans="1:21">
      <c r="A177" s="72" t="s">
        <v>54</v>
      </c>
      <c r="B177" s="73" t="s">
        <v>108</v>
      </c>
      <c r="C177" s="74">
        <v>57321.753700000001</v>
      </c>
      <c r="D177" s="74">
        <v>1E-4</v>
      </c>
      <c r="E177" s="52">
        <f t="shared" si="42"/>
        <v>7709.0036955506184</v>
      </c>
      <c r="F177">
        <f t="shared" si="43"/>
        <v>7709</v>
      </c>
      <c r="G177">
        <f t="shared" si="47"/>
        <v>5.2581000054487959E-3</v>
      </c>
      <c r="K177">
        <f t="shared" si="50"/>
        <v>5.2581000054487959E-3</v>
      </c>
      <c r="O177">
        <f t="shared" ca="1" si="44"/>
        <v>3.5800799547205664E-3</v>
      </c>
      <c r="P177">
        <f t="shared" si="45"/>
        <v>5.4952336015585222E-3</v>
      </c>
      <c r="Q177" s="2">
        <f t="shared" si="46"/>
        <v>42303.253700000001</v>
      </c>
      <c r="R177" s="2"/>
      <c r="S177">
        <f t="shared" si="48"/>
        <v>5.6232342403930802E-8</v>
      </c>
      <c r="T177" s="23"/>
      <c r="U177">
        <f t="shared" si="49"/>
        <v>5.6232342403930802E-8</v>
      </c>
    </row>
    <row r="178" spans="1:21">
      <c r="A178" s="69" t="s">
        <v>175</v>
      </c>
      <c r="B178" s="70" t="s">
        <v>124</v>
      </c>
      <c r="C178" s="71">
        <v>57443.405330000001</v>
      </c>
      <c r="D178" s="71">
        <v>1E-4</v>
      </c>
      <c r="E178" s="52">
        <f t="shared" si="42"/>
        <v>7794.5041151050091</v>
      </c>
      <c r="F178">
        <f t="shared" si="43"/>
        <v>7794.5</v>
      </c>
      <c r="G178">
        <f t="shared" si="47"/>
        <v>5.8550500034471042E-3</v>
      </c>
      <c r="K178">
        <f t="shared" si="50"/>
        <v>5.8550500034471042E-3</v>
      </c>
      <c r="O178">
        <f t="shared" ca="1" si="44"/>
        <v>3.4791728512411999E-3</v>
      </c>
      <c r="P178">
        <f t="shared" si="45"/>
        <v>5.4163544925697896E-3</v>
      </c>
      <c r="Q178" s="2">
        <f t="shared" si="46"/>
        <v>42424.905330000001</v>
      </c>
      <c r="R178" s="2"/>
      <c r="S178">
        <f t="shared" si="48"/>
        <v>1.9245375126390808E-7</v>
      </c>
      <c r="T178" s="23"/>
      <c r="U178">
        <f t="shared" si="49"/>
        <v>1.9245375126390808E-7</v>
      </c>
    </row>
    <row r="179" spans="1:21">
      <c r="A179" s="69" t="s">
        <v>175</v>
      </c>
      <c r="B179" s="70" t="s">
        <v>124</v>
      </c>
      <c r="C179" s="71">
        <v>57443.405350000001</v>
      </c>
      <c r="D179" s="71">
        <v>1E-4</v>
      </c>
      <c r="E179" s="52">
        <f t="shared" si="42"/>
        <v>7794.5041291616089</v>
      </c>
      <c r="F179">
        <f t="shared" si="43"/>
        <v>7794.5</v>
      </c>
      <c r="G179">
        <f t="shared" si="47"/>
        <v>5.8750500029418617E-3</v>
      </c>
      <c r="K179">
        <f t="shared" si="50"/>
        <v>5.8750500029418617E-3</v>
      </c>
      <c r="O179">
        <f t="shared" ca="1" si="44"/>
        <v>3.4791728512411999E-3</v>
      </c>
      <c r="P179">
        <f t="shared" si="45"/>
        <v>5.4163544925697896E-3</v>
      </c>
      <c r="Q179" s="2">
        <f t="shared" si="46"/>
        <v>42424.905350000001</v>
      </c>
      <c r="R179" s="2"/>
      <c r="S179">
        <f t="shared" si="48"/>
        <v>2.1040157123549574E-7</v>
      </c>
      <c r="T179" s="23"/>
      <c r="U179">
        <f t="shared" si="49"/>
        <v>2.1040157123549574E-7</v>
      </c>
    </row>
    <row r="180" spans="1:21">
      <c r="A180" s="72" t="s">
        <v>55</v>
      </c>
      <c r="B180" s="73" t="s">
        <v>124</v>
      </c>
      <c r="C180" s="74">
        <v>57743.618399999999</v>
      </c>
      <c r="D180" s="74">
        <v>2.0000000000000001E-4</v>
      </c>
      <c r="E180" s="52">
        <f t="shared" si="42"/>
        <v>8005.5028780538605</v>
      </c>
      <c r="F180">
        <f t="shared" si="43"/>
        <v>8005.5</v>
      </c>
      <c r="G180">
        <f t="shared" si="47"/>
        <v>4.0949500034912489E-3</v>
      </c>
      <c r="K180">
        <f t="shared" si="50"/>
        <v>4.0949500034912489E-3</v>
      </c>
      <c r="O180">
        <f t="shared" ca="1" si="44"/>
        <v>3.2301506426546892E-3</v>
      </c>
      <c r="P180">
        <f t="shared" si="45"/>
        <v>2.9093214780170082E-3</v>
      </c>
      <c r="Q180" s="2">
        <f t="shared" si="46"/>
        <v>42725.118399999999</v>
      </c>
      <c r="R180" s="2"/>
      <c r="S180">
        <f t="shared" si="48"/>
        <v>1.4057150004182222E-6</v>
      </c>
      <c r="T180" s="23"/>
      <c r="U180">
        <f t="shared" si="49"/>
        <v>1.4057150004182222E-6</v>
      </c>
    </row>
    <row r="181" spans="1:21">
      <c r="A181" s="75" t="s">
        <v>56</v>
      </c>
      <c r="B181" s="76" t="s">
        <v>108</v>
      </c>
      <c r="C181" s="68">
        <v>57832.543299999998</v>
      </c>
      <c r="D181" s="68">
        <v>2.0000000000000001E-4</v>
      </c>
      <c r="E181" s="52">
        <f t="shared" si="42"/>
        <v>8068.0019687674994</v>
      </c>
      <c r="F181">
        <f>ROUND(2*E181,0)/2</f>
        <v>8068</v>
      </c>
      <c r="G181">
        <f t="shared" si="47"/>
        <v>2.801200003887061E-3</v>
      </c>
      <c r="K181">
        <f t="shared" si="50"/>
        <v>2.801200003887061E-3</v>
      </c>
      <c r="O181">
        <f t="shared" ca="1" si="44"/>
        <v>3.1563881401112919E-3</v>
      </c>
      <c r="P181">
        <f t="shared" si="45"/>
        <v>1.8934974657557309E-3</v>
      </c>
      <c r="Q181" s="2">
        <f t="shared" si="46"/>
        <v>42814.043299999998</v>
      </c>
      <c r="R181" s="2"/>
      <c r="S181">
        <f t="shared" si="48"/>
        <v>8.2392389773005879E-7</v>
      </c>
      <c r="T181" s="23"/>
      <c r="U181">
        <f t="shared" si="49"/>
        <v>8.2392389773005879E-7</v>
      </c>
    </row>
    <row r="182" spans="1:21">
      <c r="A182" s="75" t="s">
        <v>58</v>
      </c>
      <c r="B182" s="67" t="s">
        <v>124</v>
      </c>
      <c r="C182" s="75">
        <v>58043.830800000003</v>
      </c>
      <c r="D182" s="75">
        <v>2.0000000000000001E-4</v>
      </c>
      <c r="E182" s="52">
        <f t="shared" si="42"/>
        <v>8216.5011701065905</v>
      </c>
      <c r="F182">
        <f>ROUND(2*E182,0)/2</f>
        <v>8216.5</v>
      </c>
      <c r="G182">
        <f t="shared" si="47"/>
        <v>1.6648500095470808E-3</v>
      </c>
      <c r="K182">
        <f t="shared" si="50"/>
        <v>1.6648500095470808E-3</v>
      </c>
      <c r="O182">
        <f t="shared" ca="1" si="44"/>
        <v>2.9811284340681803E-3</v>
      </c>
      <c r="P182">
        <f t="shared" si="45"/>
        <v>4.7252498273696406E-6</v>
      </c>
      <c r="Q182" s="2">
        <f t="shared" si="46"/>
        <v>43025.330800000003</v>
      </c>
      <c r="R182" s="2"/>
      <c r="S182">
        <f t="shared" si="48"/>
        <v>2.7560142178344288E-6</v>
      </c>
      <c r="T182" s="23"/>
      <c r="U182">
        <f t="shared" si="49"/>
        <v>2.7560142178344288E-6</v>
      </c>
    </row>
    <row r="183" spans="1:21">
      <c r="A183" s="75" t="s">
        <v>58</v>
      </c>
      <c r="B183" s="67" t="s">
        <v>124</v>
      </c>
      <c r="C183" s="75">
        <v>58076.557000000001</v>
      </c>
      <c r="D183" s="75">
        <v>1E-4</v>
      </c>
      <c r="E183" s="52">
        <f t="shared" si="42"/>
        <v>8239.5021264474199</v>
      </c>
      <c r="F183">
        <f>ROUND(2*E183,0)/2</f>
        <v>8239.5</v>
      </c>
      <c r="G183">
        <f t="shared" si="47"/>
        <v>3.0255500023486093E-3</v>
      </c>
      <c r="K183">
        <f t="shared" si="50"/>
        <v>3.0255500023486093E-3</v>
      </c>
      <c r="O183">
        <f t="shared" ca="1" si="44"/>
        <v>2.9539838331322094E-3</v>
      </c>
      <c r="P183">
        <f t="shared" si="45"/>
        <v>-1.5969150787804149E-4</v>
      </c>
      <c r="Q183" s="2">
        <f t="shared" si="46"/>
        <v>43058.057000000001</v>
      </c>
      <c r="R183" s="2"/>
      <c r="S183">
        <f t="shared" si="48"/>
        <v>1.0145763478470956E-5</v>
      </c>
      <c r="T183" s="23"/>
      <c r="U183">
        <f t="shared" si="49"/>
        <v>1.0145763478470956E-5</v>
      </c>
    </row>
    <row r="184" spans="1:21">
      <c r="A184" s="77" t="s">
        <v>59</v>
      </c>
      <c r="B184" s="78" t="s">
        <v>108</v>
      </c>
      <c r="C184" s="79">
        <v>58082.958400000003</v>
      </c>
      <c r="D184" s="80" t="s">
        <v>177</v>
      </c>
      <c r="E184" s="52">
        <f t="shared" si="42"/>
        <v>8244.0012226431372</v>
      </c>
      <c r="F184">
        <f>ROUND(2*E184,0)/2</f>
        <v>8244</v>
      </c>
      <c r="G184">
        <f t="shared" si="47"/>
        <v>1.7396000039298087E-3</v>
      </c>
      <c r="K184">
        <f t="shared" si="50"/>
        <v>1.7396000039298087E-3</v>
      </c>
      <c r="O184">
        <f t="shared" ca="1" si="44"/>
        <v>2.9486729329490854E-3</v>
      </c>
      <c r="P184">
        <f t="shared" si="45"/>
        <v>-1.8675452868426295E-4</v>
      </c>
      <c r="Q184" s="2">
        <f t="shared" si="46"/>
        <v>43064.458400000003</v>
      </c>
      <c r="R184" s="2"/>
      <c r="S184">
        <f t="shared" si="48"/>
        <v>3.7108417853227784E-6</v>
      </c>
      <c r="T184" s="23"/>
      <c r="U184">
        <f t="shared" si="49"/>
        <v>3.7108417853227784E-6</v>
      </c>
    </row>
    <row r="185" spans="1:21">
      <c r="A185" s="75" t="s">
        <v>58</v>
      </c>
      <c r="B185" s="67" t="s">
        <v>108</v>
      </c>
      <c r="C185" s="75">
        <v>58132.7572</v>
      </c>
      <c r="D185" s="75">
        <v>2.0000000000000001E-4</v>
      </c>
      <c r="E185" s="52">
        <f t="shared" si="42"/>
        <v>8279.0013150652831</v>
      </c>
      <c r="F185">
        <f>ROUND(2*E185,0)/2</f>
        <v>8279</v>
      </c>
      <c r="G185">
        <f t="shared" si="47"/>
        <v>1.8711000011535361E-3</v>
      </c>
      <c r="K185">
        <f t="shared" si="50"/>
        <v>1.8711000011535361E-3</v>
      </c>
      <c r="O185">
        <f t="shared" ca="1" si="44"/>
        <v>2.9073659315247812E-3</v>
      </c>
      <c r="P185">
        <f t="shared" si="45"/>
        <v>-3.3764335398960509E-4</v>
      </c>
      <c r="Q185" s="2">
        <f t="shared" si="46"/>
        <v>43114.2572</v>
      </c>
      <c r="R185" s="2"/>
      <c r="S185">
        <f t="shared" si="48"/>
        <v>4.8785472088889815E-6</v>
      </c>
      <c r="T185" s="23"/>
      <c r="U185">
        <f t="shared" si="49"/>
        <v>4.8785472088889815E-6</v>
      </c>
    </row>
    <row r="186" spans="1:21">
      <c r="A186" s="56"/>
      <c r="B186" s="56"/>
      <c r="C186" s="56"/>
      <c r="D186" s="56"/>
      <c r="T186" s="23"/>
    </row>
    <row r="187" spans="1:21">
      <c r="A187" s="56"/>
      <c r="B187" s="56"/>
      <c r="C187" s="56"/>
      <c r="D187" s="56"/>
      <c r="T187" s="23"/>
    </row>
    <row r="188" spans="1:21">
      <c r="A188" s="56"/>
      <c r="B188" s="56"/>
      <c r="C188" s="56"/>
      <c r="D188" s="56"/>
      <c r="T188" s="23"/>
    </row>
    <row r="189" spans="1:21">
      <c r="A189" s="56"/>
      <c r="B189" s="56"/>
      <c r="C189" s="56"/>
      <c r="D189" s="56"/>
      <c r="T189" s="23"/>
    </row>
    <row r="190" spans="1:21">
      <c r="A190" s="56"/>
      <c r="B190" s="56"/>
      <c r="C190" s="56"/>
      <c r="D190" s="56"/>
      <c r="T190" s="23"/>
    </row>
    <row r="191" spans="1:21">
      <c r="A191" s="56"/>
      <c r="B191" s="56"/>
      <c r="C191" s="56"/>
      <c r="D191" s="56"/>
      <c r="T191" s="23"/>
    </row>
    <row r="192" spans="1:21">
      <c r="A192" s="56"/>
      <c r="B192" s="56"/>
      <c r="C192" s="56"/>
      <c r="D192" s="56"/>
      <c r="T192" s="23"/>
    </row>
    <row r="193" spans="1:20">
      <c r="A193" s="56"/>
      <c r="B193" s="56"/>
      <c r="C193" s="56"/>
      <c r="D193" s="56"/>
      <c r="T193" s="23"/>
    </row>
    <row r="194" spans="1:20">
      <c r="A194" s="56"/>
      <c r="B194" s="56"/>
      <c r="C194" s="56"/>
      <c r="D194" s="56"/>
      <c r="T194" s="23"/>
    </row>
    <row r="195" spans="1:20">
      <c r="A195" s="56"/>
      <c r="B195" s="56"/>
      <c r="C195" s="56"/>
      <c r="D195" s="56"/>
      <c r="T195" s="23"/>
    </row>
    <row r="196" spans="1:20">
      <c r="A196" s="56"/>
      <c r="B196" s="56"/>
      <c r="C196" s="56"/>
      <c r="D196" s="56"/>
      <c r="T196" s="23"/>
    </row>
    <row r="197" spans="1:20">
      <c r="C197" s="7"/>
      <c r="D197" s="7"/>
      <c r="T197" s="23"/>
    </row>
    <row r="198" spans="1:20">
      <c r="C198" s="7"/>
      <c r="D198" s="7"/>
      <c r="T198" s="23"/>
    </row>
    <row r="199" spans="1:20">
      <c r="C199" s="7"/>
      <c r="D199" s="7"/>
      <c r="T199" s="23"/>
    </row>
    <row r="200" spans="1:20">
      <c r="C200" s="7"/>
      <c r="D200" s="7"/>
      <c r="T200" s="23"/>
    </row>
    <row r="201" spans="1:20">
      <c r="C201" s="7"/>
      <c r="D201" s="7"/>
      <c r="T201" s="23"/>
    </row>
    <row r="202" spans="1:20">
      <c r="C202" s="7"/>
      <c r="D202" s="7"/>
      <c r="T202" s="23"/>
    </row>
    <row r="203" spans="1:20">
      <c r="C203" s="7"/>
      <c r="D203" s="7"/>
      <c r="T203" s="23"/>
    </row>
    <row r="204" spans="1:20">
      <c r="C204" s="7"/>
      <c r="D204" s="7"/>
      <c r="T204" s="23"/>
    </row>
    <row r="205" spans="1:20">
      <c r="C205" s="7"/>
      <c r="D205" s="7"/>
      <c r="T205" s="23"/>
    </row>
    <row r="206" spans="1:20">
      <c r="C206" s="7"/>
      <c r="D206" s="7"/>
      <c r="T206" s="23"/>
    </row>
    <row r="207" spans="1:20">
      <c r="C207" s="7"/>
      <c r="D207" s="7"/>
      <c r="T207" s="23"/>
    </row>
    <row r="208" spans="1:20">
      <c r="C208" s="7"/>
      <c r="D208" s="7"/>
      <c r="T208" s="23"/>
    </row>
    <row r="209" spans="3:20">
      <c r="C209" s="7"/>
      <c r="D209" s="7"/>
      <c r="T209" s="23"/>
    </row>
    <row r="210" spans="3:20">
      <c r="C210" s="7"/>
      <c r="D210" s="7"/>
      <c r="T210" s="23"/>
    </row>
    <row r="211" spans="3:20">
      <c r="C211" s="7"/>
      <c r="D211" s="7"/>
      <c r="T211" s="23"/>
    </row>
    <row r="212" spans="3:20">
      <c r="C212" s="7"/>
      <c r="D212" s="7"/>
      <c r="T212" s="23"/>
    </row>
    <row r="213" spans="3:20">
      <c r="C213" s="7"/>
      <c r="D213" s="7"/>
      <c r="T213" s="23"/>
    </row>
    <row r="214" spans="3:20">
      <c r="C214" s="7"/>
      <c r="D214" s="7"/>
      <c r="T214" s="23"/>
    </row>
    <row r="215" spans="3:20">
      <c r="C215" s="7"/>
      <c r="D215" s="7"/>
      <c r="T215" s="23"/>
    </row>
    <row r="216" spans="3:20">
      <c r="C216" s="7"/>
      <c r="D216" s="7"/>
      <c r="T216" s="23"/>
    </row>
    <row r="217" spans="3:20">
      <c r="C217" s="7"/>
      <c r="D217" s="7"/>
      <c r="T217" s="23"/>
    </row>
    <row r="218" spans="3:20">
      <c r="C218" s="7"/>
      <c r="D218" s="7"/>
      <c r="T218" s="23"/>
    </row>
    <row r="219" spans="3:20">
      <c r="C219" s="7"/>
      <c r="D219" s="7"/>
      <c r="T219" s="23"/>
    </row>
    <row r="220" spans="3:20">
      <c r="C220" s="7"/>
      <c r="D220" s="7"/>
      <c r="T220" s="23"/>
    </row>
    <row r="221" spans="3:20">
      <c r="C221" s="7"/>
      <c r="D221" s="7"/>
      <c r="T221" s="23"/>
    </row>
    <row r="222" spans="3:20">
      <c r="C222" s="7"/>
      <c r="D222" s="7"/>
      <c r="T222" s="23"/>
    </row>
    <row r="223" spans="3:20">
      <c r="C223" s="7"/>
      <c r="D223" s="7"/>
      <c r="T223" s="23"/>
    </row>
    <row r="224" spans="3:20">
      <c r="C224" s="7"/>
      <c r="D224" s="7"/>
      <c r="T224" s="23"/>
    </row>
    <row r="225" spans="3:20">
      <c r="C225" s="7"/>
      <c r="D225" s="7"/>
      <c r="T225" s="23"/>
    </row>
    <row r="226" spans="3:20">
      <c r="C226" s="7"/>
      <c r="D226" s="7"/>
      <c r="T226" s="23"/>
    </row>
    <row r="227" spans="3:20">
      <c r="C227" s="7"/>
      <c r="D227" s="7"/>
      <c r="T227" s="23"/>
    </row>
    <row r="228" spans="3:20">
      <c r="C228" s="7"/>
      <c r="D228" s="7"/>
      <c r="T228" s="23"/>
    </row>
    <row r="229" spans="3:20">
      <c r="C229" s="7"/>
      <c r="D229" s="7"/>
      <c r="T229" s="23"/>
    </row>
    <row r="230" spans="3:20">
      <c r="C230" s="7"/>
      <c r="D230" s="7"/>
      <c r="T230" s="23"/>
    </row>
    <row r="231" spans="3:20">
      <c r="C231" s="7"/>
      <c r="D231" s="7"/>
      <c r="T231" s="23"/>
    </row>
    <row r="232" spans="3:20">
      <c r="C232" s="7"/>
      <c r="D232" s="7"/>
      <c r="T232" s="23"/>
    </row>
    <row r="233" spans="3:20">
      <c r="C233" s="7"/>
      <c r="D233" s="7"/>
      <c r="T233" s="23"/>
    </row>
    <row r="234" spans="3:20">
      <c r="C234" s="7"/>
      <c r="D234" s="7"/>
      <c r="T234" s="23"/>
    </row>
    <row r="235" spans="3:20">
      <c r="C235" s="7"/>
      <c r="D235" s="7"/>
      <c r="T235" s="23"/>
    </row>
    <row r="236" spans="3:20">
      <c r="C236" s="7"/>
      <c r="D236" s="7"/>
      <c r="T236" s="23"/>
    </row>
    <row r="237" spans="3:20">
      <c r="C237" s="7"/>
      <c r="D237" s="7"/>
      <c r="T237" s="23"/>
    </row>
    <row r="238" spans="3:20">
      <c r="C238" s="7"/>
      <c r="D238" s="7"/>
      <c r="T238" s="23"/>
    </row>
    <row r="239" spans="3:20">
      <c r="C239" s="7"/>
      <c r="D239" s="7"/>
      <c r="T239" s="23"/>
    </row>
    <row r="240" spans="3:20">
      <c r="C240" s="7"/>
      <c r="D240" s="7"/>
      <c r="T240" s="23"/>
    </row>
    <row r="241" spans="3:20">
      <c r="C241" s="7"/>
      <c r="D241" s="7"/>
      <c r="T241" s="23"/>
    </row>
    <row r="242" spans="3:20">
      <c r="C242" s="7"/>
      <c r="D242" s="7"/>
      <c r="T242" s="23"/>
    </row>
    <row r="243" spans="3:20">
      <c r="C243" s="7"/>
      <c r="D243" s="7"/>
      <c r="T243" s="23"/>
    </row>
    <row r="244" spans="3:20">
      <c r="C244" s="7"/>
      <c r="D244" s="7"/>
      <c r="T244" s="23"/>
    </row>
    <row r="245" spans="3:20">
      <c r="C245" s="7"/>
      <c r="D245" s="7"/>
      <c r="T245" s="23"/>
    </row>
    <row r="246" spans="3:20">
      <c r="C246" s="7"/>
      <c r="D246" s="7"/>
      <c r="T246" s="23"/>
    </row>
    <row r="247" spans="3:20">
      <c r="C247" s="7"/>
      <c r="D247" s="7"/>
      <c r="T247" s="23"/>
    </row>
    <row r="248" spans="3:20">
      <c r="C248" s="7"/>
      <c r="D248" s="7"/>
      <c r="T248" s="23"/>
    </row>
    <row r="249" spans="3:20">
      <c r="C249" s="7"/>
      <c r="D249" s="7"/>
      <c r="T249" s="23"/>
    </row>
    <row r="250" spans="3:20">
      <c r="C250" s="7"/>
      <c r="D250" s="7"/>
      <c r="T250" s="23"/>
    </row>
    <row r="251" spans="3:20">
      <c r="C251" s="7"/>
      <c r="D251" s="7"/>
      <c r="T251" s="23"/>
    </row>
    <row r="252" spans="3:20">
      <c r="C252" s="7"/>
      <c r="D252" s="7"/>
      <c r="T252" s="23"/>
    </row>
    <row r="253" spans="3:20">
      <c r="C253" s="7"/>
      <c r="D253" s="7"/>
      <c r="T253" s="23"/>
    </row>
    <row r="254" spans="3:20">
      <c r="C254" s="7"/>
      <c r="D254" s="7"/>
      <c r="T254" s="23"/>
    </row>
    <row r="255" spans="3:20">
      <c r="C255" s="7"/>
      <c r="D255" s="7"/>
      <c r="T255" s="23"/>
    </row>
    <row r="256" spans="3:20">
      <c r="C256" s="7"/>
      <c r="D256" s="7"/>
      <c r="T256" s="23"/>
    </row>
    <row r="257" spans="3:20">
      <c r="C257" s="7"/>
      <c r="D257" s="7"/>
      <c r="T257" s="23"/>
    </row>
    <row r="258" spans="3:20">
      <c r="C258" s="7"/>
      <c r="D258" s="7"/>
      <c r="T258" s="23"/>
    </row>
    <row r="259" spans="3:20">
      <c r="C259" s="7"/>
      <c r="D259" s="7"/>
      <c r="T259" s="23"/>
    </row>
    <row r="260" spans="3:20">
      <c r="C260" s="7"/>
      <c r="D260" s="7"/>
      <c r="T260" s="23"/>
    </row>
    <row r="261" spans="3:20">
      <c r="C261" s="7"/>
      <c r="D261" s="7"/>
      <c r="T261" s="23"/>
    </row>
    <row r="262" spans="3:20">
      <c r="C262" s="7"/>
      <c r="D262" s="7"/>
      <c r="T262" s="23"/>
    </row>
    <row r="263" spans="3:20">
      <c r="C263" s="7"/>
      <c r="D263" s="7"/>
      <c r="T263" s="23"/>
    </row>
    <row r="264" spans="3:20">
      <c r="C264" s="7"/>
      <c r="D264" s="7"/>
      <c r="T264" s="23"/>
    </row>
    <row r="265" spans="3:20">
      <c r="C265" s="7"/>
      <c r="D265" s="7"/>
      <c r="T265" s="23"/>
    </row>
    <row r="266" spans="3:20">
      <c r="C266" s="7"/>
      <c r="D266" s="7"/>
    </row>
    <row r="267" spans="3:20">
      <c r="C267" s="7"/>
      <c r="D267" s="7"/>
    </row>
    <row r="268" spans="3:20">
      <c r="C268" s="7"/>
      <c r="D268" s="7"/>
    </row>
    <row r="269" spans="3:20">
      <c r="C269" s="7"/>
      <c r="D269" s="7"/>
    </row>
    <row r="270" spans="3:20">
      <c r="C270" s="7"/>
      <c r="D270" s="7"/>
    </row>
    <row r="271" spans="3:20">
      <c r="C271" s="7"/>
      <c r="D271" s="7"/>
    </row>
    <row r="272" spans="3:20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  <row r="406" spans="3:4">
      <c r="C406" s="7"/>
      <c r="D406" s="7"/>
    </row>
    <row r="407" spans="3:4">
      <c r="C407" s="7"/>
      <c r="D407" s="7"/>
    </row>
    <row r="408" spans="3:4">
      <c r="C408" s="7"/>
      <c r="D408" s="7"/>
    </row>
    <row r="409" spans="3:4">
      <c r="C409" s="7"/>
      <c r="D409" s="7"/>
    </row>
    <row r="410" spans="3:4">
      <c r="C410" s="7"/>
      <c r="D410" s="7"/>
    </row>
    <row r="411" spans="3:4">
      <c r="C411" s="7"/>
      <c r="D411" s="7"/>
    </row>
    <row r="412" spans="3:4">
      <c r="C412" s="7"/>
      <c r="D412" s="7"/>
    </row>
    <row r="413" spans="3:4">
      <c r="C413" s="7"/>
      <c r="D413" s="7"/>
    </row>
    <row r="414" spans="3:4">
      <c r="C414" s="7"/>
      <c r="D414" s="7"/>
    </row>
    <row r="415" spans="3:4">
      <c r="C415" s="7"/>
      <c r="D415" s="7"/>
    </row>
    <row r="416" spans="3:4">
      <c r="C416" s="7"/>
      <c r="D416" s="7"/>
    </row>
    <row r="417" spans="3:4">
      <c r="C417" s="7"/>
      <c r="D417" s="7"/>
    </row>
    <row r="418" spans="3:4">
      <c r="C418" s="7"/>
      <c r="D418" s="7"/>
    </row>
    <row r="419" spans="3:4">
      <c r="C419" s="7"/>
      <c r="D419" s="7"/>
    </row>
    <row r="420" spans="3:4">
      <c r="C420" s="7"/>
      <c r="D420" s="7"/>
    </row>
    <row r="421" spans="3:4">
      <c r="C421" s="7"/>
      <c r="D421" s="7"/>
    </row>
    <row r="422" spans="3:4">
      <c r="C422" s="7"/>
      <c r="D422" s="7"/>
    </row>
    <row r="423" spans="3:4">
      <c r="C423" s="7"/>
      <c r="D423" s="7"/>
    </row>
    <row r="424" spans="3:4">
      <c r="C424" s="7"/>
      <c r="D424" s="7"/>
    </row>
    <row r="425" spans="3:4">
      <c r="C425" s="7"/>
      <c r="D425" s="7"/>
    </row>
    <row r="426" spans="3:4">
      <c r="C426" s="7"/>
      <c r="D426" s="7"/>
    </row>
    <row r="427" spans="3:4">
      <c r="C427" s="7"/>
      <c r="D427" s="7"/>
    </row>
    <row r="428" spans="3:4">
      <c r="C428" s="7"/>
      <c r="D428" s="7"/>
    </row>
    <row r="429" spans="3:4">
      <c r="C429" s="7"/>
      <c r="D429" s="7"/>
    </row>
    <row r="430" spans="3:4">
      <c r="C430" s="7"/>
      <c r="D430" s="7"/>
    </row>
    <row r="431" spans="3:4">
      <c r="C431" s="7"/>
      <c r="D431" s="7"/>
    </row>
    <row r="432" spans="3:4">
      <c r="C432" s="7"/>
      <c r="D432" s="7"/>
    </row>
    <row r="433" spans="3:4">
      <c r="C433" s="7"/>
      <c r="D433" s="7"/>
    </row>
    <row r="434" spans="3:4">
      <c r="C434" s="7"/>
      <c r="D434" s="7"/>
    </row>
    <row r="435" spans="3:4">
      <c r="C435" s="7"/>
      <c r="D435" s="7"/>
    </row>
    <row r="436" spans="3:4">
      <c r="C436" s="7"/>
      <c r="D436" s="7"/>
    </row>
    <row r="437" spans="3:4">
      <c r="C437" s="7"/>
      <c r="D437" s="7"/>
    </row>
    <row r="438" spans="3:4">
      <c r="C438" s="7"/>
      <c r="D438" s="7"/>
    </row>
    <row r="439" spans="3:4">
      <c r="C439" s="7"/>
      <c r="D439" s="7"/>
    </row>
    <row r="440" spans="3:4">
      <c r="C440" s="7"/>
      <c r="D440" s="7"/>
    </row>
    <row r="441" spans="3:4">
      <c r="C441" s="7"/>
      <c r="D441" s="7"/>
    </row>
    <row r="442" spans="3:4">
      <c r="C442" s="7"/>
      <c r="D442" s="7"/>
    </row>
    <row r="443" spans="3:4">
      <c r="C443" s="7"/>
      <c r="D443" s="7"/>
    </row>
    <row r="444" spans="3:4">
      <c r="C444" s="7"/>
      <c r="D444" s="7"/>
    </row>
    <row r="445" spans="3:4">
      <c r="C445" s="7"/>
      <c r="D445" s="7"/>
    </row>
    <row r="446" spans="3:4">
      <c r="C446" s="7"/>
      <c r="D446" s="7"/>
    </row>
    <row r="447" spans="3:4">
      <c r="C447" s="7"/>
      <c r="D447" s="7"/>
    </row>
    <row r="448" spans="3:4">
      <c r="C448" s="7"/>
      <c r="D448" s="7"/>
    </row>
    <row r="449" spans="3:4">
      <c r="C449" s="7"/>
      <c r="D449" s="7"/>
    </row>
    <row r="450" spans="3:4">
      <c r="C450" s="7"/>
      <c r="D450" s="7"/>
    </row>
    <row r="451" spans="3:4">
      <c r="C451" s="7"/>
      <c r="D451" s="7"/>
    </row>
    <row r="452" spans="3:4">
      <c r="C452" s="7"/>
      <c r="D452" s="7"/>
    </row>
    <row r="453" spans="3:4">
      <c r="C453" s="7"/>
      <c r="D453" s="7"/>
    </row>
    <row r="454" spans="3:4">
      <c r="C454" s="7"/>
      <c r="D454" s="7"/>
    </row>
    <row r="455" spans="3:4">
      <c r="C455" s="7"/>
      <c r="D455" s="7"/>
    </row>
    <row r="456" spans="3:4">
      <c r="C456" s="7"/>
      <c r="D456" s="7"/>
    </row>
    <row r="457" spans="3:4">
      <c r="C457" s="7"/>
      <c r="D457" s="7"/>
    </row>
    <row r="458" spans="3:4">
      <c r="C458" s="7"/>
      <c r="D458" s="7"/>
    </row>
    <row r="459" spans="3:4">
      <c r="C459" s="7"/>
      <c r="D459" s="7"/>
    </row>
    <row r="460" spans="3:4">
      <c r="C460" s="7"/>
      <c r="D460" s="7"/>
    </row>
    <row r="461" spans="3:4">
      <c r="C461" s="7"/>
      <c r="D461" s="7"/>
    </row>
    <row r="462" spans="3:4">
      <c r="C462" s="7"/>
      <c r="D462" s="7"/>
    </row>
    <row r="463" spans="3:4">
      <c r="C463" s="7"/>
      <c r="D463" s="7"/>
    </row>
    <row r="464" spans="3:4">
      <c r="C464" s="7"/>
      <c r="D464" s="7"/>
    </row>
    <row r="465" spans="3:4">
      <c r="C465" s="7"/>
      <c r="D465" s="7"/>
    </row>
    <row r="466" spans="3:4">
      <c r="C466" s="7"/>
      <c r="D466" s="7"/>
    </row>
    <row r="467" spans="3:4">
      <c r="C467" s="7"/>
      <c r="D467" s="7"/>
    </row>
    <row r="468" spans="3:4">
      <c r="C468" s="7"/>
      <c r="D468" s="7"/>
    </row>
    <row r="469" spans="3:4">
      <c r="C469" s="7"/>
      <c r="D469" s="7"/>
    </row>
    <row r="470" spans="3:4">
      <c r="C470" s="7"/>
      <c r="D470" s="7"/>
    </row>
    <row r="471" spans="3:4">
      <c r="C471" s="7"/>
      <c r="D471" s="7"/>
    </row>
    <row r="472" spans="3:4">
      <c r="C472" s="7"/>
      <c r="D472" s="7"/>
    </row>
    <row r="473" spans="3:4">
      <c r="C473" s="7"/>
      <c r="D473" s="7"/>
    </row>
    <row r="474" spans="3:4">
      <c r="C474" s="7"/>
      <c r="D474" s="7"/>
    </row>
    <row r="475" spans="3:4">
      <c r="C475" s="7"/>
      <c r="D475" s="7"/>
    </row>
    <row r="476" spans="3:4">
      <c r="C476" s="7"/>
      <c r="D476" s="7"/>
    </row>
    <row r="477" spans="3:4">
      <c r="C477" s="7"/>
      <c r="D477" s="7"/>
    </row>
    <row r="478" spans="3:4">
      <c r="C478" s="7"/>
      <c r="D478" s="7"/>
    </row>
    <row r="479" spans="3:4">
      <c r="C479" s="7"/>
      <c r="D479" s="7"/>
    </row>
    <row r="480" spans="3:4">
      <c r="C480" s="7"/>
      <c r="D480" s="7"/>
    </row>
    <row r="481" spans="3:4">
      <c r="C481" s="7"/>
      <c r="D481" s="7"/>
    </row>
    <row r="482" spans="3:4">
      <c r="C482" s="7"/>
      <c r="D482" s="7"/>
    </row>
    <row r="483" spans="3:4">
      <c r="C483" s="7"/>
      <c r="D483" s="7"/>
    </row>
    <row r="484" spans="3:4">
      <c r="C484" s="7"/>
      <c r="D484" s="7"/>
    </row>
    <row r="485" spans="3:4">
      <c r="C485" s="7"/>
      <c r="D485" s="7"/>
    </row>
    <row r="486" spans="3:4">
      <c r="C486" s="7"/>
      <c r="D486" s="7"/>
    </row>
    <row r="487" spans="3:4">
      <c r="C487" s="7"/>
      <c r="D487" s="7"/>
    </row>
    <row r="488" spans="3:4">
      <c r="C488" s="7"/>
      <c r="D488" s="7"/>
    </row>
    <row r="489" spans="3:4">
      <c r="C489" s="7"/>
      <c r="D489" s="7"/>
    </row>
    <row r="490" spans="3:4">
      <c r="C490" s="7"/>
      <c r="D490" s="7"/>
    </row>
    <row r="491" spans="3:4">
      <c r="C491" s="7"/>
      <c r="D491" s="7"/>
    </row>
    <row r="492" spans="3:4">
      <c r="C492" s="7"/>
      <c r="D492" s="7"/>
    </row>
    <row r="493" spans="3:4">
      <c r="C493" s="7"/>
      <c r="D493" s="7"/>
    </row>
    <row r="494" spans="3:4">
      <c r="C494" s="7"/>
      <c r="D494" s="7"/>
    </row>
    <row r="495" spans="3:4">
      <c r="C495" s="7"/>
      <c r="D495" s="7"/>
    </row>
    <row r="496" spans="3:4">
      <c r="C496" s="7"/>
      <c r="D496" s="7"/>
    </row>
    <row r="497" spans="3:4">
      <c r="C497" s="7"/>
      <c r="D497" s="7"/>
    </row>
    <row r="498" spans="3:4">
      <c r="C498" s="7"/>
      <c r="D498" s="7"/>
    </row>
    <row r="499" spans="3:4">
      <c r="C499" s="7"/>
      <c r="D499" s="7"/>
    </row>
    <row r="500" spans="3:4">
      <c r="C500" s="7"/>
      <c r="D500" s="7"/>
    </row>
    <row r="501" spans="3:4">
      <c r="C501" s="7"/>
      <c r="D501" s="7"/>
    </row>
    <row r="502" spans="3:4">
      <c r="C502" s="7"/>
      <c r="D502" s="7"/>
    </row>
    <row r="503" spans="3:4">
      <c r="C503" s="7"/>
      <c r="D503" s="7"/>
    </row>
    <row r="504" spans="3:4">
      <c r="C504" s="7"/>
      <c r="D504" s="7"/>
    </row>
    <row r="505" spans="3:4">
      <c r="C505" s="7"/>
      <c r="D505" s="7"/>
    </row>
    <row r="506" spans="3:4">
      <c r="C506" s="7"/>
      <c r="D506" s="7"/>
    </row>
    <row r="507" spans="3:4">
      <c r="C507" s="7"/>
      <c r="D507" s="7"/>
    </row>
    <row r="508" spans="3:4">
      <c r="C508" s="7"/>
      <c r="D508" s="7"/>
    </row>
    <row r="509" spans="3:4">
      <c r="C509" s="7"/>
      <c r="D509" s="7"/>
    </row>
    <row r="510" spans="3:4">
      <c r="C510" s="7"/>
      <c r="D510" s="7"/>
    </row>
    <row r="511" spans="3:4">
      <c r="C511" s="7"/>
      <c r="D511" s="7"/>
    </row>
    <row r="512" spans="3:4">
      <c r="C512" s="7"/>
      <c r="D512" s="7"/>
    </row>
    <row r="513" spans="3:4">
      <c r="C513" s="7"/>
      <c r="D513" s="7"/>
    </row>
    <row r="514" spans="3:4">
      <c r="C514" s="7"/>
      <c r="D514" s="7"/>
    </row>
    <row r="515" spans="3:4">
      <c r="C515" s="7"/>
      <c r="D515" s="7"/>
    </row>
    <row r="516" spans="3:4">
      <c r="C516" s="7"/>
      <c r="D516" s="7"/>
    </row>
    <row r="517" spans="3:4">
      <c r="C517" s="7"/>
      <c r="D517" s="7"/>
    </row>
    <row r="518" spans="3:4">
      <c r="C518" s="7"/>
      <c r="D518" s="7"/>
    </row>
    <row r="519" spans="3:4">
      <c r="C519" s="7"/>
      <c r="D519" s="7"/>
    </row>
    <row r="520" spans="3:4">
      <c r="C520" s="7"/>
      <c r="D520" s="7"/>
    </row>
    <row r="521" spans="3:4">
      <c r="C521" s="7"/>
      <c r="D521" s="7"/>
    </row>
    <row r="522" spans="3:4">
      <c r="C522" s="7"/>
      <c r="D522" s="7"/>
    </row>
    <row r="523" spans="3:4">
      <c r="C523" s="7"/>
      <c r="D523" s="7"/>
    </row>
    <row r="524" spans="3:4">
      <c r="C524" s="7"/>
      <c r="D524" s="7"/>
    </row>
    <row r="525" spans="3:4">
      <c r="C525" s="7"/>
      <c r="D525" s="7"/>
    </row>
    <row r="526" spans="3:4">
      <c r="C526" s="7"/>
      <c r="D526" s="7"/>
    </row>
    <row r="527" spans="3:4">
      <c r="C527" s="7"/>
      <c r="D527" s="7"/>
    </row>
    <row r="528" spans="3:4">
      <c r="C528" s="7"/>
      <c r="D528" s="7"/>
    </row>
    <row r="529" spans="3:4">
      <c r="C529" s="7"/>
      <c r="D529" s="7"/>
    </row>
    <row r="530" spans="3:4">
      <c r="C530" s="7"/>
      <c r="D530" s="7"/>
    </row>
    <row r="531" spans="3:4">
      <c r="C531" s="7"/>
      <c r="D531" s="7"/>
    </row>
    <row r="532" spans="3:4">
      <c r="C532" s="7"/>
      <c r="D532" s="7"/>
    </row>
    <row r="533" spans="3:4">
      <c r="C533" s="7"/>
      <c r="D533" s="7"/>
    </row>
    <row r="534" spans="3:4">
      <c r="C534" s="7"/>
      <c r="D534" s="7"/>
    </row>
    <row r="535" spans="3:4">
      <c r="C535" s="7"/>
      <c r="D535" s="7"/>
    </row>
    <row r="536" spans="3:4">
      <c r="C536" s="7"/>
      <c r="D536" s="7"/>
    </row>
    <row r="537" spans="3:4">
      <c r="C537" s="7"/>
      <c r="D537" s="7"/>
    </row>
    <row r="538" spans="3:4">
      <c r="C538" s="7"/>
      <c r="D538" s="7"/>
    </row>
    <row r="539" spans="3:4">
      <c r="C539" s="7"/>
      <c r="D539" s="7"/>
    </row>
    <row r="540" spans="3:4">
      <c r="C540" s="7"/>
      <c r="D540" s="7"/>
    </row>
    <row r="541" spans="3:4">
      <c r="C541" s="7"/>
      <c r="D541" s="7"/>
    </row>
    <row r="542" spans="3:4">
      <c r="C542" s="7"/>
      <c r="D542" s="7"/>
    </row>
    <row r="543" spans="3:4">
      <c r="C543" s="7"/>
      <c r="D543" s="7"/>
    </row>
    <row r="544" spans="3:4">
      <c r="C544" s="7"/>
      <c r="D544" s="7"/>
    </row>
    <row r="545" spans="3:4">
      <c r="C545" s="7"/>
      <c r="D545" s="7"/>
    </row>
    <row r="546" spans="3:4">
      <c r="C546" s="7"/>
      <c r="D546" s="7"/>
    </row>
    <row r="547" spans="3:4">
      <c r="C547" s="7"/>
      <c r="D547" s="7"/>
    </row>
    <row r="548" spans="3:4">
      <c r="C548" s="7"/>
      <c r="D548" s="7"/>
    </row>
    <row r="549" spans="3:4">
      <c r="C549" s="7"/>
      <c r="D549" s="7"/>
    </row>
    <row r="550" spans="3:4">
      <c r="C550" s="7"/>
      <c r="D550" s="7"/>
    </row>
    <row r="551" spans="3:4">
      <c r="C551" s="7"/>
      <c r="D551" s="7"/>
    </row>
    <row r="552" spans="3:4">
      <c r="C552" s="7"/>
      <c r="D552" s="7"/>
    </row>
    <row r="553" spans="3:4">
      <c r="C553" s="7"/>
      <c r="D553" s="7"/>
    </row>
    <row r="554" spans="3:4">
      <c r="C554" s="7"/>
      <c r="D554" s="7"/>
    </row>
    <row r="555" spans="3:4">
      <c r="C555" s="7"/>
      <c r="D555" s="7"/>
    </row>
    <row r="556" spans="3:4">
      <c r="C556" s="7"/>
      <c r="D556" s="7"/>
    </row>
    <row r="557" spans="3:4">
      <c r="C557" s="7"/>
      <c r="D557" s="7"/>
    </row>
    <row r="558" spans="3:4">
      <c r="C558" s="7"/>
      <c r="D558" s="7"/>
    </row>
    <row r="559" spans="3:4">
      <c r="C559" s="7"/>
      <c r="D559" s="7"/>
    </row>
    <row r="560" spans="3:4">
      <c r="C560" s="7"/>
      <c r="D560" s="7"/>
    </row>
    <row r="561" spans="3:4">
      <c r="C561" s="7"/>
      <c r="D561" s="7"/>
    </row>
    <row r="562" spans="3:4">
      <c r="C562" s="7"/>
      <c r="D562" s="7"/>
    </row>
    <row r="563" spans="3:4">
      <c r="C563" s="7"/>
      <c r="D563" s="7"/>
    </row>
    <row r="564" spans="3:4">
      <c r="C564" s="7"/>
      <c r="D564" s="7"/>
    </row>
    <row r="565" spans="3:4">
      <c r="C565" s="7"/>
      <c r="D565" s="7"/>
    </row>
    <row r="566" spans="3:4">
      <c r="C566" s="7"/>
      <c r="D566" s="7"/>
    </row>
    <row r="567" spans="3:4">
      <c r="C567" s="7"/>
      <c r="D567" s="7"/>
    </row>
    <row r="568" spans="3:4">
      <c r="C568" s="7"/>
      <c r="D568" s="7"/>
    </row>
    <row r="569" spans="3:4">
      <c r="C569" s="7"/>
      <c r="D569" s="7"/>
    </row>
    <row r="570" spans="3:4">
      <c r="C570" s="7"/>
      <c r="D570" s="7"/>
    </row>
    <row r="571" spans="3:4">
      <c r="C571" s="7"/>
      <c r="D571" s="7"/>
    </row>
    <row r="572" spans="3:4">
      <c r="C572" s="7"/>
      <c r="D572" s="7"/>
    </row>
    <row r="573" spans="3:4">
      <c r="C573" s="7"/>
      <c r="D573" s="7"/>
    </row>
    <row r="574" spans="3:4">
      <c r="C574" s="7"/>
      <c r="D574" s="7"/>
    </row>
    <row r="575" spans="3:4">
      <c r="C575" s="7"/>
      <c r="D575" s="7"/>
    </row>
    <row r="576" spans="3:4">
      <c r="C576" s="7"/>
      <c r="D576" s="7"/>
    </row>
    <row r="577" spans="3:4">
      <c r="C577" s="7"/>
      <c r="D577" s="7"/>
    </row>
    <row r="578" spans="3:4">
      <c r="C578" s="7"/>
      <c r="D578" s="7"/>
    </row>
    <row r="579" spans="3:4">
      <c r="C579" s="7"/>
      <c r="D579" s="7"/>
    </row>
    <row r="580" spans="3:4">
      <c r="C580" s="7"/>
      <c r="D580" s="7"/>
    </row>
    <row r="581" spans="3:4">
      <c r="C581" s="7"/>
      <c r="D581" s="7"/>
    </row>
    <row r="582" spans="3:4">
      <c r="C582" s="7"/>
      <c r="D582" s="7"/>
    </row>
    <row r="583" spans="3:4">
      <c r="C583" s="7"/>
      <c r="D583" s="7"/>
    </row>
    <row r="584" spans="3:4">
      <c r="C584" s="7"/>
      <c r="D584" s="7"/>
    </row>
    <row r="585" spans="3:4">
      <c r="C585" s="7"/>
      <c r="D585" s="7"/>
    </row>
    <row r="586" spans="3:4">
      <c r="C586" s="7"/>
      <c r="D586" s="7"/>
    </row>
    <row r="587" spans="3:4">
      <c r="C587" s="7"/>
      <c r="D587" s="7"/>
    </row>
    <row r="588" spans="3:4">
      <c r="C588" s="7"/>
      <c r="D588" s="7"/>
    </row>
    <row r="589" spans="3:4">
      <c r="C589" s="7"/>
      <c r="D589" s="7"/>
    </row>
    <row r="590" spans="3:4">
      <c r="C590" s="7"/>
      <c r="D590" s="7"/>
    </row>
    <row r="591" spans="3:4">
      <c r="C591" s="7"/>
      <c r="D591" s="7"/>
    </row>
    <row r="592" spans="3:4">
      <c r="C592" s="7"/>
      <c r="D592" s="7"/>
    </row>
    <row r="593" spans="3:4">
      <c r="C593" s="7"/>
      <c r="D593" s="7"/>
    </row>
    <row r="594" spans="3:4">
      <c r="C594" s="7"/>
      <c r="D594" s="7"/>
    </row>
    <row r="595" spans="3:4">
      <c r="C595" s="7"/>
      <c r="D595" s="7"/>
    </row>
    <row r="596" spans="3:4">
      <c r="C596" s="7"/>
      <c r="D596" s="7"/>
    </row>
    <row r="597" spans="3:4">
      <c r="C597" s="7"/>
      <c r="D597" s="7"/>
    </row>
    <row r="598" spans="3:4">
      <c r="C598" s="7"/>
      <c r="D598" s="7"/>
    </row>
    <row r="599" spans="3:4">
      <c r="C599" s="7"/>
      <c r="D599" s="7"/>
    </row>
    <row r="600" spans="3:4">
      <c r="C600" s="7"/>
      <c r="D600" s="7"/>
    </row>
    <row r="601" spans="3:4">
      <c r="C601" s="7"/>
      <c r="D601" s="7"/>
    </row>
    <row r="602" spans="3:4">
      <c r="C602" s="7"/>
      <c r="D602" s="7"/>
    </row>
    <row r="603" spans="3:4">
      <c r="C603" s="7"/>
      <c r="D603" s="7"/>
    </row>
    <row r="604" spans="3:4">
      <c r="C604" s="7"/>
      <c r="D604" s="7"/>
    </row>
    <row r="605" spans="3:4">
      <c r="C605" s="7"/>
      <c r="D605" s="7"/>
    </row>
    <row r="606" spans="3:4">
      <c r="C606" s="7"/>
      <c r="D606" s="7"/>
    </row>
    <row r="607" spans="3:4">
      <c r="C607" s="7"/>
      <c r="D607" s="7"/>
    </row>
    <row r="608" spans="3:4">
      <c r="C608" s="7"/>
      <c r="D608" s="7"/>
    </row>
    <row r="609" spans="3:4">
      <c r="C609" s="7"/>
      <c r="D609" s="7"/>
    </row>
    <row r="610" spans="3:4">
      <c r="C610" s="7"/>
      <c r="D610" s="7"/>
    </row>
    <row r="611" spans="3:4">
      <c r="C611" s="7"/>
      <c r="D611" s="7"/>
    </row>
    <row r="612" spans="3:4">
      <c r="C612" s="7"/>
      <c r="D612" s="7"/>
    </row>
    <row r="613" spans="3:4">
      <c r="C613" s="7"/>
      <c r="D613" s="7"/>
    </row>
    <row r="614" spans="3:4">
      <c r="C614" s="7"/>
      <c r="D614" s="7"/>
    </row>
    <row r="615" spans="3:4">
      <c r="C615" s="7"/>
      <c r="D615" s="7"/>
    </row>
    <row r="616" spans="3:4">
      <c r="C616" s="7"/>
      <c r="D616" s="7"/>
    </row>
    <row r="617" spans="3:4">
      <c r="C617" s="7"/>
      <c r="D617" s="7"/>
    </row>
    <row r="618" spans="3:4">
      <c r="C618" s="7"/>
      <c r="D618" s="7"/>
    </row>
    <row r="619" spans="3:4">
      <c r="C619" s="7"/>
      <c r="D619" s="7"/>
    </row>
    <row r="620" spans="3:4">
      <c r="C620" s="7"/>
      <c r="D620" s="7"/>
    </row>
    <row r="621" spans="3:4">
      <c r="C621" s="7"/>
      <c r="D621" s="7"/>
    </row>
    <row r="622" spans="3:4">
      <c r="C622" s="7"/>
      <c r="D622" s="7"/>
    </row>
    <row r="623" spans="3:4">
      <c r="C623" s="7"/>
      <c r="D623" s="7"/>
    </row>
    <row r="624" spans="3:4">
      <c r="C624" s="7"/>
      <c r="D624" s="7"/>
    </row>
    <row r="625" spans="3:4">
      <c r="C625" s="7"/>
      <c r="D625" s="7"/>
    </row>
    <row r="626" spans="3:4">
      <c r="C626" s="7"/>
      <c r="D626" s="7"/>
    </row>
    <row r="627" spans="3:4">
      <c r="C627" s="7"/>
      <c r="D627" s="7"/>
    </row>
    <row r="628" spans="3:4">
      <c r="C628" s="7"/>
      <c r="D628" s="7"/>
    </row>
    <row r="629" spans="3:4">
      <c r="C629" s="7"/>
      <c r="D629" s="7"/>
    </row>
    <row r="630" spans="3:4">
      <c r="C630" s="7"/>
      <c r="D630" s="7"/>
    </row>
    <row r="631" spans="3:4">
      <c r="C631" s="7"/>
      <c r="D631" s="7"/>
    </row>
    <row r="632" spans="3:4">
      <c r="C632" s="7"/>
      <c r="D632" s="7"/>
    </row>
    <row r="633" spans="3:4">
      <c r="C633" s="7"/>
      <c r="D633" s="7"/>
    </row>
    <row r="634" spans="3:4">
      <c r="C634" s="7"/>
      <c r="D634" s="7"/>
    </row>
    <row r="635" spans="3:4">
      <c r="C635" s="7"/>
      <c r="D635" s="7"/>
    </row>
    <row r="636" spans="3:4">
      <c r="C636" s="7"/>
      <c r="D636" s="7"/>
    </row>
    <row r="637" spans="3:4">
      <c r="C637" s="7"/>
      <c r="D637" s="7"/>
    </row>
    <row r="638" spans="3:4">
      <c r="C638" s="7"/>
      <c r="D638" s="7"/>
    </row>
    <row r="639" spans="3:4">
      <c r="C639" s="7"/>
      <c r="D639" s="7"/>
    </row>
    <row r="640" spans="3:4">
      <c r="C640" s="7"/>
      <c r="D640" s="7"/>
    </row>
    <row r="641" spans="3:4">
      <c r="C641" s="7"/>
      <c r="D641" s="7"/>
    </row>
    <row r="642" spans="3:4">
      <c r="C642" s="7"/>
      <c r="D642" s="7"/>
    </row>
    <row r="643" spans="3:4">
      <c r="C643" s="7"/>
      <c r="D643" s="7"/>
    </row>
    <row r="644" spans="3:4">
      <c r="C644" s="7"/>
      <c r="D644" s="7"/>
    </row>
    <row r="645" spans="3:4">
      <c r="C645" s="7"/>
      <c r="D645" s="7"/>
    </row>
    <row r="646" spans="3:4">
      <c r="C646" s="7"/>
      <c r="D646" s="7"/>
    </row>
    <row r="647" spans="3:4">
      <c r="C647" s="7"/>
      <c r="D647" s="7"/>
    </row>
    <row r="648" spans="3:4">
      <c r="C648" s="7"/>
      <c r="D648" s="7"/>
    </row>
    <row r="649" spans="3:4">
      <c r="C649" s="7"/>
      <c r="D649" s="7"/>
    </row>
    <row r="650" spans="3:4">
      <c r="C650" s="7"/>
      <c r="D650" s="7"/>
    </row>
    <row r="651" spans="3:4">
      <c r="C651" s="7"/>
      <c r="D651" s="7"/>
    </row>
    <row r="652" spans="3:4">
      <c r="C652" s="7"/>
      <c r="D652" s="7"/>
    </row>
    <row r="653" spans="3:4">
      <c r="C653" s="7"/>
      <c r="D653" s="7"/>
    </row>
    <row r="654" spans="3:4">
      <c r="C654" s="7"/>
      <c r="D654" s="7"/>
    </row>
    <row r="655" spans="3:4">
      <c r="C655" s="7"/>
      <c r="D655" s="7"/>
    </row>
    <row r="656" spans="3:4">
      <c r="C656" s="7"/>
      <c r="D656" s="7"/>
    </row>
    <row r="657" spans="3:4">
      <c r="C657" s="7"/>
      <c r="D657" s="7"/>
    </row>
    <row r="658" spans="3:4">
      <c r="C658" s="7"/>
      <c r="D658" s="7"/>
    </row>
    <row r="659" spans="3:4">
      <c r="C659" s="7"/>
      <c r="D659" s="7"/>
    </row>
    <row r="660" spans="3:4">
      <c r="C660" s="7"/>
      <c r="D660" s="7"/>
    </row>
    <row r="661" spans="3:4">
      <c r="C661" s="7"/>
      <c r="D661" s="7"/>
    </row>
    <row r="662" spans="3:4">
      <c r="C662" s="7"/>
      <c r="D662" s="7"/>
    </row>
    <row r="663" spans="3:4">
      <c r="C663" s="7"/>
      <c r="D663" s="7"/>
    </row>
    <row r="664" spans="3:4">
      <c r="C664" s="7"/>
      <c r="D664" s="7"/>
    </row>
    <row r="665" spans="3:4">
      <c r="C665" s="7"/>
      <c r="D665" s="7"/>
    </row>
    <row r="666" spans="3:4">
      <c r="C666" s="7"/>
      <c r="D666" s="7"/>
    </row>
    <row r="667" spans="3:4">
      <c r="C667" s="7"/>
      <c r="D667" s="7"/>
    </row>
    <row r="668" spans="3:4">
      <c r="C668" s="7"/>
      <c r="D668" s="7"/>
    </row>
    <row r="669" spans="3:4">
      <c r="C669" s="7"/>
      <c r="D669" s="7"/>
    </row>
    <row r="670" spans="3:4">
      <c r="C670" s="7"/>
      <c r="D670" s="7"/>
    </row>
    <row r="671" spans="3:4">
      <c r="C671" s="7"/>
      <c r="D671" s="7"/>
    </row>
    <row r="672" spans="3:4">
      <c r="C672" s="7"/>
      <c r="D672" s="7"/>
    </row>
    <row r="673" spans="3:4">
      <c r="C673" s="7"/>
      <c r="D673" s="7"/>
    </row>
    <row r="674" spans="3:4">
      <c r="C674" s="7"/>
      <c r="D674" s="7"/>
    </row>
    <row r="675" spans="3:4">
      <c r="C675" s="7"/>
      <c r="D675" s="7"/>
    </row>
    <row r="676" spans="3:4">
      <c r="C676" s="7"/>
      <c r="D676" s="7"/>
    </row>
    <row r="677" spans="3:4">
      <c r="C677" s="7"/>
      <c r="D677" s="7"/>
    </row>
    <row r="678" spans="3:4">
      <c r="C678" s="7"/>
      <c r="D678" s="7"/>
    </row>
    <row r="679" spans="3:4">
      <c r="C679" s="7"/>
      <c r="D679" s="7"/>
    </row>
    <row r="680" spans="3:4">
      <c r="C680" s="7"/>
      <c r="D680" s="7"/>
    </row>
    <row r="681" spans="3:4">
      <c r="C681" s="7"/>
      <c r="D681" s="7"/>
    </row>
    <row r="682" spans="3:4">
      <c r="C682" s="7"/>
      <c r="D682" s="7"/>
    </row>
    <row r="683" spans="3:4">
      <c r="C683" s="7"/>
      <c r="D683" s="7"/>
    </row>
    <row r="684" spans="3:4">
      <c r="C684" s="7"/>
      <c r="D684" s="7"/>
    </row>
    <row r="685" spans="3:4">
      <c r="C685" s="7"/>
      <c r="D685" s="7"/>
    </row>
    <row r="686" spans="3:4">
      <c r="C686" s="7"/>
      <c r="D686" s="7"/>
    </row>
    <row r="687" spans="3:4">
      <c r="C687" s="7"/>
      <c r="D687" s="7"/>
    </row>
    <row r="688" spans="3:4">
      <c r="C688" s="7"/>
      <c r="D688" s="7"/>
    </row>
    <row r="689" spans="3:4">
      <c r="C689" s="7"/>
      <c r="D689" s="7"/>
    </row>
    <row r="690" spans="3:4">
      <c r="C690" s="7"/>
      <c r="D690" s="7"/>
    </row>
    <row r="691" spans="3:4">
      <c r="C691" s="7"/>
      <c r="D691" s="7"/>
    </row>
    <row r="692" spans="3:4">
      <c r="C692" s="7"/>
      <c r="D692" s="7"/>
    </row>
    <row r="693" spans="3:4">
      <c r="C693" s="7"/>
      <c r="D693" s="7"/>
    </row>
    <row r="694" spans="3:4">
      <c r="C694" s="7"/>
      <c r="D694" s="7"/>
    </row>
    <row r="695" spans="3:4">
      <c r="C695" s="7"/>
      <c r="D695" s="7"/>
    </row>
    <row r="696" spans="3:4">
      <c r="C696" s="7"/>
      <c r="D696" s="7"/>
    </row>
    <row r="697" spans="3:4">
      <c r="C697" s="7"/>
      <c r="D697" s="7"/>
    </row>
    <row r="698" spans="3:4">
      <c r="C698" s="7"/>
      <c r="D698" s="7"/>
    </row>
    <row r="699" spans="3:4">
      <c r="C699" s="7"/>
      <c r="D699" s="7"/>
    </row>
    <row r="700" spans="3:4">
      <c r="C700" s="7"/>
      <c r="D700" s="7"/>
    </row>
    <row r="701" spans="3:4">
      <c r="C701" s="7"/>
      <c r="D701" s="7"/>
    </row>
    <row r="702" spans="3:4">
      <c r="C702" s="7"/>
      <c r="D702" s="7"/>
    </row>
    <row r="703" spans="3:4">
      <c r="C703" s="7"/>
      <c r="D703" s="7"/>
    </row>
    <row r="704" spans="3:4">
      <c r="C704" s="7"/>
      <c r="D704" s="7"/>
    </row>
    <row r="705" spans="3:4">
      <c r="C705" s="7"/>
      <c r="D705" s="7"/>
    </row>
    <row r="706" spans="3:4">
      <c r="C706" s="7"/>
      <c r="D706" s="7"/>
    </row>
    <row r="707" spans="3:4">
      <c r="C707" s="7"/>
      <c r="D707" s="7"/>
    </row>
    <row r="708" spans="3:4">
      <c r="C708" s="7"/>
      <c r="D708" s="7"/>
    </row>
    <row r="709" spans="3:4">
      <c r="C709" s="7"/>
      <c r="D709" s="7"/>
    </row>
    <row r="710" spans="3:4">
      <c r="C710" s="7"/>
      <c r="D710" s="7"/>
    </row>
    <row r="711" spans="3:4">
      <c r="C711" s="7"/>
      <c r="D711" s="7"/>
    </row>
    <row r="712" spans="3:4">
      <c r="C712" s="7"/>
      <c r="D712" s="7"/>
    </row>
    <row r="713" spans="3:4">
      <c r="C713" s="7"/>
      <c r="D713" s="7"/>
    </row>
    <row r="714" spans="3:4">
      <c r="C714" s="7"/>
      <c r="D714" s="7"/>
    </row>
    <row r="715" spans="3:4">
      <c r="C715" s="7"/>
      <c r="D715" s="7"/>
    </row>
    <row r="716" spans="3:4">
      <c r="C716" s="7"/>
      <c r="D716" s="7"/>
    </row>
    <row r="717" spans="3:4">
      <c r="C717" s="7"/>
      <c r="D717" s="7"/>
    </row>
    <row r="718" spans="3:4">
      <c r="C718" s="7"/>
      <c r="D718" s="7"/>
    </row>
    <row r="719" spans="3:4">
      <c r="C719" s="7"/>
      <c r="D719" s="7"/>
    </row>
    <row r="720" spans="3:4">
      <c r="C720" s="7"/>
      <c r="D720" s="7"/>
    </row>
    <row r="721" spans="3:4">
      <c r="C721" s="7"/>
      <c r="D721" s="7"/>
    </row>
    <row r="722" spans="3:4">
      <c r="C722" s="7"/>
      <c r="D722" s="7"/>
    </row>
    <row r="723" spans="3:4">
      <c r="C723" s="7"/>
      <c r="D723" s="7"/>
    </row>
    <row r="724" spans="3:4">
      <c r="C724" s="7"/>
      <c r="D724" s="7"/>
    </row>
    <row r="725" spans="3:4">
      <c r="C725" s="7"/>
      <c r="D725" s="7"/>
    </row>
    <row r="726" spans="3:4">
      <c r="C726" s="7"/>
      <c r="D726" s="7"/>
    </row>
    <row r="727" spans="3:4">
      <c r="C727" s="7"/>
      <c r="D727" s="7"/>
    </row>
    <row r="728" spans="3:4">
      <c r="C728" s="7"/>
      <c r="D728" s="7"/>
    </row>
    <row r="729" spans="3:4">
      <c r="C729" s="7"/>
      <c r="D729" s="7"/>
    </row>
    <row r="730" spans="3:4">
      <c r="C730" s="7"/>
      <c r="D730" s="7"/>
    </row>
    <row r="731" spans="3:4">
      <c r="C731" s="7"/>
      <c r="D731" s="7"/>
    </row>
    <row r="732" spans="3:4">
      <c r="C732" s="7"/>
      <c r="D732" s="7"/>
    </row>
    <row r="733" spans="3:4">
      <c r="C733" s="7"/>
      <c r="D733" s="7"/>
    </row>
    <row r="734" spans="3:4">
      <c r="C734" s="7"/>
      <c r="D734" s="7"/>
    </row>
    <row r="735" spans="3:4">
      <c r="C735" s="7"/>
      <c r="D735" s="7"/>
    </row>
    <row r="736" spans="3:4">
      <c r="C736" s="7"/>
      <c r="D736" s="7"/>
    </row>
    <row r="737" spans="3:4">
      <c r="C737" s="7"/>
      <c r="D737" s="7"/>
    </row>
    <row r="738" spans="3:4">
      <c r="C738" s="7"/>
      <c r="D738" s="7"/>
    </row>
    <row r="739" spans="3:4">
      <c r="C739" s="7"/>
      <c r="D739" s="7"/>
    </row>
    <row r="740" spans="3:4">
      <c r="C740" s="7"/>
      <c r="D740" s="7"/>
    </row>
    <row r="741" spans="3:4">
      <c r="C741" s="7"/>
      <c r="D741" s="7"/>
    </row>
    <row r="742" spans="3:4">
      <c r="C742" s="7"/>
      <c r="D742" s="7"/>
    </row>
    <row r="743" spans="3:4">
      <c r="C743" s="7"/>
      <c r="D743" s="7"/>
    </row>
    <row r="744" spans="3:4">
      <c r="C744" s="7"/>
      <c r="D744" s="7"/>
    </row>
    <row r="745" spans="3:4">
      <c r="C745" s="7"/>
      <c r="D745" s="7"/>
    </row>
    <row r="746" spans="3:4">
      <c r="C746" s="7"/>
      <c r="D746" s="7"/>
    </row>
    <row r="747" spans="3:4">
      <c r="C747" s="7"/>
      <c r="D747" s="7"/>
    </row>
    <row r="748" spans="3:4">
      <c r="C748" s="7"/>
      <c r="D748" s="7"/>
    </row>
    <row r="749" spans="3:4">
      <c r="C749" s="7"/>
      <c r="D749" s="7"/>
    </row>
    <row r="750" spans="3:4">
      <c r="C750" s="7"/>
      <c r="D750" s="7"/>
    </row>
    <row r="751" spans="3:4">
      <c r="C751" s="7"/>
      <c r="D751" s="7"/>
    </row>
    <row r="752" spans="3:4">
      <c r="C752" s="7"/>
      <c r="D752" s="7"/>
    </row>
    <row r="753" spans="3:4">
      <c r="C753" s="7"/>
      <c r="D753" s="7"/>
    </row>
    <row r="754" spans="3:4">
      <c r="C754" s="7"/>
      <c r="D754" s="7"/>
    </row>
    <row r="755" spans="3:4">
      <c r="C755" s="7"/>
      <c r="D755" s="7"/>
    </row>
    <row r="756" spans="3:4">
      <c r="C756" s="7"/>
      <c r="D756" s="7"/>
    </row>
    <row r="757" spans="3:4">
      <c r="C757" s="7"/>
      <c r="D757" s="7"/>
    </row>
    <row r="758" spans="3:4">
      <c r="C758" s="7"/>
      <c r="D758" s="7"/>
    </row>
    <row r="759" spans="3:4">
      <c r="C759" s="7"/>
      <c r="D759" s="7"/>
    </row>
    <row r="760" spans="3:4">
      <c r="C760" s="7"/>
      <c r="D760" s="7"/>
    </row>
    <row r="761" spans="3:4">
      <c r="C761" s="7"/>
      <c r="D761" s="7"/>
    </row>
    <row r="762" spans="3:4">
      <c r="C762" s="7"/>
      <c r="D762" s="7"/>
    </row>
    <row r="763" spans="3:4">
      <c r="C763" s="7"/>
      <c r="D763" s="7"/>
    </row>
    <row r="764" spans="3:4">
      <c r="C764" s="7"/>
      <c r="D764" s="7"/>
    </row>
    <row r="765" spans="3:4">
      <c r="C765" s="7"/>
      <c r="D765" s="7"/>
    </row>
    <row r="766" spans="3:4">
      <c r="C766" s="7"/>
      <c r="D766" s="7"/>
    </row>
    <row r="767" spans="3:4">
      <c r="C767" s="7"/>
      <c r="D767" s="7"/>
    </row>
    <row r="768" spans="3:4">
      <c r="C768" s="7"/>
      <c r="D768" s="7"/>
    </row>
    <row r="769" spans="3:4">
      <c r="C769" s="7"/>
      <c r="D769" s="7"/>
    </row>
    <row r="770" spans="3:4">
      <c r="C770" s="7"/>
      <c r="D770" s="7"/>
    </row>
    <row r="771" spans="3:4">
      <c r="C771" s="7"/>
      <c r="D771" s="7"/>
    </row>
    <row r="772" spans="3:4">
      <c r="C772" s="7"/>
      <c r="D772" s="7"/>
    </row>
    <row r="773" spans="3:4">
      <c r="C773" s="7"/>
      <c r="D773" s="7"/>
    </row>
    <row r="774" spans="3:4">
      <c r="C774" s="7"/>
      <c r="D774" s="7"/>
    </row>
    <row r="775" spans="3:4">
      <c r="C775" s="7"/>
      <c r="D775" s="7"/>
    </row>
    <row r="776" spans="3:4">
      <c r="C776" s="7"/>
      <c r="D776" s="7"/>
    </row>
    <row r="777" spans="3:4">
      <c r="C777" s="7"/>
      <c r="D777" s="7"/>
    </row>
    <row r="778" spans="3:4">
      <c r="C778" s="7"/>
      <c r="D778" s="7"/>
    </row>
    <row r="779" spans="3:4">
      <c r="C779" s="7"/>
      <c r="D779" s="7"/>
    </row>
    <row r="780" spans="3:4">
      <c r="C780" s="7"/>
      <c r="D780" s="7"/>
    </row>
    <row r="781" spans="3:4">
      <c r="C781" s="7"/>
      <c r="D781" s="7"/>
    </row>
    <row r="782" spans="3:4">
      <c r="C782" s="7"/>
      <c r="D782" s="7"/>
    </row>
    <row r="783" spans="3:4">
      <c r="C783" s="7"/>
      <c r="D783" s="7"/>
    </row>
    <row r="784" spans="3:4">
      <c r="C784" s="7"/>
      <c r="D784" s="7"/>
    </row>
    <row r="785" spans="3:4">
      <c r="C785" s="7"/>
      <c r="D785" s="7"/>
    </row>
    <row r="786" spans="3:4">
      <c r="C786" s="7"/>
      <c r="D786" s="7"/>
    </row>
    <row r="787" spans="3:4">
      <c r="C787" s="7"/>
      <c r="D787" s="7"/>
    </row>
    <row r="788" spans="3:4">
      <c r="C788" s="7"/>
      <c r="D788" s="7"/>
    </row>
    <row r="789" spans="3:4">
      <c r="C789" s="7"/>
      <c r="D789" s="7"/>
    </row>
    <row r="790" spans="3:4">
      <c r="C790" s="7"/>
      <c r="D790" s="7"/>
    </row>
    <row r="791" spans="3:4">
      <c r="C791" s="7"/>
      <c r="D791" s="7"/>
    </row>
    <row r="792" spans="3:4">
      <c r="C792" s="7"/>
      <c r="D792" s="7"/>
    </row>
    <row r="793" spans="3:4">
      <c r="C793" s="7"/>
      <c r="D793" s="7"/>
    </row>
    <row r="794" spans="3:4">
      <c r="C794" s="7"/>
      <c r="D794" s="7"/>
    </row>
    <row r="795" spans="3:4">
      <c r="C795" s="7"/>
      <c r="D795" s="7"/>
    </row>
    <row r="796" spans="3:4">
      <c r="C796" s="7"/>
      <c r="D796" s="7"/>
    </row>
    <row r="797" spans="3:4">
      <c r="C797" s="7"/>
      <c r="D797" s="7"/>
    </row>
    <row r="798" spans="3:4">
      <c r="C798" s="7"/>
      <c r="D798" s="7"/>
    </row>
    <row r="799" spans="3:4">
      <c r="C799" s="7"/>
      <c r="D799" s="7"/>
    </row>
    <row r="800" spans="3:4">
      <c r="C800" s="7"/>
      <c r="D800" s="7"/>
    </row>
    <row r="801" spans="3:4">
      <c r="C801" s="7"/>
      <c r="D801" s="7"/>
    </row>
    <row r="802" spans="3:4">
      <c r="C802" s="7"/>
      <c r="D802" s="7"/>
    </row>
    <row r="803" spans="3:4">
      <c r="C803" s="7"/>
      <c r="D803" s="7"/>
    </row>
    <row r="804" spans="3:4">
      <c r="C804" s="7"/>
      <c r="D804" s="7"/>
    </row>
    <row r="805" spans="3:4">
      <c r="C805" s="7"/>
      <c r="D805" s="7"/>
    </row>
    <row r="806" spans="3:4">
      <c r="C806" s="7"/>
      <c r="D806" s="7"/>
    </row>
    <row r="807" spans="3:4">
      <c r="C807" s="7"/>
      <c r="D807" s="7"/>
    </row>
    <row r="808" spans="3:4">
      <c r="C808" s="7"/>
      <c r="D808" s="7"/>
    </row>
    <row r="809" spans="3:4">
      <c r="C809" s="7"/>
      <c r="D809" s="7"/>
    </row>
    <row r="810" spans="3:4">
      <c r="C810" s="7"/>
      <c r="D810" s="7"/>
    </row>
    <row r="811" spans="3:4">
      <c r="C811" s="7"/>
      <c r="D811" s="7"/>
    </row>
    <row r="812" spans="3:4">
      <c r="C812" s="7"/>
      <c r="D812" s="7"/>
    </row>
    <row r="813" spans="3:4">
      <c r="C813" s="7"/>
      <c r="D813" s="7"/>
    </row>
    <row r="814" spans="3:4">
      <c r="C814" s="7"/>
      <c r="D814" s="7"/>
    </row>
    <row r="815" spans="3:4">
      <c r="C815" s="7"/>
      <c r="D815" s="7"/>
    </row>
    <row r="816" spans="3:4">
      <c r="C816" s="7"/>
      <c r="D816" s="7"/>
    </row>
    <row r="817" spans="3:4">
      <c r="C817" s="7"/>
      <c r="D817" s="7"/>
    </row>
    <row r="818" spans="3:4">
      <c r="C818" s="7"/>
      <c r="D818" s="7"/>
    </row>
    <row r="819" spans="3:4">
      <c r="C819" s="7"/>
      <c r="D819" s="7"/>
    </row>
    <row r="820" spans="3:4">
      <c r="C820" s="7"/>
      <c r="D820" s="7"/>
    </row>
    <row r="821" spans="3:4">
      <c r="C821" s="7"/>
      <c r="D821" s="7"/>
    </row>
    <row r="822" spans="3:4">
      <c r="C822" s="7"/>
      <c r="D822" s="7"/>
    </row>
    <row r="823" spans="3:4">
      <c r="C823" s="7"/>
      <c r="D823" s="7"/>
    </row>
    <row r="824" spans="3:4">
      <c r="C824" s="7"/>
      <c r="D824" s="7"/>
    </row>
    <row r="825" spans="3:4">
      <c r="C825" s="7"/>
      <c r="D825" s="7"/>
    </row>
    <row r="826" spans="3:4">
      <c r="C826" s="7"/>
      <c r="D826" s="7"/>
    </row>
    <row r="827" spans="3:4">
      <c r="C827" s="7"/>
      <c r="D827" s="7"/>
    </row>
    <row r="828" spans="3:4">
      <c r="C828" s="7"/>
      <c r="D828" s="7"/>
    </row>
    <row r="829" spans="3:4">
      <c r="C829" s="7"/>
      <c r="D829" s="7"/>
    </row>
    <row r="830" spans="3:4">
      <c r="C830" s="7"/>
      <c r="D830" s="7"/>
    </row>
    <row r="831" spans="3:4">
      <c r="C831" s="7"/>
      <c r="D831" s="7"/>
    </row>
    <row r="832" spans="3:4">
      <c r="C832" s="7"/>
      <c r="D832" s="7"/>
    </row>
    <row r="833" spans="3:4">
      <c r="C833" s="7"/>
      <c r="D833" s="7"/>
    </row>
    <row r="834" spans="3:4">
      <c r="C834" s="7"/>
      <c r="D834" s="7"/>
    </row>
    <row r="835" spans="3:4">
      <c r="C835" s="7"/>
      <c r="D835" s="7"/>
    </row>
    <row r="836" spans="3:4">
      <c r="C836" s="7"/>
      <c r="D836" s="7"/>
    </row>
    <row r="837" spans="3:4">
      <c r="C837" s="7"/>
      <c r="D837" s="7"/>
    </row>
    <row r="838" spans="3:4">
      <c r="C838" s="7"/>
      <c r="D838" s="7"/>
    </row>
    <row r="839" spans="3:4">
      <c r="C839" s="7"/>
      <c r="D839" s="7"/>
    </row>
    <row r="840" spans="3:4">
      <c r="C840" s="7"/>
      <c r="D840" s="7"/>
    </row>
    <row r="841" spans="3:4">
      <c r="C841" s="7"/>
      <c r="D841" s="7"/>
    </row>
    <row r="842" spans="3:4">
      <c r="C842" s="7"/>
      <c r="D842" s="7"/>
    </row>
    <row r="843" spans="3:4">
      <c r="C843" s="7"/>
      <c r="D843" s="7"/>
    </row>
    <row r="844" spans="3:4">
      <c r="C844" s="7"/>
      <c r="D844" s="7"/>
    </row>
    <row r="845" spans="3:4">
      <c r="C845" s="7"/>
      <c r="D845" s="7"/>
    </row>
    <row r="846" spans="3:4">
      <c r="C846" s="7"/>
      <c r="D846" s="7"/>
    </row>
    <row r="847" spans="3:4">
      <c r="C847" s="7"/>
      <c r="D847" s="7"/>
    </row>
    <row r="848" spans="3:4">
      <c r="C848" s="7"/>
      <c r="D848" s="7"/>
    </row>
    <row r="849" spans="3:4">
      <c r="C849" s="7"/>
      <c r="D849" s="7"/>
    </row>
    <row r="850" spans="3:4">
      <c r="C850" s="7"/>
      <c r="D850" s="7"/>
    </row>
    <row r="851" spans="3:4">
      <c r="C851" s="7"/>
      <c r="D851" s="7"/>
    </row>
    <row r="852" spans="3:4">
      <c r="C852" s="7"/>
      <c r="D852" s="7"/>
    </row>
    <row r="853" spans="3:4">
      <c r="C853" s="7"/>
      <c r="D853" s="7"/>
    </row>
    <row r="854" spans="3:4">
      <c r="C854" s="7"/>
      <c r="D854" s="7"/>
    </row>
    <row r="855" spans="3:4">
      <c r="C855" s="7"/>
      <c r="D855" s="7"/>
    </row>
    <row r="856" spans="3:4">
      <c r="C856" s="7"/>
      <c r="D856" s="7"/>
    </row>
    <row r="857" spans="3:4">
      <c r="C857" s="7"/>
      <c r="D857" s="7"/>
    </row>
    <row r="858" spans="3:4">
      <c r="C858" s="7"/>
      <c r="D858" s="7"/>
    </row>
    <row r="859" spans="3:4">
      <c r="C859" s="7"/>
      <c r="D859" s="7"/>
    </row>
    <row r="860" spans="3:4">
      <c r="C860" s="7"/>
      <c r="D860" s="7"/>
    </row>
    <row r="861" spans="3:4">
      <c r="C861" s="7"/>
      <c r="D861" s="7"/>
    </row>
    <row r="862" spans="3:4">
      <c r="C862" s="7"/>
      <c r="D862" s="7"/>
    </row>
    <row r="863" spans="3:4">
      <c r="C863" s="7"/>
      <c r="D863" s="7"/>
    </row>
    <row r="864" spans="3:4">
      <c r="C864" s="7"/>
      <c r="D864" s="7"/>
    </row>
    <row r="865" spans="3:4">
      <c r="C865" s="7"/>
      <c r="D865" s="7"/>
    </row>
    <row r="866" spans="3:4">
      <c r="C866" s="7"/>
      <c r="D866" s="7"/>
    </row>
    <row r="867" spans="3:4">
      <c r="C867" s="7"/>
      <c r="D867" s="7"/>
    </row>
    <row r="868" spans="3:4">
      <c r="C868" s="7"/>
      <c r="D868" s="7"/>
    </row>
    <row r="869" spans="3:4">
      <c r="C869" s="7"/>
      <c r="D869" s="7"/>
    </row>
    <row r="870" spans="3:4">
      <c r="C870" s="7"/>
      <c r="D870" s="7"/>
    </row>
    <row r="871" spans="3:4">
      <c r="C871" s="7"/>
      <c r="D871" s="7"/>
    </row>
    <row r="872" spans="3:4">
      <c r="C872" s="7"/>
      <c r="D872" s="7"/>
    </row>
    <row r="873" spans="3:4">
      <c r="C873" s="7"/>
      <c r="D873" s="7"/>
    </row>
    <row r="874" spans="3:4">
      <c r="C874" s="7"/>
      <c r="D874" s="7"/>
    </row>
    <row r="875" spans="3:4">
      <c r="C875" s="7"/>
      <c r="D875" s="7"/>
    </row>
    <row r="876" spans="3:4">
      <c r="C876" s="7"/>
      <c r="D876" s="7"/>
    </row>
    <row r="877" spans="3:4">
      <c r="C877" s="7"/>
      <c r="D877" s="7"/>
    </row>
    <row r="878" spans="3:4">
      <c r="C878" s="7"/>
      <c r="D878" s="7"/>
    </row>
    <row r="879" spans="3:4">
      <c r="C879" s="7"/>
      <c r="D879" s="7"/>
    </row>
    <row r="880" spans="3:4">
      <c r="C880" s="7"/>
      <c r="D880" s="7"/>
    </row>
    <row r="881" spans="3:4">
      <c r="C881" s="7"/>
      <c r="D881" s="7"/>
    </row>
    <row r="882" spans="3:4">
      <c r="C882" s="7"/>
      <c r="D882" s="7"/>
    </row>
    <row r="883" spans="3:4">
      <c r="C883" s="7"/>
      <c r="D883" s="7"/>
    </row>
    <row r="884" spans="3:4">
      <c r="C884" s="7"/>
      <c r="D884" s="7"/>
    </row>
    <row r="885" spans="3:4">
      <c r="C885" s="7"/>
      <c r="D885" s="7"/>
    </row>
    <row r="886" spans="3:4">
      <c r="C886" s="7"/>
      <c r="D886" s="7"/>
    </row>
    <row r="887" spans="3:4">
      <c r="C887" s="7"/>
      <c r="D887" s="7"/>
    </row>
    <row r="888" spans="3:4">
      <c r="C888" s="7"/>
      <c r="D888" s="7"/>
    </row>
    <row r="889" spans="3:4">
      <c r="C889" s="7"/>
      <c r="D889" s="7"/>
    </row>
    <row r="890" spans="3:4">
      <c r="C890" s="7"/>
      <c r="D890" s="7"/>
    </row>
    <row r="891" spans="3:4">
      <c r="C891" s="7"/>
      <c r="D891" s="7"/>
    </row>
    <row r="892" spans="3:4">
      <c r="C892" s="7"/>
      <c r="D892" s="7"/>
    </row>
    <row r="893" spans="3:4">
      <c r="C893" s="7"/>
      <c r="D893" s="7"/>
    </row>
    <row r="894" spans="3:4">
      <c r="C894" s="7"/>
      <c r="D894" s="7"/>
    </row>
    <row r="895" spans="3:4">
      <c r="C895" s="7"/>
      <c r="D895" s="7"/>
    </row>
    <row r="896" spans="3:4">
      <c r="C896" s="7"/>
      <c r="D896" s="7"/>
    </row>
    <row r="897" spans="3:4">
      <c r="C897" s="7"/>
      <c r="D897" s="7"/>
    </row>
    <row r="898" spans="3:4">
      <c r="C898" s="7"/>
      <c r="D898" s="7"/>
    </row>
    <row r="899" spans="3:4">
      <c r="C899" s="7"/>
      <c r="D899" s="7"/>
    </row>
    <row r="900" spans="3:4">
      <c r="C900" s="7"/>
      <c r="D900" s="7"/>
    </row>
    <row r="901" spans="3:4">
      <c r="C901" s="7"/>
      <c r="D901" s="7"/>
    </row>
    <row r="902" spans="3:4">
      <c r="C902" s="7"/>
      <c r="D902" s="7"/>
    </row>
    <row r="903" spans="3:4">
      <c r="C903" s="7"/>
      <c r="D903" s="7"/>
    </row>
    <row r="904" spans="3:4">
      <c r="C904" s="7"/>
      <c r="D904" s="7"/>
    </row>
    <row r="905" spans="3:4">
      <c r="C905" s="7"/>
      <c r="D905" s="7"/>
    </row>
    <row r="906" spans="3:4">
      <c r="C906" s="7"/>
      <c r="D906" s="7"/>
    </row>
    <row r="907" spans="3:4">
      <c r="C907" s="7"/>
      <c r="D907" s="7"/>
    </row>
    <row r="908" spans="3:4">
      <c r="C908" s="7"/>
      <c r="D908" s="7"/>
    </row>
    <row r="909" spans="3:4">
      <c r="C909" s="7"/>
      <c r="D909" s="7"/>
    </row>
    <row r="910" spans="3:4">
      <c r="C910" s="7"/>
      <c r="D910" s="7"/>
    </row>
    <row r="911" spans="3:4">
      <c r="C911" s="7"/>
      <c r="D911" s="7"/>
    </row>
    <row r="912" spans="3:4">
      <c r="C912" s="7"/>
      <c r="D912" s="7"/>
    </row>
    <row r="913" spans="3:4">
      <c r="C913" s="7"/>
      <c r="D913" s="7"/>
    </row>
    <row r="914" spans="3:4">
      <c r="C914" s="7"/>
      <c r="D914" s="7"/>
    </row>
    <row r="915" spans="3:4">
      <c r="C915" s="7"/>
      <c r="D915" s="7"/>
    </row>
    <row r="916" spans="3:4">
      <c r="C916" s="7"/>
      <c r="D916" s="7"/>
    </row>
    <row r="917" spans="3:4">
      <c r="C917" s="7"/>
      <c r="D917" s="7"/>
    </row>
    <row r="918" spans="3:4">
      <c r="C918" s="7"/>
      <c r="D918" s="7"/>
    </row>
    <row r="919" spans="3:4">
      <c r="C919" s="7"/>
      <c r="D919" s="7"/>
    </row>
    <row r="920" spans="3:4">
      <c r="C920" s="7"/>
      <c r="D920" s="7"/>
    </row>
    <row r="921" spans="3:4">
      <c r="C921" s="7"/>
      <c r="D921" s="7"/>
    </row>
    <row r="922" spans="3:4">
      <c r="C922" s="7"/>
      <c r="D922" s="7"/>
    </row>
    <row r="923" spans="3:4">
      <c r="C923" s="7"/>
      <c r="D923" s="7"/>
    </row>
    <row r="924" spans="3:4">
      <c r="C924" s="7"/>
      <c r="D924" s="7"/>
    </row>
    <row r="925" spans="3:4">
      <c r="C925" s="7"/>
      <c r="D925" s="7"/>
    </row>
    <row r="926" spans="3:4">
      <c r="C926" s="7"/>
      <c r="D926" s="7"/>
    </row>
    <row r="927" spans="3:4">
      <c r="C927" s="7"/>
      <c r="D927" s="7"/>
    </row>
    <row r="928" spans="3:4">
      <c r="C928" s="7"/>
      <c r="D928" s="7"/>
    </row>
    <row r="929" spans="3:4">
      <c r="C929" s="7"/>
      <c r="D929" s="7"/>
    </row>
    <row r="930" spans="3:4">
      <c r="C930" s="7"/>
      <c r="D930" s="7"/>
    </row>
    <row r="931" spans="3:4">
      <c r="C931" s="7"/>
      <c r="D931" s="7"/>
    </row>
    <row r="932" spans="3:4">
      <c r="C932" s="7"/>
      <c r="D932" s="7"/>
    </row>
    <row r="933" spans="3:4">
      <c r="C933" s="7"/>
      <c r="D933" s="7"/>
    </row>
    <row r="934" spans="3:4">
      <c r="C934" s="7"/>
      <c r="D934" s="7"/>
    </row>
    <row r="935" spans="3:4">
      <c r="C935" s="7"/>
      <c r="D935" s="7"/>
    </row>
    <row r="936" spans="3:4">
      <c r="C936" s="7"/>
      <c r="D936" s="7"/>
    </row>
    <row r="937" spans="3:4">
      <c r="C937" s="7"/>
      <c r="D937" s="7"/>
    </row>
    <row r="938" spans="3:4">
      <c r="C938" s="7"/>
      <c r="D938" s="7"/>
    </row>
    <row r="939" spans="3:4">
      <c r="C939" s="7"/>
      <c r="D939" s="7"/>
    </row>
    <row r="940" spans="3:4">
      <c r="C940" s="7"/>
      <c r="D940" s="7"/>
    </row>
    <row r="941" spans="3:4">
      <c r="C941" s="7"/>
      <c r="D941" s="7"/>
    </row>
    <row r="942" spans="3:4">
      <c r="C942" s="7"/>
      <c r="D942" s="7"/>
    </row>
    <row r="943" spans="3:4">
      <c r="C943" s="7"/>
      <c r="D943" s="7"/>
    </row>
    <row r="944" spans="3:4">
      <c r="C944" s="7"/>
      <c r="D944" s="7"/>
    </row>
    <row r="945" spans="3:4">
      <c r="C945" s="7"/>
      <c r="D945" s="7"/>
    </row>
    <row r="946" spans="3:4">
      <c r="C946" s="7"/>
      <c r="D946" s="7"/>
    </row>
    <row r="947" spans="3:4">
      <c r="C947" s="7"/>
      <c r="D947" s="7"/>
    </row>
    <row r="948" spans="3:4">
      <c r="C948" s="7"/>
      <c r="D948" s="7"/>
    </row>
    <row r="949" spans="3:4">
      <c r="C949" s="7"/>
      <c r="D949" s="7"/>
    </row>
    <row r="950" spans="3:4">
      <c r="C950" s="7"/>
      <c r="D950" s="7"/>
    </row>
    <row r="951" spans="3:4">
      <c r="C951" s="7"/>
      <c r="D951" s="7"/>
    </row>
    <row r="952" spans="3:4">
      <c r="C952" s="7"/>
      <c r="D952" s="7"/>
    </row>
    <row r="953" spans="3:4">
      <c r="C953" s="7"/>
      <c r="D953" s="7"/>
    </row>
    <row r="954" spans="3:4">
      <c r="C954" s="7"/>
      <c r="D954" s="7"/>
    </row>
    <row r="955" spans="3:4">
      <c r="C955" s="7"/>
      <c r="D955" s="7"/>
    </row>
    <row r="956" spans="3:4">
      <c r="C956" s="7"/>
      <c r="D956" s="7"/>
    </row>
    <row r="957" spans="3:4">
      <c r="C957" s="7"/>
      <c r="D957" s="7"/>
    </row>
    <row r="958" spans="3:4">
      <c r="C958" s="7"/>
      <c r="D958" s="7"/>
    </row>
    <row r="959" spans="3:4">
      <c r="C959" s="7"/>
      <c r="D959" s="7"/>
    </row>
    <row r="960" spans="3:4">
      <c r="C960" s="7"/>
      <c r="D960" s="7"/>
    </row>
    <row r="961" spans="3:4">
      <c r="C961" s="7"/>
      <c r="D961" s="7"/>
    </row>
    <row r="962" spans="3:4">
      <c r="C962" s="7"/>
      <c r="D962" s="7"/>
    </row>
    <row r="963" spans="3:4">
      <c r="C963" s="7"/>
      <c r="D963" s="7"/>
    </row>
    <row r="964" spans="3:4">
      <c r="C964" s="7"/>
      <c r="D964" s="7"/>
    </row>
    <row r="965" spans="3:4">
      <c r="C965" s="7"/>
      <c r="D965" s="7"/>
    </row>
    <row r="966" spans="3:4">
      <c r="C966" s="7"/>
      <c r="D966" s="7"/>
    </row>
    <row r="967" spans="3:4">
      <c r="C967" s="7"/>
      <c r="D967" s="7"/>
    </row>
    <row r="968" spans="3:4">
      <c r="C968" s="7"/>
      <c r="D968" s="7"/>
    </row>
    <row r="969" spans="3:4">
      <c r="C969" s="7"/>
      <c r="D969" s="7"/>
    </row>
    <row r="970" spans="3:4">
      <c r="C970" s="7"/>
      <c r="D970" s="7"/>
    </row>
    <row r="971" spans="3:4">
      <c r="C971" s="7"/>
      <c r="D971" s="7"/>
    </row>
    <row r="972" spans="3:4">
      <c r="C972" s="7"/>
      <c r="D972" s="7"/>
    </row>
    <row r="973" spans="3:4">
      <c r="C973" s="7"/>
      <c r="D973" s="7"/>
    </row>
    <row r="974" spans="3:4">
      <c r="C974" s="7"/>
      <c r="D974" s="7"/>
    </row>
    <row r="975" spans="3:4">
      <c r="C975" s="7"/>
      <c r="D975" s="7"/>
    </row>
    <row r="976" spans="3:4">
      <c r="C976" s="7"/>
      <c r="D976" s="7"/>
    </row>
    <row r="977" spans="3:4">
      <c r="C977" s="7"/>
      <c r="D977" s="7"/>
    </row>
    <row r="978" spans="3:4">
      <c r="C978" s="7"/>
      <c r="D978" s="7"/>
    </row>
    <row r="979" spans="3:4">
      <c r="C979" s="7"/>
      <c r="D979" s="7"/>
    </row>
    <row r="980" spans="3:4">
      <c r="C980" s="7"/>
      <c r="D980" s="7"/>
    </row>
    <row r="981" spans="3:4">
      <c r="C981" s="7"/>
      <c r="D981" s="7"/>
    </row>
    <row r="982" spans="3:4">
      <c r="C982" s="7"/>
      <c r="D982" s="7"/>
    </row>
    <row r="983" spans="3:4">
      <c r="C983" s="7"/>
      <c r="D983" s="7"/>
    </row>
    <row r="984" spans="3:4">
      <c r="C984" s="7"/>
      <c r="D984" s="7"/>
    </row>
    <row r="985" spans="3:4">
      <c r="C985" s="7"/>
      <c r="D985" s="7"/>
    </row>
    <row r="986" spans="3:4">
      <c r="C986" s="7"/>
      <c r="D986" s="7"/>
    </row>
    <row r="987" spans="3:4">
      <c r="C987" s="7"/>
      <c r="D987" s="7"/>
    </row>
    <row r="988" spans="3:4">
      <c r="C988" s="7"/>
      <c r="D988" s="7"/>
    </row>
    <row r="989" spans="3:4">
      <c r="C989" s="7"/>
      <c r="D989" s="7"/>
    </row>
    <row r="990" spans="3:4">
      <c r="C990" s="7"/>
      <c r="D990" s="7"/>
    </row>
    <row r="991" spans="3:4">
      <c r="C991" s="7"/>
      <c r="D991" s="7"/>
    </row>
    <row r="992" spans="3:4">
      <c r="C992" s="7"/>
      <c r="D992" s="7"/>
    </row>
    <row r="993" spans="3:4">
      <c r="C993" s="7"/>
      <c r="D993" s="7"/>
    </row>
    <row r="994" spans="3:4">
      <c r="C994" s="7"/>
      <c r="D994" s="7"/>
    </row>
    <row r="995" spans="3:4">
      <c r="C995" s="7"/>
      <c r="D995" s="7"/>
    </row>
    <row r="996" spans="3:4">
      <c r="C996" s="7"/>
      <c r="D996" s="7"/>
    </row>
    <row r="997" spans="3:4">
      <c r="C997" s="7"/>
      <c r="D997" s="7"/>
    </row>
    <row r="998" spans="3:4">
      <c r="C998" s="7"/>
      <c r="D998" s="7"/>
    </row>
    <row r="999" spans="3:4">
      <c r="C999" s="7"/>
      <c r="D999" s="7"/>
    </row>
    <row r="1000" spans="3:4">
      <c r="C1000" s="7"/>
      <c r="D1000" s="7"/>
    </row>
    <row r="1001" spans="3:4">
      <c r="C1001" s="7"/>
      <c r="D1001" s="7"/>
    </row>
    <row r="1002" spans="3:4">
      <c r="C1002" s="7"/>
      <c r="D1002" s="7"/>
    </row>
    <row r="1003" spans="3:4">
      <c r="C1003" s="7"/>
      <c r="D1003" s="7"/>
    </row>
    <row r="1004" spans="3:4">
      <c r="C1004" s="7"/>
      <c r="D1004" s="7"/>
    </row>
    <row r="1005" spans="3:4">
      <c r="C1005" s="7"/>
      <c r="D1005" s="7"/>
    </row>
    <row r="1006" spans="3:4">
      <c r="C1006" s="7"/>
      <c r="D1006" s="7"/>
    </row>
    <row r="1007" spans="3:4">
      <c r="C1007" s="7"/>
      <c r="D1007" s="7"/>
    </row>
    <row r="1008" spans="3:4">
      <c r="C1008" s="7"/>
      <c r="D1008" s="7"/>
    </row>
    <row r="1009" spans="3:4">
      <c r="C1009" s="7"/>
      <c r="D1009" s="7"/>
    </row>
    <row r="1010" spans="3:4">
      <c r="C1010" s="7"/>
      <c r="D1010" s="7"/>
    </row>
    <row r="1011" spans="3:4">
      <c r="C1011" s="7"/>
      <c r="D1011" s="7"/>
    </row>
    <row r="1012" spans="3:4">
      <c r="C1012" s="7"/>
      <c r="D1012" s="7"/>
    </row>
    <row r="1013" spans="3:4">
      <c r="C1013" s="7"/>
      <c r="D1013" s="7"/>
    </row>
    <row r="1014" spans="3:4">
      <c r="C1014" s="7"/>
      <c r="D1014" s="7"/>
    </row>
    <row r="1015" spans="3:4">
      <c r="C1015" s="7"/>
      <c r="D1015" s="7"/>
    </row>
    <row r="1016" spans="3:4">
      <c r="C1016" s="7"/>
      <c r="D1016" s="7"/>
    </row>
    <row r="1017" spans="3:4">
      <c r="C1017" s="7"/>
      <c r="D1017" s="7"/>
    </row>
    <row r="1018" spans="3:4">
      <c r="C1018" s="7"/>
      <c r="D1018" s="7"/>
    </row>
    <row r="1019" spans="3:4">
      <c r="C1019" s="7"/>
      <c r="D1019" s="7"/>
    </row>
    <row r="1020" spans="3:4">
      <c r="C1020" s="7"/>
      <c r="D1020" s="7"/>
    </row>
    <row r="1021" spans="3:4">
      <c r="C1021" s="7"/>
      <c r="D1021" s="7"/>
    </row>
    <row r="1022" spans="3:4">
      <c r="C1022" s="7"/>
      <c r="D1022" s="7"/>
    </row>
    <row r="1023" spans="3:4">
      <c r="C1023" s="7"/>
      <c r="D1023" s="7"/>
    </row>
    <row r="1024" spans="3:4">
      <c r="C1024" s="7"/>
      <c r="D1024" s="7"/>
    </row>
    <row r="1025" spans="3:4">
      <c r="C1025" s="7"/>
      <c r="D1025" s="7"/>
    </row>
    <row r="1026" spans="3:4">
      <c r="C1026" s="7"/>
      <c r="D1026" s="7"/>
    </row>
    <row r="1027" spans="3:4">
      <c r="C1027" s="7"/>
      <c r="D1027" s="7"/>
    </row>
    <row r="1028" spans="3:4">
      <c r="C1028" s="7"/>
      <c r="D1028" s="7"/>
    </row>
    <row r="1029" spans="3:4">
      <c r="C1029" s="7"/>
      <c r="D1029" s="7"/>
    </row>
    <row r="1030" spans="3:4">
      <c r="C1030" s="7"/>
      <c r="D1030" s="7"/>
    </row>
    <row r="1031" spans="3:4">
      <c r="C1031" s="7"/>
      <c r="D1031" s="7"/>
    </row>
    <row r="1032" spans="3:4">
      <c r="C1032" s="7"/>
      <c r="D1032" s="7"/>
    </row>
    <row r="1033" spans="3:4">
      <c r="C1033" s="7"/>
      <c r="D1033" s="7"/>
    </row>
    <row r="1034" spans="3:4">
      <c r="C1034" s="7"/>
      <c r="D1034" s="7"/>
    </row>
    <row r="1035" spans="3:4">
      <c r="C1035" s="7"/>
      <c r="D1035" s="7"/>
    </row>
    <row r="1036" spans="3:4">
      <c r="C1036" s="7"/>
      <c r="D1036" s="7"/>
    </row>
    <row r="1037" spans="3:4">
      <c r="C1037" s="7"/>
      <c r="D1037" s="7"/>
    </row>
    <row r="1038" spans="3:4">
      <c r="C1038" s="7"/>
      <c r="D1038" s="7"/>
    </row>
    <row r="1039" spans="3:4">
      <c r="C1039" s="7"/>
      <c r="D1039" s="7"/>
    </row>
    <row r="1040" spans="3:4">
      <c r="C1040" s="7"/>
      <c r="D1040" s="7"/>
    </row>
    <row r="1041" spans="3:4">
      <c r="C1041" s="7"/>
      <c r="D1041" s="7"/>
    </row>
    <row r="1042" spans="3:4">
      <c r="C1042" s="7"/>
      <c r="D1042" s="7"/>
    </row>
    <row r="1043" spans="3:4">
      <c r="C1043" s="7"/>
      <c r="D1043" s="7"/>
    </row>
    <row r="1044" spans="3:4">
      <c r="C1044" s="7"/>
      <c r="D1044" s="7"/>
    </row>
    <row r="1045" spans="3:4">
      <c r="C1045" s="7"/>
      <c r="D1045" s="7"/>
    </row>
    <row r="1046" spans="3:4">
      <c r="C1046" s="7"/>
      <c r="D1046" s="7"/>
    </row>
    <row r="1047" spans="3:4">
      <c r="C1047" s="7"/>
      <c r="D1047" s="7"/>
    </row>
    <row r="1048" spans="3:4">
      <c r="C1048" s="7"/>
      <c r="D1048" s="7"/>
    </row>
    <row r="1049" spans="3:4">
      <c r="C1049" s="7"/>
      <c r="D1049" s="7"/>
    </row>
    <row r="1050" spans="3:4">
      <c r="C1050" s="7"/>
      <c r="D1050" s="7"/>
    </row>
    <row r="1051" spans="3:4">
      <c r="C1051" s="7"/>
      <c r="D1051" s="7"/>
    </row>
    <row r="1052" spans="3:4">
      <c r="C1052" s="7"/>
      <c r="D1052" s="7"/>
    </row>
    <row r="1053" spans="3:4">
      <c r="C1053" s="7"/>
      <c r="D1053" s="7"/>
    </row>
    <row r="1054" spans="3:4">
      <c r="C1054" s="7"/>
      <c r="D1054" s="7"/>
    </row>
    <row r="1055" spans="3:4">
      <c r="C1055" s="7"/>
      <c r="D1055" s="7"/>
    </row>
    <row r="1056" spans="3:4">
      <c r="C1056" s="7"/>
      <c r="D1056" s="7"/>
    </row>
    <row r="1057" spans="3:4">
      <c r="C1057" s="7"/>
      <c r="D1057" s="7"/>
    </row>
    <row r="1058" spans="3:4">
      <c r="C1058" s="7"/>
      <c r="D1058" s="7"/>
    </row>
    <row r="1059" spans="3:4">
      <c r="C1059" s="7"/>
      <c r="D1059" s="7"/>
    </row>
    <row r="1060" spans="3:4">
      <c r="C1060" s="7"/>
      <c r="D1060" s="7"/>
    </row>
    <row r="1061" spans="3:4">
      <c r="C1061" s="7"/>
      <c r="D1061" s="7"/>
    </row>
    <row r="1062" spans="3:4">
      <c r="C1062" s="7"/>
      <c r="D1062" s="7"/>
    </row>
    <row r="1063" spans="3:4">
      <c r="C1063" s="7"/>
      <c r="D1063" s="7"/>
    </row>
    <row r="1064" spans="3:4">
      <c r="C1064" s="7"/>
      <c r="D1064" s="7"/>
    </row>
    <row r="1065" spans="3:4">
      <c r="C1065" s="7"/>
      <c r="D1065" s="7"/>
    </row>
    <row r="1066" spans="3:4">
      <c r="C1066" s="7"/>
      <c r="D1066" s="7"/>
    </row>
    <row r="1067" spans="3:4">
      <c r="C1067" s="7"/>
      <c r="D1067" s="7"/>
    </row>
    <row r="1068" spans="3:4">
      <c r="C1068" s="7"/>
      <c r="D1068" s="7"/>
    </row>
    <row r="1069" spans="3:4">
      <c r="C1069" s="7"/>
      <c r="D1069" s="7"/>
    </row>
    <row r="1070" spans="3:4">
      <c r="C1070" s="7"/>
      <c r="D1070" s="7"/>
    </row>
    <row r="1071" spans="3:4">
      <c r="C1071" s="7"/>
      <c r="D1071" s="7"/>
    </row>
    <row r="1072" spans="3:4">
      <c r="C1072" s="7"/>
      <c r="D1072" s="7"/>
    </row>
    <row r="1073" spans="3:4">
      <c r="C1073" s="7"/>
      <c r="D1073" s="7"/>
    </row>
    <row r="1074" spans="3:4">
      <c r="C1074" s="7"/>
      <c r="D1074" s="7"/>
    </row>
    <row r="1075" spans="3:4">
      <c r="C1075" s="7"/>
      <c r="D1075" s="7"/>
    </row>
    <row r="1076" spans="3:4">
      <c r="C1076" s="7"/>
      <c r="D1076" s="7"/>
    </row>
    <row r="1077" spans="3:4">
      <c r="C1077" s="7"/>
      <c r="D1077" s="7"/>
    </row>
    <row r="1078" spans="3:4">
      <c r="C1078" s="7"/>
      <c r="D1078" s="7"/>
    </row>
    <row r="1079" spans="3:4">
      <c r="C1079" s="7"/>
      <c r="D1079" s="7"/>
    </row>
    <row r="1080" spans="3:4">
      <c r="C1080" s="7"/>
      <c r="D1080" s="7"/>
    </row>
    <row r="1081" spans="3:4">
      <c r="C1081" s="7"/>
      <c r="D1081" s="7"/>
    </row>
    <row r="1082" spans="3:4">
      <c r="C1082" s="7"/>
      <c r="D1082" s="7"/>
    </row>
    <row r="1083" spans="3:4">
      <c r="C1083" s="7"/>
      <c r="D1083" s="7"/>
    </row>
    <row r="1084" spans="3:4">
      <c r="C1084" s="7"/>
      <c r="D1084" s="7"/>
    </row>
    <row r="1085" spans="3:4">
      <c r="C1085" s="7"/>
      <c r="D1085" s="7"/>
    </row>
    <row r="1086" spans="3:4">
      <c r="C1086" s="7"/>
      <c r="D1086" s="7"/>
    </row>
    <row r="1087" spans="3:4">
      <c r="C1087" s="7"/>
      <c r="D1087" s="7"/>
    </row>
    <row r="1088" spans="3:4">
      <c r="C1088" s="7"/>
      <c r="D1088" s="7"/>
    </row>
    <row r="1089" spans="3:4">
      <c r="C1089" s="7"/>
      <c r="D1089" s="7"/>
    </row>
    <row r="1090" spans="3:4">
      <c r="C1090" s="7"/>
      <c r="D1090" s="7"/>
    </row>
    <row r="1091" spans="3:4">
      <c r="C1091" s="7"/>
      <c r="D1091" s="7"/>
    </row>
    <row r="1092" spans="3:4">
      <c r="C1092" s="7"/>
      <c r="D1092" s="7"/>
    </row>
    <row r="1093" spans="3:4">
      <c r="C1093" s="7"/>
      <c r="D1093" s="7"/>
    </row>
    <row r="1094" spans="3:4">
      <c r="C1094" s="7"/>
      <c r="D1094" s="7"/>
    </row>
    <row r="1095" spans="3:4">
      <c r="C1095" s="7"/>
      <c r="D1095" s="7"/>
    </row>
    <row r="1096" spans="3:4">
      <c r="C1096" s="7"/>
      <c r="D1096" s="7"/>
    </row>
    <row r="1097" spans="3:4">
      <c r="C1097" s="7"/>
      <c r="D1097" s="7"/>
    </row>
    <row r="1098" spans="3:4">
      <c r="C1098" s="7"/>
      <c r="D1098" s="7"/>
    </row>
    <row r="1099" spans="3:4">
      <c r="C1099" s="7"/>
      <c r="D1099" s="7"/>
    </row>
    <row r="1100" spans="3:4">
      <c r="C1100" s="7"/>
      <c r="D1100" s="7"/>
    </row>
    <row r="1101" spans="3:4">
      <c r="C1101" s="7"/>
      <c r="D1101" s="7"/>
    </row>
    <row r="1102" spans="3:4">
      <c r="C1102" s="7"/>
      <c r="D1102" s="7"/>
    </row>
    <row r="1103" spans="3:4">
      <c r="C1103" s="7"/>
      <c r="D1103" s="7"/>
    </row>
    <row r="1104" spans="3:4">
      <c r="C1104" s="7"/>
      <c r="D1104" s="7"/>
    </row>
    <row r="1105" spans="3:4">
      <c r="C1105" s="7"/>
      <c r="D1105" s="7"/>
    </row>
    <row r="1106" spans="3:4">
      <c r="C1106" s="7"/>
      <c r="D1106" s="7"/>
    </row>
    <row r="1107" spans="3:4">
      <c r="C1107" s="7"/>
      <c r="D1107" s="7"/>
    </row>
    <row r="1108" spans="3:4">
      <c r="C1108" s="7"/>
      <c r="D1108" s="7"/>
    </row>
    <row r="1109" spans="3:4">
      <c r="C1109" s="7"/>
      <c r="D1109" s="7"/>
    </row>
    <row r="1110" spans="3:4">
      <c r="C1110" s="7"/>
      <c r="D1110" s="7"/>
    </row>
    <row r="1111" spans="3:4">
      <c r="C1111" s="7"/>
      <c r="D1111" s="7"/>
    </row>
    <row r="1112" spans="3:4">
      <c r="C1112" s="7"/>
      <c r="D1112" s="7"/>
    </row>
    <row r="1113" spans="3:4">
      <c r="C1113" s="7"/>
      <c r="D1113" s="7"/>
    </row>
    <row r="1114" spans="3:4">
      <c r="C1114" s="7"/>
      <c r="D1114" s="7"/>
    </row>
    <row r="1115" spans="3:4">
      <c r="C1115" s="7"/>
      <c r="D1115" s="7"/>
    </row>
    <row r="1116" spans="3:4">
      <c r="C1116" s="7"/>
      <c r="D1116" s="7"/>
    </row>
    <row r="1117" spans="3:4">
      <c r="C1117" s="7"/>
      <c r="D1117" s="7"/>
    </row>
    <row r="1118" spans="3:4">
      <c r="C1118" s="7"/>
      <c r="D1118" s="7"/>
    </row>
    <row r="1119" spans="3:4">
      <c r="C1119" s="7"/>
      <c r="D1119" s="7"/>
    </row>
    <row r="1120" spans="3:4">
      <c r="C1120" s="7"/>
      <c r="D1120" s="7"/>
    </row>
    <row r="1121" spans="3:4">
      <c r="C1121" s="7"/>
      <c r="D1121" s="7"/>
    </row>
    <row r="1122" spans="3:4">
      <c r="C1122" s="7"/>
      <c r="D1122" s="7"/>
    </row>
    <row r="1123" spans="3:4">
      <c r="C1123" s="7"/>
      <c r="D1123" s="7"/>
    </row>
    <row r="1124" spans="3:4">
      <c r="C1124" s="7"/>
      <c r="D1124" s="7"/>
    </row>
    <row r="1125" spans="3:4">
      <c r="C1125" s="7"/>
      <c r="D1125" s="7"/>
    </row>
    <row r="1126" spans="3:4">
      <c r="C1126" s="7"/>
      <c r="D1126" s="7"/>
    </row>
    <row r="1127" spans="3:4">
      <c r="C1127" s="7"/>
      <c r="D1127" s="7"/>
    </row>
    <row r="1128" spans="3:4">
      <c r="C1128" s="7"/>
      <c r="D1128" s="7"/>
    </row>
    <row r="1129" spans="3:4">
      <c r="C1129" s="7"/>
      <c r="D1129" s="7"/>
    </row>
    <row r="1130" spans="3:4">
      <c r="C1130" s="7"/>
      <c r="D1130" s="7"/>
    </row>
    <row r="1131" spans="3:4">
      <c r="C1131" s="7"/>
      <c r="D1131" s="7"/>
    </row>
    <row r="1132" spans="3:4">
      <c r="C1132" s="7"/>
      <c r="D1132" s="7"/>
    </row>
    <row r="1133" spans="3:4">
      <c r="C1133" s="7"/>
      <c r="D1133" s="7"/>
    </row>
    <row r="1134" spans="3:4">
      <c r="C1134" s="7"/>
      <c r="D1134" s="7"/>
    </row>
    <row r="1135" spans="3:4">
      <c r="C1135" s="7"/>
      <c r="D1135" s="7"/>
    </row>
    <row r="1136" spans="3:4">
      <c r="C1136" s="7"/>
      <c r="D1136" s="7"/>
    </row>
    <row r="1137" spans="3:4">
      <c r="C1137" s="7"/>
      <c r="D1137" s="7"/>
    </row>
    <row r="1138" spans="3:4">
      <c r="C1138" s="7"/>
      <c r="D1138" s="7"/>
    </row>
    <row r="1139" spans="3:4">
      <c r="C1139" s="7"/>
      <c r="D1139" s="7"/>
    </row>
    <row r="1140" spans="3:4">
      <c r="C1140" s="7"/>
      <c r="D1140" s="7"/>
    </row>
    <row r="1141" spans="3:4">
      <c r="C1141" s="7"/>
      <c r="D1141" s="7"/>
    </row>
    <row r="1142" spans="3:4">
      <c r="C1142" s="7"/>
      <c r="D1142" s="7"/>
    </row>
    <row r="1143" spans="3:4">
      <c r="C1143" s="7"/>
      <c r="D1143" s="7"/>
    </row>
    <row r="1144" spans="3:4">
      <c r="C1144" s="7"/>
      <c r="D1144" s="7"/>
    </row>
    <row r="1145" spans="3:4">
      <c r="C1145" s="7"/>
      <c r="D1145" s="7"/>
    </row>
    <row r="1146" spans="3:4">
      <c r="C1146" s="7"/>
      <c r="D1146" s="7"/>
    </row>
    <row r="1147" spans="3:4">
      <c r="C1147" s="7"/>
      <c r="D1147" s="7"/>
    </row>
    <row r="1148" spans="3:4">
      <c r="C1148" s="7"/>
      <c r="D1148" s="7"/>
    </row>
    <row r="1149" spans="3:4">
      <c r="C1149" s="7"/>
      <c r="D1149" s="7"/>
    </row>
    <row r="1150" spans="3:4">
      <c r="C1150" s="7"/>
      <c r="D1150" s="7"/>
    </row>
    <row r="1151" spans="3:4">
      <c r="C1151" s="7"/>
      <c r="D1151" s="7"/>
    </row>
    <row r="1152" spans="3:4">
      <c r="C1152" s="7"/>
      <c r="D1152" s="7"/>
    </row>
    <row r="1153" spans="3:4">
      <c r="C1153" s="7"/>
      <c r="D1153" s="7"/>
    </row>
    <row r="1154" spans="3:4">
      <c r="C1154" s="7"/>
      <c r="D1154" s="7"/>
    </row>
    <row r="1155" spans="3:4">
      <c r="C1155" s="7"/>
      <c r="D1155" s="7"/>
    </row>
    <row r="1156" spans="3:4">
      <c r="C1156" s="7"/>
      <c r="D1156" s="7"/>
    </row>
    <row r="1157" spans="3:4">
      <c r="C1157" s="7"/>
      <c r="D1157" s="7"/>
    </row>
    <row r="1158" spans="3:4">
      <c r="C1158" s="7"/>
      <c r="D1158" s="7"/>
    </row>
    <row r="1159" spans="3:4">
      <c r="C1159" s="7"/>
      <c r="D1159" s="7"/>
    </row>
    <row r="1160" spans="3:4">
      <c r="C1160" s="7"/>
      <c r="D1160" s="7"/>
    </row>
    <row r="1161" spans="3:4">
      <c r="C1161" s="7"/>
      <c r="D1161" s="7"/>
    </row>
    <row r="1162" spans="3:4">
      <c r="C1162" s="7"/>
      <c r="D1162" s="7"/>
    </row>
    <row r="1163" spans="3:4">
      <c r="C1163" s="7"/>
      <c r="D1163" s="7"/>
    </row>
    <row r="1164" spans="3:4">
      <c r="C1164" s="7"/>
      <c r="D1164" s="7"/>
    </row>
    <row r="1165" spans="3:4">
      <c r="C1165" s="7"/>
      <c r="D1165" s="7"/>
    </row>
    <row r="1166" spans="3:4">
      <c r="C1166" s="7"/>
      <c r="D1166" s="7"/>
    </row>
    <row r="1167" spans="3:4">
      <c r="C1167" s="7"/>
      <c r="D1167" s="7"/>
    </row>
    <row r="1168" spans="3:4">
      <c r="C1168" s="7"/>
      <c r="D1168" s="7"/>
    </row>
    <row r="1169" spans="3:4">
      <c r="C1169" s="7"/>
      <c r="D1169" s="7"/>
    </row>
    <row r="1170" spans="3:4">
      <c r="C1170" s="7"/>
      <c r="D1170" s="7"/>
    </row>
    <row r="1171" spans="3:4">
      <c r="C1171" s="7"/>
      <c r="D1171" s="7"/>
    </row>
    <row r="1172" spans="3:4">
      <c r="C1172" s="7"/>
      <c r="D1172" s="7"/>
    </row>
    <row r="1173" spans="3:4">
      <c r="C1173" s="7"/>
      <c r="D1173" s="7"/>
    </row>
    <row r="1174" spans="3:4">
      <c r="C1174" s="7"/>
      <c r="D1174" s="7"/>
    </row>
    <row r="1175" spans="3:4">
      <c r="C1175" s="7"/>
      <c r="D1175" s="7"/>
    </row>
    <row r="1176" spans="3:4">
      <c r="C1176" s="7"/>
      <c r="D1176" s="7"/>
    </row>
    <row r="1177" spans="3:4">
      <c r="C1177" s="7"/>
      <c r="D1177" s="7"/>
    </row>
    <row r="1178" spans="3:4">
      <c r="C1178" s="7"/>
      <c r="D1178" s="7"/>
    </row>
    <row r="1179" spans="3:4">
      <c r="C1179" s="7"/>
      <c r="D1179" s="7"/>
    </row>
    <row r="1180" spans="3:4">
      <c r="C1180" s="7"/>
      <c r="D1180" s="7"/>
    </row>
    <row r="1181" spans="3:4">
      <c r="C1181" s="7"/>
      <c r="D1181" s="7"/>
    </row>
    <row r="1182" spans="3:4">
      <c r="C1182" s="7"/>
      <c r="D1182" s="7"/>
    </row>
    <row r="1183" spans="3:4">
      <c r="C1183" s="7"/>
      <c r="D1183" s="7"/>
    </row>
    <row r="1184" spans="3:4">
      <c r="C1184" s="7"/>
      <c r="D1184" s="7"/>
    </row>
    <row r="1185" spans="3:4">
      <c r="C1185" s="7"/>
      <c r="D1185" s="7"/>
    </row>
    <row r="1186" spans="3:4">
      <c r="C1186" s="7"/>
      <c r="D1186" s="7"/>
    </row>
    <row r="1187" spans="3:4">
      <c r="C1187" s="7"/>
      <c r="D1187" s="7"/>
    </row>
    <row r="1188" spans="3:4">
      <c r="C1188" s="7"/>
      <c r="D1188" s="7"/>
    </row>
    <row r="1189" spans="3:4">
      <c r="C1189" s="7"/>
      <c r="D1189" s="7"/>
    </row>
    <row r="1190" spans="3:4">
      <c r="C1190" s="7"/>
      <c r="D1190" s="7"/>
    </row>
    <row r="1191" spans="3:4">
      <c r="C1191" s="7"/>
      <c r="D1191" s="7"/>
    </row>
    <row r="1192" spans="3:4">
      <c r="C1192" s="7"/>
      <c r="D1192" s="7"/>
    </row>
    <row r="1193" spans="3:4">
      <c r="C1193" s="7"/>
      <c r="D1193" s="7"/>
    </row>
    <row r="1194" spans="3:4">
      <c r="C1194" s="7"/>
      <c r="D1194" s="7"/>
    </row>
    <row r="1195" spans="3:4">
      <c r="C1195" s="7"/>
      <c r="D1195" s="7"/>
    </row>
    <row r="1196" spans="3:4">
      <c r="C1196" s="7"/>
      <c r="D1196" s="7"/>
    </row>
    <row r="1197" spans="3:4">
      <c r="C1197" s="7"/>
      <c r="D1197" s="7"/>
    </row>
    <row r="1198" spans="3:4">
      <c r="C1198" s="7"/>
      <c r="D1198" s="7"/>
    </row>
    <row r="1199" spans="3:4">
      <c r="C1199" s="7"/>
      <c r="D1199" s="7"/>
    </row>
    <row r="1200" spans="3:4">
      <c r="C1200" s="7"/>
      <c r="D1200" s="7"/>
    </row>
    <row r="1201" spans="3:4">
      <c r="C1201" s="7"/>
      <c r="D1201" s="7"/>
    </row>
    <row r="1202" spans="3:4">
      <c r="C1202" s="7"/>
      <c r="D1202" s="7"/>
    </row>
    <row r="1203" spans="3:4">
      <c r="C1203" s="7"/>
      <c r="D1203" s="7"/>
    </row>
    <row r="1204" spans="3:4">
      <c r="C1204" s="7"/>
      <c r="D1204" s="7"/>
    </row>
    <row r="1205" spans="3:4">
      <c r="C1205" s="7"/>
      <c r="D1205" s="7"/>
    </row>
    <row r="1206" spans="3:4">
      <c r="C1206" s="7"/>
      <c r="D1206" s="7"/>
    </row>
    <row r="1207" spans="3:4">
      <c r="C1207" s="7"/>
      <c r="D1207" s="7"/>
    </row>
    <row r="1208" spans="3:4">
      <c r="C1208" s="7"/>
      <c r="D1208" s="7"/>
    </row>
    <row r="1209" spans="3:4">
      <c r="C1209" s="7"/>
      <c r="D1209" s="7"/>
    </row>
    <row r="1210" spans="3:4">
      <c r="C1210" s="7"/>
      <c r="D1210" s="7"/>
    </row>
    <row r="1211" spans="3:4">
      <c r="C1211" s="7"/>
      <c r="D1211" s="7"/>
    </row>
    <row r="1212" spans="3:4">
      <c r="C1212" s="7"/>
      <c r="D1212" s="7"/>
    </row>
    <row r="1213" spans="3:4">
      <c r="C1213" s="7"/>
      <c r="D1213" s="7"/>
    </row>
    <row r="1214" spans="3:4">
      <c r="C1214" s="7"/>
      <c r="D1214" s="7"/>
    </row>
    <row r="1215" spans="3:4">
      <c r="C1215" s="7"/>
      <c r="D1215" s="7"/>
    </row>
    <row r="1216" spans="3:4">
      <c r="C1216" s="7"/>
      <c r="D1216" s="7"/>
    </row>
    <row r="1217" spans="3:4">
      <c r="C1217" s="7"/>
      <c r="D1217" s="7"/>
    </row>
    <row r="1218" spans="3:4">
      <c r="C1218" s="7"/>
      <c r="D1218" s="7"/>
    </row>
    <row r="1219" spans="3:4">
      <c r="C1219" s="7"/>
      <c r="D1219" s="7"/>
    </row>
    <row r="1220" spans="3:4">
      <c r="C1220" s="7"/>
      <c r="D1220" s="7"/>
    </row>
    <row r="1221" spans="3:4">
      <c r="C1221" s="7"/>
      <c r="D1221" s="7"/>
    </row>
    <row r="1222" spans="3:4">
      <c r="C1222" s="7"/>
      <c r="D1222" s="7"/>
    </row>
    <row r="1223" spans="3:4">
      <c r="C1223" s="7"/>
      <c r="D1223" s="7"/>
    </row>
    <row r="1224" spans="3:4">
      <c r="C1224" s="7"/>
      <c r="D1224" s="7"/>
    </row>
    <row r="1225" spans="3:4">
      <c r="C1225" s="7"/>
      <c r="D1225" s="7"/>
    </row>
    <row r="1226" spans="3:4">
      <c r="C1226" s="7"/>
      <c r="D1226" s="7"/>
    </row>
    <row r="1227" spans="3:4">
      <c r="C1227" s="7"/>
      <c r="D1227" s="7"/>
    </row>
    <row r="1228" spans="3:4">
      <c r="C1228" s="7"/>
      <c r="D1228" s="7"/>
    </row>
    <row r="1229" spans="3:4">
      <c r="C1229" s="7"/>
      <c r="D1229" s="7"/>
    </row>
    <row r="1230" spans="3:4">
      <c r="C1230" s="7"/>
      <c r="D1230" s="7"/>
    </row>
    <row r="1231" spans="3:4">
      <c r="C1231" s="7"/>
      <c r="D1231" s="7"/>
    </row>
    <row r="1232" spans="3:4">
      <c r="C1232" s="7"/>
      <c r="D1232" s="7"/>
    </row>
    <row r="1233" spans="3:4">
      <c r="C1233" s="7"/>
      <c r="D1233" s="7"/>
    </row>
    <row r="1234" spans="3:4">
      <c r="C1234" s="7"/>
      <c r="D1234" s="7"/>
    </row>
    <row r="1235" spans="3:4">
      <c r="C1235" s="7"/>
      <c r="D1235" s="7"/>
    </row>
    <row r="1236" spans="3:4">
      <c r="C1236" s="7"/>
      <c r="D1236" s="7"/>
    </row>
    <row r="1237" spans="3:4">
      <c r="C1237" s="7"/>
      <c r="D1237" s="7"/>
    </row>
    <row r="1238" spans="3:4">
      <c r="C1238" s="7"/>
      <c r="D1238" s="7"/>
    </row>
    <row r="1239" spans="3:4">
      <c r="C1239" s="7"/>
      <c r="D1239" s="7"/>
    </row>
    <row r="1240" spans="3:4">
      <c r="C1240" s="7"/>
      <c r="D1240" s="7"/>
    </row>
    <row r="1241" spans="3:4">
      <c r="C1241" s="7"/>
      <c r="D1241" s="7"/>
    </row>
    <row r="1242" spans="3:4">
      <c r="C1242" s="7"/>
      <c r="D1242" s="7"/>
    </row>
    <row r="1243" spans="3:4">
      <c r="C1243" s="7"/>
      <c r="D1243" s="7"/>
    </row>
    <row r="1244" spans="3:4">
      <c r="C1244" s="7"/>
      <c r="D1244" s="7"/>
    </row>
    <row r="1245" spans="3:4">
      <c r="C1245" s="7"/>
      <c r="D1245" s="7"/>
    </row>
    <row r="1246" spans="3:4">
      <c r="C1246" s="7"/>
      <c r="D1246" s="7"/>
    </row>
    <row r="1247" spans="3:4">
      <c r="C1247" s="7"/>
      <c r="D1247" s="7"/>
    </row>
    <row r="1248" spans="3:4">
      <c r="C1248" s="7"/>
      <c r="D1248" s="7"/>
    </row>
    <row r="1249" spans="3:4">
      <c r="C1249" s="7"/>
      <c r="D1249" s="7"/>
    </row>
    <row r="1250" spans="3:4">
      <c r="C1250" s="7"/>
      <c r="D1250" s="7"/>
    </row>
    <row r="1251" spans="3:4">
      <c r="C1251" s="7"/>
      <c r="D1251" s="7"/>
    </row>
    <row r="1252" spans="3:4">
      <c r="C1252" s="7"/>
      <c r="D1252" s="7"/>
    </row>
    <row r="1253" spans="3:4">
      <c r="C1253" s="7"/>
      <c r="D1253" s="7"/>
    </row>
    <row r="1254" spans="3:4">
      <c r="C1254" s="7"/>
      <c r="D1254" s="7"/>
    </row>
    <row r="1255" spans="3:4">
      <c r="C1255" s="7"/>
      <c r="D1255" s="7"/>
    </row>
    <row r="1256" spans="3:4">
      <c r="C1256" s="7"/>
      <c r="D1256" s="7"/>
    </row>
    <row r="1257" spans="3:4">
      <c r="C1257" s="7"/>
      <c r="D1257" s="7"/>
    </row>
    <row r="1258" spans="3:4">
      <c r="C1258" s="7"/>
      <c r="D1258" s="7"/>
    </row>
    <row r="1259" spans="3:4">
      <c r="C1259" s="7"/>
      <c r="D1259" s="7"/>
    </row>
    <row r="1260" spans="3:4">
      <c r="C1260" s="7"/>
      <c r="D1260" s="7"/>
    </row>
    <row r="1261" spans="3:4">
      <c r="C1261" s="7"/>
      <c r="D1261" s="7"/>
    </row>
    <row r="1262" spans="3:4">
      <c r="C1262" s="7"/>
      <c r="D1262" s="7"/>
    </row>
    <row r="1263" spans="3:4">
      <c r="C1263" s="7"/>
      <c r="D1263" s="7"/>
    </row>
    <row r="1264" spans="3:4">
      <c r="C1264" s="7"/>
      <c r="D1264" s="7"/>
    </row>
    <row r="1265" spans="3:4">
      <c r="C1265" s="7"/>
      <c r="D1265" s="7"/>
    </row>
    <row r="1266" spans="3:4">
      <c r="C1266" s="7"/>
      <c r="D1266" s="7"/>
    </row>
    <row r="1267" spans="3:4">
      <c r="C1267" s="7"/>
      <c r="D1267" s="7"/>
    </row>
    <row r="1268" spans="3:4">
      <c r="C1268" s="7"/>
      <c r="D1268" s="7"/>
    </row>
    <row r="1269" spans="3:4">
      <c r="C1269" s="7"/>
      <c r="D1269" s="7"/>
    </row>
    <row r="1270" spans="3:4">
      <c r="C1270" s="7"/>
      <c r="D1270" s="7"/>
    </row>
    <row r="1271" spans="3:4">
      <c r="C1271" s="7"/>
      <c r="D1271" s="7"/>
    </row>
    <row r="1272" spans="3:4">
      <c r="C1272" s="7"/>
      <c r="D1272" s="7"/>
    </row>
    <row r="1273" spans="3:4">
      <c r="C1273" s="7"/>
      <c r="D1273" s="7"/>
    </row>
    <row r="1274" spans="3:4">
      <c r="C1274" s="7"/>
      <c r="D1274" s="7"/>
    </row>
    <row r="1275" spans="3:4">
      <c r="C1275" s="7"/>
      <c r="D1275" s="7"/>
    </row>
    <row r="1276" spans="3:4">
      <c r="C1276" s="7"/>
      <c r="D1276" s="7"/>
    </row>
    <row r="1277" spans="3:4">
      <c r="C1277" s="7"/>
      <c r="D1277" s="7"/>
    </row>
    <row r="1278" spans="3:4">
      <c r="C1278" s="7"/>
      <c r="D1278" s="7"/>
    </row>
    <row r="1279" spans="3:4">
      <c r="C1279" s="7"/>
      <c r="D1279" s="7"/>
    </row>
    <row r="1280" spans="3:4">
      <c r="C1280" s="7"/>
      <c r="D1280" s="7"/>
    </row>
    <row r="1281" spans="3:4">
      <c r="C1281" s="7"/>
      <c r="D1281" s="7"/>
    </row>
    <row r="1282" spans="3:4">
      <c r="C1282" s="7"/>
      <c r="D1282" s="7"/>
    </row>
    <row r="1283" spans="3:4">
      <c r="C1283" s="7"/>
      <c r="D1283" s="7"/>
    </row>
    <row r="1284" spans="3:4">
      <c r="C1284" s="7"/>
      <c r="D1284" s="7"/>
    </row>
    <row r="1285" spans="3:4">
      <c r="C1285" s="7"/>
      <c r="D1285" s="7"/>
    </row>
    <row r="1286" spans="3:4">
      <c r="C1286" s="7"/>
      <c r="D1286" s="7"/>
    </row>
    <row r="1287" spans="3:4">
      <c r="C1287" s="7"/>
      <c r="D1287" s="7"/>
    </row>
    <row r="1288" spans="3:4">
      <c r="C1288" s="7"/>
      <c r="D1288" s="7"/>
    </row>
    <row r="1289" spans="3:4">
      <c r="C1289" s="7"/>
      <c r="D1289" s="7"/>
    </row>
    <row r="1290" spans="3:4">
      <c r="C1290" s="7"/>
      <c r="D1290" s="7"/>
    </row>
    <row r="1291" spans="3:4">
      <c r="C1291" s="7"/>
      <c r="D1291" s="7"/>
    </row>
    <row r="1292" spans="3:4">
      <c r="C1292" s="7"/>
      <c r="D1292" s="7"/>
    </row>
    <row r="1293" spans="3:4">
      <c r="C1293" s="7"/>
      <c r="D1293" s="7"/>
    </row>
    <row r="1294" spans="3:4">
      <c r="C1294" s="7"/>
      <c r="D1294" s="7"/>
    </row>
    <row r="1295" spans="3:4">
      <c r="C1295" s="7"/>
      <c r="D1295" s="7"/>
    </row>
    <row r="1296" spans="3:4">
      <c r="C1296" s="7"/>
      <c r="D1296" s="7"/>
    </row>
    <row r="1297" spans="3:4">
      <c r="C1297" s="7"/>
      <c r="D1297" s="7"/>
    </row>
    <row r="1298" spans="3:4">
      <c r="C1298" s="7"/>
      <c r="D1298" s="7"/>
    </row>
    <row r="1299" spans="3:4">
      <c r="C1299" s="7"/>
      <c r="D1299" s="7"/>
    </row>
    <row r="1300" spans="3:4">
      <c r="C1300" s="7"/>
      <c r="D1300" s="7"/>
    </row>
    <row r="1301" spans="3:4">
      <c r="C1301" s="7"/>
      <c r="D1301" s="7"/>
    </row>
    <row r="1302" spans="3:4">
      <c r="C1302" s="7"/>
      <c r="D1302" s="7"/>
    </row>
    <row r="1303" spans="3:4">
      <c r="C1303" s="7"/>
      <c r="D1303" s="7"/>
    </row>
    <row r="1304" spans="3:4">
      <c r="C1304" s="7"/>
      <c r="D1304" s="7"/>
    </row>
    <row r="1305" spans="3:4">
      <c r="C1305" s="7"/>
      <c r="D1305" s="7"/>
    </row>
    <row r="1306" spans="3:4">
      <c r="C1306" s="7"/>
      <c r="D1306" s="7"/>
    </row>
    <row r="1307" spans="3:4">
      <c r="C1307" s="7"/>
      <c r="D1307" s="7"/>
    </row>
    <row r="1308" spans="3:4">
      <c r="C1308" s="7"/>
      <c r="D1308" s="7"/>
    </row>
    <row r="1309" spans="3:4">
      <c r="C1309" s="7"/>
      <c r="D1309" s="7"/>
    </row>
    <row r="1310" spans="3:4">
      <c r="C1310" s="7"/>
      <c r="D1310" s="7"/>
    </row>
    <row r="1311" spans="3:4">
      <c r="C1311" s="7"/>
      <c r="D1311" s="7"/>
    </row>
    <row r="1312" spans="3:4">
      <c r="C1312" s="7"/>
      <c r="D1312" s="7"/>
    </row>
    <row r="1313" spans="3:4">
      <c r="C1313" s="7"/>
      <c r="D1313" s="7"/>
    </row>
    <row r="1314" spans="3:4">
      <c r="C1314" s="7"/>
      <c r="D1314" s="7"/>
    </row>
    <row r="1315" spans="3:4">
      <c r="C1315" s="7"/>
      <c r="D1315" s="7"/>
    </row>
    <row r="1316" spans="3:4">
      <c r="C1316" s="7"/>
      <c r="D1316" s="7"/>
    </row>
    <row r="1317" spans="3:4">
      <c r="C1317" s="7"/>
      <c r="D1317" s="7"/>
    </row>
    <row r="1318" spans="3:4">
      <c r="C1318" s="7"/>
      <c r="D1318" s="7"/>
    </row>
    <row r="1319" spans="3:4">
      <c r="C1319" s="7"/>
      <c r="D1319" s="7"/>
    </row>
    <row r="1320" spans="3:4">
      <c r="C1320" s="7"/>
      <c r="D1320" s="7"/>
    </row>
    <row r="1321" spans="3:4">
      <c r="C1321" s="7"/>
      <c r="D1321" s="7"/>
    </row>
    <row r="1322" spans="3:4">
      <c r="C1322" s="7"/>
      <c r="D1322" s="7"/>
    </row>
    <row r="1323" spans="3:4">
      <c r="C1323" s="7"/>
      <c r="D1323" s="7"/>
    </row>
    <row r="1324" spans="3:4">
      <c r="C1324" s="7"/>
      <c r="D1324" s="7"/>
    </row>
    <row r="1325" spans="3:4">
      <c r="C1325" s="7"/>
      <c r="D1325" s="7"/>
    </row>
    <row r="1326" spans="3:4">
      <c r="C1326" s="7"/>
      <c r="D1326" s="7"/>
    </row>
    <row r="1327" spans="3:4">
      <c r="C1327" s="7"/>
      <c r="D1327" s="7"/>
    </row>
    <row r="1328" spans="3:4">
      <c r="C1328" s="7"/>
      <c r="D1328" s="7"/>
    </row>
    <row r="1329" spans="3:4">
      <c r="C1329" s="7"/>
      <c r="D1329" s="7"/>
    </row>
    <row r="1330" spans="3:4">
      <c r="C1330" s="7"/>
      <c r="D1330" s="7"/>
    </row>
    <row r="1331" spans="3:4">
      <c r="C1331" s="7"/>
      <c r="D1331" s="7"/>
    </row>
    <row r="1332" spans="3:4">
      <c r="C1332" s="7"/>
      <c r="D1332" s="7"/>
    </row>
    <row r="1333" spans="3:4">
      <c r="C1333" s="7"/>
      <c r="D1333" s="7"/>
    </row>
    <row r="1334" spans="3:4">
      <c r="C1334" s="7"/>
      <c r="D1334" s="7"/>
    </row>
    <row r="1335" spans="3:4">
      <c r="C1335" s="7"/>
      <c r="D1335" s="7"/>
    </row>
    <row r="1336" spans="3:4">
      <c r="C1336" s="7"/>
      <c r="D1336" s="7"/>
    </row>
    <row r="1337" spans="3:4">
      <c r="C1337" s="7"/>
      <c r="D1337" s="7"/>
    </row>
    <row r="1338" spans="3:4">
      <c r="C1338" s="7"/>
      <c r="D1338" s="7"/>
    </row>
    <row r="1339" spans="3:4">
      <c r="C1339" s="7"/>
      <c r="D1339" s="7"/>
    </row>
    <row r="1340" spans="3:4">
      <c r="C1340" s="7"/>
      <c r="D1340" s="7"/>
    </row>
    <row r="1341" spans="3:4">
      <c r="C1341" s="7"/>
      <c r="D1341" s="7"/>
    </row>
    <row r="1342" spans="3:4">
      <c r="C1342" s="7"/>
      <c r="D1342" s="7"/>
    </row>
    <row r="1343" spans="3:4">
      <c r="C1343" s="7"/>
      <c r="D1343" s="7"/>
    </row>
    <row r="1344" spans="3:4">
      <c r="C1344" s="7"/>
      <c r="D1344" s="7"/>
    </row>
    <row r="1345" spans="3:4">
      <c r="C1345" s="7"/>
      <c r="D1345" s="7"/>
    </row>
    <row r="1346" spans="3:4">
      <c r="C1346" s="7"/>
      <c r="D1346" s="7"/>
    </row>
    <row r="1347" spans="3:4">
      <c r="C1347" s="7"/>
      <c r="D1347" s="7"/>
    </row>
    <row r="1348" spans="3:4">
      <c r="C1348" s="7"/>
      <c r="D1348" s="7"/>
    </row>
    <row r="1349" spans="3:4">
      <c r="C1349" s="7"/>
      <c r="D1349" s="7"/>
    </row>
    <row r="1350" spans="3:4">
      <c r="C1350" s="7"/>
      <c r="D1350" s="7"/>
    </row>
    <row r="1351" spans="3:4">
      <c r="C1351" s="7"/>
      <c r="D1351" s="7"/>
    </row>
    <row r="1352" spans="3:4">
      <c r="C1352" s="7"/>
      <c r="D1352" s="7"/>
    </row>
    <row r="1353" spans="3:4">
      <c r="C1353" s="7"/>
      <c r="D1353" s="7"/>
    </row>
    <row r="1354" spans="3:4">
      <c r="C1354" s="7"/>
      <c r="D1354" s="7"/>
    </row>
    <row r="1355" spans="3:4">
      <c r="C1355" s="7"/>
      <c r="D1355" s="7"/>
    </row>
    <row r="1356" spans="3:4">
      <c r="C1356" s="7"/>
      <c r="D1356" s="7"/>
    </row>
    <row r="1357" spans="3:4">
      <c r="C1357" s="7"/>
      <c r="D1357" s="7"/>
    </row>
    <row r="1358" spans="3:4">
      <c r="C1358" s="7"/>
      <c r="D1358" s="7"/>
    </row>
    <row r="1359" spans="3:4">
      <c r="C1359" s="7"/>
      <c r="D1359" s="7"/>
    </row>
    <row r="1360" spans="3:4">
      <c r="C1360" s="7"/>
      <c r="D1360" s="7"/>
    </row>
    <row r="1361" spans="3:4">
      <c r="C1361" s="7"/>
      <c r="D1361" s="7"/>
    </row>
    <row r="1362" spans="3:4">
      <c r="C1362" s="7"/>
      <c r="D1362" s="7"/>
    </row>
    <row r="1363" spans="3:4">
      <c r="C1363" s="7"/>
      <c r="D1363" s="7"/>
    </row>
    <row r="1364" spans="3:4">
      <c r="C1364" s="7"/>
      <c r="D1364" s="7"/>
    </row>
    <row r="1365" spans="3:4">
      <c r="C1365" s="7"/>
      <c r="D1365" s="7"/>
    </row>
    <row r="1366" spans="3:4">
      <c r="C1366" s="7"/>
      <c r="D1366" s="7"/>
    </row>
    <row r="1367" spans="3:4">
      <c r="C1367" s="7"/>
      <c r="D1367" s="7"/>
    </row>
    <row r="1368" spans="3:4">
      <c r="C1368" s="7"/>
      <c r="D1368" s="7"/>
    </row>
    <row r="1369" spans="3:4">
      <c r="C1369" s="7"/>
      <c r="D1369" s="7"/>
    </row>
    <row r="1370" spans="3:4">
      <c r="C1370" s="7"/>
      <c r="D1370" s="7"/>
    </row>
    <row r="1371" spans="3:4">
      <c r="C1371" s="7"/>
      <c r="D1371" s="7"/>
    </row>
    <row r="1372" spans="3:4">
      <c r="C1372" s="7"/>
      <c r="D1372" s="7"/>
    </row>
    <row r="1373" spans="3:4">
      <c r="C1373" s="7"/>
      <c r="D1373" s="7"/>
    </row>
    <row r="1374" spans="3:4">
      <c r="C1374" s="7"/>
      <c r="D1374" s="7"/>
    </row>
    <row r="1375" spans="3:4">
      <c r="C1375" s="7"/>
      <c r="D1375" s="7"/>
    </row>
    <row r="1376" spans="3:4">
      <c r="C1376" s="7"/>
      <c r="D1376" s="7"/>
    </row>
    <row r="1377" spans="3:4">
      <c r="C1377" s="7"/>
      <c r="D1377" s="7"/>
    </row>
    <row r="1378" spans="3:4">
      <c r="C1378" s="7"/>
      <c r="D1378" s="7"/>
    </row>
    <row r="1379" spans="3:4">
      <c r="C1379" s="7"/>
      <c r="D1379" s="7"/>
    </row>
    <row r="1380" spans="3:4">
      <c r="C1380" s="7"/>
      <c r="D1380" s="7"/>
    </row>
    <row r="1381" spans="3:4">
      <c r="C1381" s="7"/>
      <c r="D1381" s="7"/>
    </row>
    <row r="1382" spans="3:4">
      <c r="C1382" s="7"/>
      <c r="D1382" s="7"/>
    </row>
    <row r="1383" spans="3:4">
      <c r="C1383" s="7"/>
      <c r="D1383" s="7"/>
    </row>
    <row r="1384" spans="3:4">
      <c r="C1384" s="7"/>
      <c r="D1384" s="7"/>
    </row>
    <row r="1385" spans="3:4">
      <c r="C1385" s="7"/>
      <c r="D1385" s="7"/>
    </row>
    <row r="1386" spans="3:4">
      <c r="C1386" s="7"/>
      <c r="D1386" s="7"/>
    </row>
    <row r="1387" spans="3:4">
      <c r="C1387" s="7"/>
      <c r="D1387" s="7"/>
    </row>
    <row r="1388" spans="3:4">
      <c r="C1388" s="7"/>
      <c r="D1388" s="7"/>
    </row>
    <row r="1389" spans="3:4">
      <c r="C1389" s="7"/>
      <c r="D1389" s="7"/>
    </row>
    <row r="1390" spans="3:4">
      <c r="C1390" s="7"/>
      <c r="D1390" s="7"/>
    </row>
    <row r="1391" spans="3:4">
      <c r="C1391" s="7"/>
      <c r="D1391" s="7"/>
    </row>
    <row r="1392" spans="3:4">
      <c r="C1392" s="7"/>
      <c r="D1392" s="7"/>
    </row>
    <row r="1393" spans="3:4">
      <c r="C1393" s="7"/>
      <c r="D1393" s="7"/>
    </row>
    <row r="1394" spans="3:4">
      <c r="C1394" s="7"/>
      <c r="D1394" s="7"/>
    </row>
    <row r="1395" spans="3:4">
      <c r="C1395" s="7"/>
      <c r="D1395" s="7"/>
    </row>
    <row r="1396" spans="3:4">
      <c r="C1396" s="7"/>
      <c r="D1396" s="7"/>
    </row>
    <row r="1397" spans="3:4">
      <c r="C1397" s="7"/>
      <c r="D1397" s="7"/>
    </row>
    <row r="1398" spans="3:4">
      <c r="C1398" s="7"/>
      <c r="D1398" s="7"/>
    </row>
    <row r="1399" spans="3:4">
      <c r="C1399" s="7"/>
      <c r="D1399" s="7"/>
    </row>
    <row r="1400" spans="3:4">
      <c r="C1400" s="7"/>
      <c r="D1400" s="7"/>
    </row>
    <row r="1401" spans="3:4">
      <c r="C1401" s="7"/>
      <c r="D1401" s="7"/>
    </row>
    <row r="1402" spans="3:4">
      <c r="C1402" s="7"/>
      <c r="D1402" s="7"/>
    </row>
    <row r="1403" spans="3:4">
      <c r="C1403" s="7"/>
      <c r="D1403" s="7"/>
    </row>
    <row r="1404" spans="3:4">
      <c r="C1404" s="7"/>
      <c r="D1404" s="7"/>
    </row>
    <row r="1405" spans="3:4">
      <c r="C1405" s="7"/>
      <c r="D1405" s="7"/>
    </row>
    <row r="1406" spans="3:4">
      <c r="C1406" s="7"/>
      <c r="D1406" s="7"/>
    </row>
    <row r="1407" spans="3:4">
      <c r="C1407" s="7"/>
      <c r="D1407" s="7"/>
    </row>
    <row r="1408" spans="3:4">
      <c r="C1408" s="7"/>
      <c r="D1408" s="7"/>
    </row>
    <row r="1409" spans="3:4">
      <c r="C1409" s="7"/>
      <c r="D1409" s="7"/>
    </row>
    <row r="1410" spans="3:4">
      <c r="C1410" s="7"/>
      <c r="D1410" s="7"/>
    </row>
    <row r="1411" spans="3:4">
      <c r="C1411" s="7"/>
      <c r="D1411" s="7"/>
    </row>
    <row r="1412" spans="3:4">
      <c r="C1412" s="7"/>
      <c r="D1412" s="7"/>
    </row>
    <row r="1413" spans="3:4">
      <c r="C1413" s="7"/>
      <c r="D1413" s="7"/>
    </row>
    <row r="1414" spans="3:4">
      <c r="C1414" s="7"/>
      <c r="D1414" s="7"/>
    </row>
    <row r="1415" spans="3:4">
      <c r="C1415" s="7"/>
      <c r="D1415" s="7"/>
    </row>
    <row r="1416" spans="3:4">
      <c r="C1416" s="7"/>
      <c r="D1416" s="7"/>
    </row>
    <row r="1417" spans="3:4">
      <c r="C1417" s="7"/>
      <c r="D1417" s="7"/>
    </row>
    <row r="1418" spans="3:4">
      <c r="C1418" s="7"/>
      <c r="D1418" s="7"/>
    </row>
    <row r="1419" spans="3:4">
      <c r="C1419" s="7"/>
      <c r="D1419" s="7"/>
    </row>
    <row r="1420" spans="3:4">
      <c r="C1420" s="7"/>
      <c r="D1420" s="7"/>
    </row>
    <row r="1421" spans="3:4">
      <c r="C1421" s="7"/>
      <c r="D1421" s="7"/>
    </row>
    <row r="1422" spans="3:4">
      <c r="C1422" s="7"/>
      <c r="D1422" s="7"/>
    </row>
    <row r="1423" spans="3:4">
      <c r="C1423" s="7"/>
      <c r="D1423" s="7"/>
    </row>
    <row r="1424" spans="3:4">
      <c r="C1424" s="7"/>
      <c r="D1424" s="7"/>
    </row>
    <row r="1425" spans="3:4">
      <c r="C1425" s="7"/>
      <c r="D1425" s="7"/>
    </row>
    <row r="1426" spans="3:4">
      <c r="C1426" s="7"/>
      <c r="D1426" s="7"/>
    </row>
    <row r="1427" spans="3:4">
      <c r="C1427" s="7"/>
      <c r="D1427" s="7"/>
    </row>
    <row r="1428" spans="3:4">
      <c r="C1428" s="7"/>
      <c r="D1428" s="7"/>
    </row>
    <row r="1429" spans="3:4">
      <c r="C1429" s="7"/>
      <c r="D1429" s="7"/>
    </row>
    <row r="1430" spans="3:4">
      <c r="C1430" s="7"/>
      <c r="D1430" s="7"/>
    </row>
    <row r="1431" spans="3:4">
      <c r="C1431" s="7"/>
      <c r="D1431" s="7"/>
    </row>
    <row r="1432" spans="3:4">
      <c r="C1432" s="7"/>
      <c r="D1432" s="7"/>
    </row>
    <row r="1433" spans="3:4">
      <c r="C1433" s="7"/>
      <c r="D1433" s="7"/>
    </row>
    <row r="1434" spans="3:4">
      <c r="C1434" s="7"/>
      <c r="D1434" s="7"/>
    </row>
    <row r="1435" spans="3:4">
      <c r="C1435" s="7"/>
      <c r="D1435" s="7"/>
    </row>
    <row r="1436" spans="3:4">
      <c r="C1436" s="7"/>
      <c r="D1436" s="7"/>
    </row>
    <row r="1437" spans="3:4">
      <c r="C1437" s="7"/>
      <c r="D1437" s="7"/>
    </row>
    <row r="1438" spans="3:4">
      <c r="C1438" s="7"/>
      <c r="D1438" s="7"/>
    </row>
    <row r="1439" spans="3:4">
      <c r="C1439" s="7"/>
      <c r="D1439" s="7"/>
    </row>
    <row r="1440" spans="3:4">
      <c r="C1440" s="7"/>
      <c r="D1440" s="7"/>
    </row>
    <row r="1441" spans="3:4">
      <c r="C1441" s="7"/>
      <c r="D1441" s="7"/>
    </row>
    <row r="1442" spans="3:4">
      <c r="C1442" s="7"/>
      <c r="D1442" s="7"/>
    </row>
    <row r="1443" spans="3:4">
      <c r="C1443" s="7"/>
      <c r="D1443" s="7"/>
    </row>
    <row r="1444" spans="3:4">
      <c r="C1444" s="7"/>
      <c r="D1444" s="7"/>
    </row>
    <row r="1445" spans="3:4">
      <c r="C1445" s="7"/>
      <c r="D1445" s="7"/>
    </row>
    <row r="1446" spans="3:4">
      <c r="C1446" s="7"/>
      <c r="D1446" s="7"/>
    </row>
    <row r="1447" spans="3:4">
      <c r="C1447" s="7"/>
      <c r="D1447" s="7"/>
    </row>
    <row r="1448" spans="3:4">
      <c r="C1448" s="7"/>
      <c r="D1448" s="7"/>
    </row>
    <row r="1449" spans="3:4">
      <c r="C1449" s="7"/>
      <c r="D1449" s="7"/>
    </row>
    <row r="1450" spans="3:4">
      <c r="C1450" s="7"/>
      <c r="D1450" s="7"/>
    </row>
    <row r="1451" spans="3:4">
      <c r="C1451" s="7"/>
      <c r="D1451" s="7"/>
    </row>
    <row r="1452" spans="3:4">
      <c r="C1452" s="7"/>
      <c r="D1452" s="7"/>
    </row>
    <row r="1453" spans="3:4">
      <c r="C1453" s="7"/>
      <c r="D1453" s="7"/>
    </row>
    <row r="1454" spans="3:4">
      <c r="C1454" s="7"/>
      <c r="D1454" s="7"/>
    </row>
    <row r="1455" spans="3:4">
      <c r="C1455" s="7"/>
      <c r="D1455" s="7"/>
    </row>
    <row r="1456" spans="3:4">
      <c r="C1456" s="7"/>
      <c r="D1456" s="7"/>
    </row>
    <row r="1457" spans="3:4">
      <c r="C1457" s="7"/>
      <c r="D1457" s="7"/>
    </row>
    <row r="1458" spans="3:4">
      <c r="C1458" s="7"/>
      <c r="D1458" s="7"/>
    </row>
    <row r="1459" spans="3:4">
      <c r="C1459" s="7"/>
      <c r="D1459" s="7"/>
    </row>
    <row r="1460" spans="3:4">
      <c r="C1460" s="7"/>
      <c r="D1460" s="7"/>
    </row>
    <row r="1461" spans="3:4">
      <c r="C1461" s="7"/>
      <c r="D1461" s="7"/>
    </row>
    <row r="1462" spans="3:4">
      <c r="C1462" s="7"/>
      <c r="D1462" s="7"/>
    </row>
    <row r="1463" spans="3:4">
      <c r="C1463" s="7"/>
      <c r="D1463" s="7"/>
    </row>
    <row r="1464" spans="3:4">
      <c r="C1464" s="7"/>
      <c r="D1464" s="7"/>
    </row>
    <row r="1465" spans="3:4">
      <c r="C1465" s="7"/>
      <c r="D1465" s="7"/>
    </row>
    <row r="1466" spans="3:4">
      <c r="C1466" s="7"/>
      <c r="D1466" s="7"/>
    </row>
    <row r="1467" spans="3:4">
      <c r="C1467" s="7"/>
      <c r="D1467" s="7"/>
    </row>
    <row r="1468" spans="3:4">
      <c r="C1468" s="7"/>
      <c r="D1468" s="7"/>
    </row>
    <row r="1469" spans="3:4">
      <c r="C1469" s="7"/>
      <c r="D1469" s="7"/>
    </row>
    <row r="1470" spans="3:4">
      <c r="C1470" s="7"/>
      <c r="D1470" s="7"/>
    </row>
    <row r="1471" spans="3:4">
      <c r="C1471" s="7"/>
      <c r="D1471" s="7"/>
    </row>
    <row r="1472" spans="3:4">
      <c r="C1472" s="7"/>
      <c r="D1472" s="7"/>
    </row>
    <row r="1473" spans="3:4">
      <c r="C1473" s="7"/>
      <c r="D1473" s="7"/>
    </row>
    <row r="1474" spans="3:4">
      <c r="C1474" s="7"/>
      <c r="D1474" s="7"/>
    </row>
    <row r="1475" spans="3:4">
      <c r="C1475" s="7"/>
      <c r="D1475" s="7"/>
    </row>
    <row r="1476" spans="3:4">
      <c r="C1476" s="7"/>
      <c r="D1476" s="7"/>
    </row>
    <row r="1477" spans="3:4">
      <c r="C1477" s="7"/>
      <c r="D1477" s="7"/>
    </row>
    <row r="1478" spans="3:4">
      <c r="C1478" s="7"/>
      <c r="D1478" s="7"/>
    </row>
    <row r="1479" spans="3:4">
      <c r="C1479" s="7"/>
      <c r="D1479" s="7"/>
    </row>
    <row r="1480" spans="3:4">
      <c r="C1480" s="7"/>
      <c r="D1480" s="7"/>
    </row>
    <row r="1481" spans="3:4">
      <c r="C1481" s="7"/>
      <c r="D1481" s="7"/>
    </row>
    <row r="1482" spans="3:4">
      <c r="C1482" s="7"/>
      <c r="D1482" s="7"/>
    </row>
    <row r="1483" spans="3:4">
      <c r="C1483" s="7"/>
      <c r="D1483" s="7"/>
    </row>
    <row r="1484" spans="3:4">
      <c r="C1484" s="7"/>
      <c r="D1484" s="7"/>
    </row>
    <row r="1485" spans="3:4">
      <c r="C1485" s="7"/>
      <c r="D1485" s="7"/>
    </row>
    <row r="1486" spans="3:4">
      <c r="C1486" s="7"/>
      <c r="D1486" s="7"/>
    </row>
    <row r="1487" spans="3:4">
      <c r="C1487" s="7"/>
      <c r="D1487" s="7"/>
    </row>
    <row r="1488" spans="3:4">
      <c r="C1488" s="7"/>
      <c r="D1488" s="7"/>
    </row>
    <row r="1489" spans="3:4">
      <c r="C1489" s="7"/>
      <c r="D1489" s="7"/>
    </row>
    <row r="1490" spans="3:4">
      <c r="C1490" s="7"/>
      <c r="D1490" s="7"/>
    </row>
    <row r="1491" spans="3:4">
      <c r="C1491" s="7"/>
      <c r="D1491" s="7"/>
    </row>
    <row r="1492" spans="3:4">
      <c r="C1492" s="7"/>
      <c r="D1492" s="7"/>
    </row>
    <row r="1493" spans="3:4">
      <c r="C1493" s="7"/>
      <c r="D1493" s="7"/>
    </row>
    <row r="1494" spans="3:4">
      <c r="C1494" s="7"/>
      <c r="D1494" s="7"/>
    </row>
    <row r="1495" spans="3:4">
      <c r="C1495" s="7"/>
      <c r="D1495" s="7"/>
    </row>
    <row r="1496" spans="3:4">
      <c r="C1496" s="7"/>
      <c r="D1496" s="7"/>
    </row>
    <row r="1497" spans="3:4">
      <c r="C1497" s="7"/>
      <c r="D1497" s="7"/>
    </row>
    <row r="1498" spans="3:4">
      <c r="C1498" s="7"/>
      <c r="D1498" s="7"/>
    </row>
    <row r="1499" spans="3:4">
      <c r="C1499" s="7"/>
      <c r="D1499" s="7"/>
    </row>
    <row r="1500" spans="3:4">
      <c r="C1500" s="7"/>
      <c r="D1500" s="7"/>
    </row>
    <row r="1501" spans="3:4">
      <c r="C1501" s="7"/>
      <c r="D1501" s="7"/>
    </row>
    <row r="1502" spans="3:4">
      <c r="C1502" s="7"/>
      <c r="D1502" s="7"/>
    </row>
    <row r="1503" spans="3:4">
      <c r="C1503" s="7"/>
      <c r="D1503" s="7"/>
    </row>
    <row r="1504" spans="3:4">
      <c r="C1504" s="7"/>
      <c r="D1504" s="7"/>
    </row>
    <row r="1505" spans="3:4">
      <c r="C1505" s="7"/>
      <c r="D1505" s="7"/>
    </row>
    <row r="1506" spans="3:4">
      <c r="C1506" s="7"/>
      <c r="D1506" s="7"/>
    </row>
    <row r="1507" spans="3:4">
      <c r="C1507" s="7"/>
      <c r="D1507" s="7"/>
    </row>
    <row r="1508" spans="3:4">
      <c r="C1508" s="7"/>
      <c r="D1508" s="7"/>
    </row>
    <row r="1509" spans="3:4">
      <c r="C1509" s="7"/>
      <c r="D1509" s="7"/>
    </row>
    <row r="1510" spans="3:4">
      <c r="C1510" s="7"/>
      <c r="D1510" s="7"/>
    </row>
    <row r="1511" spans="3:4">
      <c r="C1511" s="7"/>
      <c r="D1511" s="7"/>
    </row>
    <row r="1512" spans="3:4">
      <c r="C1512" s="7"/>
      <c r="D1512" s="7"/>
    </row>
    <row r="1513" spans="3:4">
      <c r="C1513" s="7"/>
      <c r="D1513" s="7"/>
    </row>
    <row r="1514" spans="3:4">
      <c r="C1514" s="7"/>
      <c r="D1514" s="7"/>
    </row>
    <row r="1515" spans="3:4">
      <c r="C1515" s="7"/>
      <c r="D1515" s="7"/>
    </row>
    <row r="1516" spans="3:4">
      <c r="C1516" s="7"/>
      <c r="D1516" s="7"/>
    </row>
    <row r="1517" spans="3:4">
      <c r="C1517" s="7"/>
      <c r="D1517" s="7"/>
    </row>
    <row r="1518" spans="3:4">
      <c r="C1518" s="7"/>
      <c r="D1518" s="7"/>
    </row>
    <row r="1519" spans="3:4">
      <c r="C1519" s="7"/>
      <c r="D1519" s="7"/>
    </row>
    <row r="1520" spans="3:4">
      <c r="C1520" s="7"/>
      <c r="D1520" s="7"/>
    </row>
    <row r="1521" spans="3:4">
      <c r="C1521" s="7"/>
      <c r="D1521" s="7"/>
    </row>
    <row r="1522" spans="3:4">
      <c r="C1522" s="7"/>
      <c r="D1522" s="7"/>
    </row>
    <row r="1523" spans="3:4">
      <c r="C1523" s="7"/>
      <c r="D1523" s="7"/>
    </row>
    <row r="1524" spans="3:4">
      <c r="C1524" s="7"/>
      <c r="D1524" s="7"/>
    </row>
    <row r="1525" spans="3:4">
      <c r="C1525" s="7"/>
      <c r="D1525" s="7"/>
    </row>
    <row r="1526" spans="3:4">
      <c r="C1526" s="7"/>
      <c r="D1526" s="7"/>
    </row>
    <row r="1527" spans="3:4">
      <c r="C1527" s="7"/>
      <c r="D1527" s="7"/>
    </row>
    <row r="1528" spans="3:4">
      <c r="C1528" s="7"/>
      <c r="D1528" s="7"/>
    </row>
    <row r="1529" spans="3:4">
      <c r="C1529" s="7"/>
      <c r="D1529" s="7"/>
    </row>
    <row r="1530" spans="3:4">
      <c r="C1530" s="7"/>
      <c r="D1530" s="7"/>
    </row>
    <row r="1531" spans="3:4">
      <c r="C1531" s="7"/>
      <c r="D1531" s="7"/>
    </row>
    <row r="1532" spans="3:4">
      <c r="C1532" s="7"/>
      <c r="D1532" s="7"/>
    </row>
    <row r="1533" spans="3:4">
      <c r="C1533" s="7"/>
      <c r="D1533" s="7"/>
    </row>
    <row r="1534" spans="3:4">
      <c r="C1534" s="7"/>
      <c r="D1534" s="7"/>
    </row>
    <row r="1535" spans="3:4">
      <c r="C1535" s="7"/>
      <c r="D1535" s="7"/>
    </row>
    <row r="1536" spans="3:4">
      <c r="C1536" s="7"/>
      <c r="D1536" s="7"/>
    </row>
    <row r="1537" spans="3:4">
      <c r="C1537" s="7"/>
      <c r="D1537" s="7"/>
    </row>
    <row r="1538" spans="3:4">
      <c r="C1538" s="7"/>
      <c r="D1538" s="7"/>
    </row>
    <row r="1539" spans="3:4">
      <c r="C1539" s="7"/>
      <c r="D1539" s="7"/>
    </row>
    <row r="1540" spans="3:4">
      <c r="C1540" s="7"/>
      <c r="D1540" s="7"/>
    </row>
    <row r="1541" spans="3:4">
      <c r="C1541" s="7"/>
      <c r="D1541" s="7"/>
    </row>
    <row r="1542" spans="3:4">
      <c r="C1542" s="7"/>
      <c r="D1542" s="7"/>
    </row>
    <row r="1543" spans="3:4">
      <c r="C1543" s="7"/>
      <c r="D1543" s="7"/>
    </row>
    <row r="1544" spans="3:4">
      <c r="C1544" s="7"/>
      <c r="D1544" s="7"/>
    </row>
    <row r="1545" spans="3:4">
      <c r="C1545" s="7"/>
      <c r="D1545" s="7"/>
    </row>
    <row r="1546" spans="3:4">
      <c r="C1546" s="7"/>
      <c r="D1546" s="7"/>
    </row>
    <row r="1547" spans="3:4">
      <c r="C1547" s="7"/>
      <c r="D1547" s="7"/>
    </row>
    <row r="1548" spans="3:4">
      <c r="C1548" s="7"/>
      <c r="D1548" s="7"/>
    </row>
    <row r="1549" spans="3:4">
      <c r="C1549" s="7"/>
      <c r="D1549" s="7"/>
    </row>
    <row r="1550" spans="3:4">
      <c r="C1550" s="7"/>
      <c r="D1550" s="7"/>
    </row>
    <row r="1551" spans="3:4">
      <c r="C1551" s="7"/>
      <c r="D1551" s="7"/>
    </row>
    <row r="1552" spans="3:4">
      <c r="C1552" s="7"/>
      <c r="D1552" s="7"/>
    </row>
    <row r="1553" spans="3:4">
      <c r="C1553" s="7"/>
      <c r="D1553" s="7"/>
    </row>
    <row r="1554" spans="3:4">
      <c r="C1554" s="7"/>
      <c r="D1554" s="7"/>
    </row>
    <row r="1555" spans="3:4">
      <c r="C1555" s="7"/>
      <c r="D1555" s="7"/>
    </row>
    <row r="1556" spans="3:4">
      <c r="C1556" s="7"/>
      <c r="D1556" s="7"/>
    </row>
    <row r="1557" spans="3:4">
      <c r="C1557" s="7"/>
      <c r="D1557" s="7"/>
    </row>
    <row r="1558" spans="3:4">
      <c r="C1558" s="7"/>
      <c r="D1558" s="7"/>
    </row>
    <row r="1559" spans="3:4">
      <c r="C1559" s="7"/>
      <c r="D1559" s="7"/>
    </row>
    <row r="1560" spans="3:4">
      <c r="C1560" s="7"/>
      <c r="D1560" s="7"/>
    </row>
    <row r="1561" spans="3:4">
      <c r="C1561" s="7"/>
      <c r="D1561" s="7"/>
    </row>
    <row r="1562" spans="3:4">
      <c r="C1562" s="7"/>
      <c r="D1562" s="7"/>
    </row>
    <row r="1563" spans="3:4">
      <c r="C1563" s="7"/>
      <c r="D1563" s="7"/>
    </row>
    <row r="1564" spans="3:4">
      <c r="C1564" s="7"/>
      <c r="D1564" s="7"/>
    </row>
    <row r="1565" spans="3:4">
      <c r="C1565" s="7"/>
      <c r="D1565" s="7"/>
    </row>
    <row r="1566" spans="3:4">
      <c r="C1566" s="7"/>
      <c r="D1566" s="7"/>
    </row>
    <row r="1567" spans="3:4">
      <c r="C1567" s="7"/>
      <c r="D1567" s="7"/>
    </row>
    <row r="1568" spans="3:4">
      <c r="C1568" s="7"/>
      <c r="D1568" s="7"/>
    </row>
    <row r="1569" spans="3:4">
      <c r="C1569" s="7"/>
      <c r="D1569" s="7"/>
    </row>
    <row r="1570" spans="3:4">
      <c r="C1570" s="7"/>
      <c r="D1570" s="7"/>
    </row>
    <row r="1571" spans="3:4">
      <c r="C1571" s="7"/>
      <c r="D1571" s="7"/>
    </row>
    <row r="1572" spans="3:4">
      <c r="C1572" s="7"/>
      <c r="D1572" s="7"/>
    </row>
    <row r="1573" spans="3:4">
      <c r="C1573" s="7"/>
      <c r="D1573" s="7"/>
    </row>
    <row r="1574" spans="3:4">
      <c r="C1574" s="7"/>
      <c r="D1574" s="7"/>
    </row>
    <row r="1575" spans="3:4">
      <c r="C1575" s="7"/>
      <c r="D1575" s="7"/>
    </row>
    <row r="1576" spans="3:4">
      <c r="C1576" s="7"/>
      <c r="D1576" s="7"/>
    </row>
    <row r="1577" spans="3:4">
      <c r="C1577" s="7"/>
      <c r="D1577" s="7"/>
    </row>
    <row r="1578" spans="3:4">
      <c r="C1578" s="7"/>
      <c r="D1578" s="7"/>
    </row>
    <row r="1579" spans="3:4">
      <c r="C1579" s="7"/>
      <c r="D1579" s="7"/>
    </row>
    <row r="1580" spans="3:4">
      <c r="C1580" s="7"/>
      <c r="D1580" s="7"/>
    </row>
    <row r="1581" spans="3:4">
      <c r="C1581" s="7"/>
      <c r="D1581" s="7"/>
    </row>
    <row r="1582" spans="3:4">
      <c r="C1582" s="7"/>
      <c r="D1582" s="7"/>
    </row>
    <row r="1583" spans="3:4">
      <c r="C1583" s="7"/>
      <c r="D1583" s="7"/>
    </row>
    <row r="1584" spans="3:4">
      <c r="C1584" s="7"/>
      <c r="D1584" s="7"/>
    </row>
    <row r="1585" spans="3:4">
      <c r="C1585" s="7"/>
      <c r="D1585" s="7"/>
    </row>
    <row r="1586" spans="3:4">
      <c r="C1586" s="7"/>
      <c r="D1586" s="7"/>
    </row>
    <row r="1587" spans="3:4">
      <c r="C1587" s="7"/>
      <c r="D1587" s="7"/>
    </row>
    <row r="1588" spans="3:4">
      <c r="C1588" s="7"/>
      <c r="D1588" s="7"/>
    </row>
    <row r="1589" spans="3:4">
      <c r="C1589" s="7"/>
      <c r="D1589" s="7"/>
    </row>
    <row r="1590" spans="3:4">
      <c r="C1590" s="7"/>
      <c r="D1590" s="7"/>
    </row>
    <row r="1591" spans="3:4">
      <c r="C1591" s="7"/>
      <c r="D1591" s="7"/>
    </row>
    <row r="1592" spans="3:4">
      <c r="C1592" s="7"/>
      <c r="D1592" s="7"/>
    </row>
    <row r="1593" spans="3:4">
      <c r="C1593" s="7"/>
      <c r="D1593" s="7"/>
    </row>
    <row r="1594" spans="3:4">
      <c r="C1594" s="7"/>
      <c r="D1594" s="7"/>
    </row>
    <row r="1595" spans="3:4">
      <c r="C1595" s="7"/>
      <c r="D1595" s="7"/>
    </row>
    <row r="1596" spans="3:4">
      <c r="C1596" s="7"/>
      <c r="D1596" s="7"/>
    </row>
    <row r="1597" spans="3:4">
      <c r="C1597" s="7"/>
      <c r="D1597" s="7"/>
    </row>
    <row r="1598" spans="3:4">
      <c r="C1598" s="7"/>
      <c r="D1598" s="7"/>
    </row>
    <row r="1599" spans="3:4">
      <c r="C1599" s="7"/>
      <c r="D1599" s="7"/>
    </row>
    <row r="1600" spans="3:4">
      <c r="C1600" s="7"/>
      <c r="D1600" s="7"/>
    </row>
    <row r="1601" spans="3:4">
      <c r="C1601" s="7"/>
      <c r="D1601" s="7"/>
    </row>
    <row r="1602" spans="3:4">
      <c r="C1602" s="7"/>
      <c r="D1602" s="7"/>
    </row>
    <row r="1603" spans="3:4">
      <c r="C1603" s="7"/>
      <c r="D1603" s="7"/>
    </row>
    <row r="1604" spans="3:4">
      <c r="C1604" s="7"/>
      <c r="D1604" s="7"/>
    </row>
    <row r="1605" spans="3:4">
      <c r="C1605" s="7"/>
      <c r="D1605" s="7"/>
    </row>
    <row r="1606" spans="3:4">
      <c r="C1606" s="7"/>
      <c r="D1606" s="7"/>
    </row>
    <row r="1607" spans="3:4">
      <c r="C1607" s="7"/>
      <c r="D1607" s="7"/>
    </row>
    <row r="1608" spans="3:4">
      <c r="C1608" s="7"/>
      <c r="D1608" s="7"/>
    </row>
    <row r="1609" spans="3:4">
      <c r="C1609" s="7"/>
      <c r="D1609" s="7"/>
    </row>
    <row r="1610" spans="3:4">
      <c r="C1610" s="7"/>
      <c r="D1610" s="7"/>
    </row>
    <row r="1611" spans="3:4">
      <c r="C1611" s="7"/>
      <c r="D1611" s="7"/>
    </row>
    <row r="1612" spans="3:4">
      <c r="C1612" s="7"/>
      <c r="D1612" s="7"/>
    </row>
    <row r="1613" spans="3:4">
      <c r="C1613" s="7"/>
      <c r="D1613" s="7"/>
    </row>
    <row r="1614" spans="3:4">
      <c r="C1614" s="7"/>
      <c r="D1614" s="7"/>
    </row>
    <row r="1615" spans="3:4">
      <c r="C1615" s="7"/>
      <c r="D1615" s="7"/>
    </row>
    <row r="1616" spans="3:4">
      <c r="C1616" s="7"/>
      <c r="D1616" s="7"/>
    </row>
    <row r="1617" spans="3:4">
      <c r="C1617" s="7"/>
      <c r="D1617" s="7"/>
    </row>
    <row r="1618" spans="3:4">
      <c r="C1618" s="7"/>
      <c r="D1618" s="7"/>
    </row>
    <row r="1619" spans="3:4">
      <c r="C1619" s="7"/>
      <c r="D1619" s="7"/>
    </row>
    <row r="1620" spans="3:4">
      <c r="C1620" s="7"/>
      <c r="D1620" s="7"/>
    </row>
    <row r="1621" spans="3:4">
      <c r="C1621" s="7"/>
      <c r="D1621" s="7"/>
    </row>
    <row r="1622" spans="3:4">
      <c r="C1622" s="7"/>
      <c r="D1622" s="7"/>
    </row>
    <row r="1623" spans="3:4">
      <c r="C1623" s="7"/>
      <c r="D1623" s="7"/>
    </row>
    <row r="1624" spans="3:4">
      <c r="C1624" s="7"/>
      <c r="D1624" s="7"/>
    </row>
    <row r="1625" spans="3:4">
      <c r="C1625" s="7"/>
      <c r="D1625" s="7"/>
    </row>
    <row r="1626" spans="3:4">
      <c r="C1626" s="7"/>
      <c r="D1626" s="7"/>
    </row>
    <row r="1627" spans="3:4">
      <c r="C1627" s="7"/>
      <c r="D1627" s="7"/>
    </row>
    <row r="1628" spans="3:4">
      <c r="C1628" s="7"/>
      <c r="D1628" s="7"/>
    </row>
    <row r="1629" spans="3:4">
      <c r="C1629" s="7"/>
      <c r="D1629" s="7"/>
    </row>
    <row r="1630" spans="3:4">
      <c r="C1630" s="7"/>
      <c r="D1630" s="7"/>
    </row>
    <row r="1631" spans="3:4">
      <c r="C1631" s="7"/>
      <c r="D1631" s="7"/>
    </row>
    <row r="1632" spans="3:4">
      <c r="C1632" s="7"/>
      <c r="D1632" s="7"/>
    </row>
    <row r="1633" spans="3:4">
      <c r="C1633" s="7"/>
      <c r="D1633" s="7"/>
    </row>
    <row r="1634" spans="3:4">
      <c r="C1634" s="7"/>
      <c r="D1634" s="7"/>
    </row>
    <row r="1635" spans="3:4">
      <c r="C1635" s="7"/>
      <c r="D1635" s="7"/>
    </row>
    <row r="1636" spans="3:4">
      <c r="C1636" s="7"/>
      <c r="D1636" s="7"/>
    </row>
    <row r="1637" spans="3:4">
      <c r="C1637" s="7"/>
      <c r="D1637" s="7"/>
    </row>
    <row r="1638" spans="3:4">
      <c r="C1638" s="7"/>
      <c r="D1638" s="7"/>
    </row>
    <row r="1639" spans="3:4">
      <c r="C1639" s="7"/>
      <c r="D1639" s="7"/>
    </row>
    <row r="1640" spans="3:4">
      <c r="C1640" s="7"/>
      <c r="D1640" s="7"/>
    </row>
    <row r="1641" spans="3:4">
      <c r="C1641" s="7"/>
      <c r="D1641" s="7"/>
    </row>
    <row r="1642" spans="3:4">
      <c r="C1642" s="7"/>
      <c r="D1642" s="7"/>
    </row>
    <row r="1643" spans="3:4">
      <c r="C1643" s="7"/>
      <c r="D1643" s="7"/>
    </row>
    <row r="1644" spans="3:4">
      <c r="C1644" s="7"/>
      <c r="D1644" s="7"/>
    </row>
    <row r="1645" spans="3:4">
      <c r="C1645" s="7"/>
      <c r="D1645" s="7"/>
    </row>
    <row r="1646" spans="3:4">
      <c r="C1646" s="7"/>
      <c r="D1646" s="7"/>
    </row>
    <row r="1647" spans="3:4">
      <c r="C1647" s="7"/>
      <c r="D1647" s="7"/>
    </row>
    <row r="1648" spans="3:4">
      <c r="C1648" s="7"/>
      <c r="D1648" s="7"/>
    </row>
    <row r="1649" spans="3:4">
      <c r="C1649" s="7"/>
      <c r="D1649" s="7"/>
    </row>
    <row r="1650" spans="3:4">
      <c r="C1650" s="7"/>
      <c r="D1650" s="7"/>
    </row>
    <row r="1651" spans="3:4">
      <c r="C1651" s="7"/>
      <c r="D1651" s="7"/>
    </row>
    <row r="1652" spans="3:4">
      <c r="C1652" s="7"/>
      <c r="D1652" s="7"/>
    </row>
    <row r="1653" spans="3:4">
      <c r="C1653" s="7"/>
      <c r="D1653" s="7"/>
    </row>
    <row r="1654" spans="3:4">
      <c r="C1654" s="7"/>
      <c r="D1654" s="7"/>
    </row>
    <row r="1655" spans="3:4">
      <c r="C1655" s="7"/>
      <c r="D1655" s="7"/>
    </row>
    <row r="1656" spans="3:4">
      <c r="C1656" s="7"/>
      <c r="D1656" s="7"/>
    </row>
    <row r="1657" spans="3:4">
      <c r="C1657" s="7"/>
      <c r="D1657" s="7"/>
    </row>
    <row r="1658" spans="3:4">
      <c r="C1658" s="7"/>
      <c r="D1658" s="7"/>
    </row>
    <row r="1659" spans="3:4">
      <c r="C1659" s="7"/>
      <c r="D1659" s="7"/>
    </row>
    <row r="1660" spans="3:4">
      <c r="C1660" s="7"/>
      <c r="D1660" s="7"/>
    </row>
    <row r="1661" spans="3:4">
      <c r="C1661" s="7"/>
      <c r="D1661" s="7"/>
    </row>
    <row r="1662" spans="3:4">
      <c r="C1662" s="7"/>
      <c r="D1662" s="7"/>
    </row>
    <row r="1663" spans="3:4">
      <c r="C1663" s="7"/>
      <c r="D1663" s="7"/>
    </row>
    <row r="1664" spans="3:4">
      <c r="C1664" s="7"/>
      <c r="D1664" s="7"/>
    </row>
    <row r="1665" spans="3:4">
      <c r="C1665" s="7"/>
      <c r="D1665" s="7"/>
    </row>
    <row r="1666" spans="3:4">
      <c r="C1666" s="7"/>
      <c r="D1666" s="7"/>
    </row>
    <row r="1667" spans="3:4">
      <c r="C1667" s="7"/>
      <c r="D1667" s="7"/>
    </row>
    <row r="1668" spans="3:4">
      <c r="C1668" s="7"/>
      <c r="D1668" s="7"/>
    </row>
    <row r="1669" spans="3:4">
      <c r="C1669" s="7"/>
      <c r="D1669" s="7"/>
    </row>
    <row r="1670" spans="3:4">
      <c r="C1670" s="7"/>
      <c r="D1670" s="7"/>
    </row>
    <row r="1671" spans="3:4">
      <c r="C1671" s="7"/>
      <c r="D1671" s="7"/>
    </row>
    <row r="1672" spans="3:4">
      <c r="C1672" s="7"/>
      <c r="D1672" s="7"/>
    </row>
    <row r="1673" spans="3:4">
      <c r="C1673" s="7"/>
      <c r="D1673" s="7"/>
    </row>
    <row r="1674" spans="3:4">
      <c r="C1674" s="7"/>
      <c r="D1674" s="7"/>
    </row>
    <row r="1675" spans="3:4">
      <c r="C1675" s="7"/>
      <c r="D1675" s="7"/>
    </row>
    <row r="1676" spans="3:4">
      <c r="C1676" s="7"/>
      <c r="D1676" s="7"/>
    </row>
    <row r="1677" spans="3:4">
      <c r="C1677" s="7"/>
      <c r="D1677" s="7"/>
    </row>
    <row r="1678" spans="3:4">
      <c r="C1678" s="7"/>
      <c r="D1678" s="7"/>
    </row>
    <row r="1679" spans="3:4">
      <c r="C1679" s="7"/>
      <c r="D1679" s="7"/>
    </row>
    <row r="1680" spans="3:4">
      <c r="C1680" s="7"/>
      <c r="D1680" s="7"/>
    </row>
    <row r="1681" spans="3:4">
      <c r="C1681" s="7"/>
      <c r="D1681" s="7"/>
    </row>
    <row r="1682" spans="3:4">
      <c r="C1682" s="7"/>
      <c r="D1682" s="7"/>
    </row>
    <row r="1683" spans="3:4">
      <c r="C1683" s="7"/>
      <c r="D1683" s="7"/>
    </row>
    <row r="1684" spans="3:4">
      <c r="C1684" s="7"/>
      <c r="D1684" s="7"/>
    </row>
    <row r="1685" spans="3:4">
      <c r="C1685" s="7"/>
      <c r="D1685" s="7"/>
    </row>
    <row r="1686" spans="3:4">
      <c r="C1686" s="7"/>
      <c r="D1686" s="7"/>
    </row>
    <row r="1687" spans="3:4">
      <c r="C1687" s="7"/>
      <c r="D1687" s="7"/>
    </row>
    <row r="1688" spans="3:4">
      <c r="C1688" s="7"/>
      <c r="D1688" s="7"/>
    </row>
    <row r="1689" spans="3:4">
      <c r="C1689" s="7"/>
      <c r="D1689" s="7"/>
    </row>
    <row r="1690" spans="3:4">
      <c r="C1690" s="7"/>
      <c r="D1690" s="7"/>
    </row>
    <row r="1691" spans="3:4">
      <c r="C1691" s="7"/>
      <c r="D1691" s="7"/>
    </row>
    <row r="1692" spans="3:4">
      <c r="C1692" s="7"/>
      <c r="D1692" s="7"/>
    </row>
    <row r="1693" spans="3:4">
      <c r="C1693" s="7"/>
      <c r="D1693" s="7"/>
    </row>
    <row r="1694" spans="3:4">
      <c r="C1694" s="7"/>
      <c r="D1694" s="7"/>
    </row>
    <row r="1695" spans="3:4">
      <c r="C1695" s="7"/>
      <c r="D1695" s="7"/>
    </row>
    <row r="1696" spans="3:4">
      <c r="C1696" s="7"/>
      <c r="D1696" s="7"/>
    </row>
    <row r="1697" spans="3:4">
      <c r="C1697" s="7"/>
      <c r="D1697" s="7"/>
    </row>
    <row r="1698" spans="3:4">
      <c r="C1698" s="7"/>
      <c r="D1698" s="7"/>
    </row>
    <row r="1699" spans="3:4">
      <c r="C1699" s="7"/>
      <c r="D1699" s="7"/>
    </row>
    <row r="1700" spans="3:4">
      <c r="C1700" s="7"/>
      <c r="D1700" s="7"/>
    </row>
    <row r="1701" spans="3:4">
      <c r="C1701" s="7"/>
      <c r="D1701" s="7"/>
    </row>
    <row r="1702" spans="3:4">
      <c r="C1702" s="7"/>
      <c r="D1702" s="7"/>
    </row>
    <row r="1703" spans="3:4">
      <c r="C1703" s="7"/>
      <c r="D1703" s="7"/>
    </row>
    <row r="1704" spans="3:4">
      <c r="C1704" s="7"/>
      <c r="D1704" s="7"/>
    </row>
    <row r="1705" spans="3:4">
      <c r="C1705" s="7"/>
      <c r="D1705" s="7"/>
    </row>
    <row r="1706" spans="3:4">
      <c r="C1706" s="7"/>
      <c r="D1706" s="7"/>
    </row>
    <row r="1707" spans="3:4">
      <c r="C1707" s="7"/>
      <c r="D1707" s="7"/>
    </row>
    <row r="1708" spans="3:4">
      <c r="C1708" s="7"/>
      <c r="D1708" s="7"/>
    </row>
    <row r="1709" spans="3:4">
      <c r="C1709" s="7"/>
      <c r="D1709" s="7"/>
    </row>
    <row r="1710" spans="3:4">
      <c r="C1710" s="7"/>
      <c r="D1710" s="7"/>
    </row>
    <row r="1711" spans="3:4">
      <c r="C1711" s="7"/>
      <c r="D1711" s="7"/>
    </row>
    <row r="1712" spans="3:4">
      <c r="C1712" s="7"/>
      <c r="D1712" s="7"/>
    </row>
    <row r="1713" spans="3:4">
      <c r="C1713" s="7"/>
      <c r="D1713" s="7"/>
    </row>
    <row r="1714" spans="3:4">
      <c r="C1714" s="7"/>
      <c r="D1714" s="7"/>
    </row>
    <row r="1715" spans="3:4">
      <c r="C1715" s="7"/>
      <c r="D1715" s="7"/>
    </row>
    <row r="1716" spans="3:4">
      <c r="C1716" s="7"/>
      <c r="D1716" s="7"/>
    </row>
    <row r="1717" spans="3:4">
      <c r="C1717" s="7"/>
      <c r="D1717" s="7"/>
    </row>
    <row r="1718" spans="3:4">
      <c r="C1718" s="7"/>
      <c r="D1718" s="7"/>
    </row>
    <row r="1719" spans="3:4">
      <c r="C1719" s="7"/>
      <c r="D1719" s="7"/>
    </row>
    <row r="1720" spans="3:4">
      <c r="C1720" s="7"/>
      <c r="D1720" s="7"/>
    </row>
    <row r="1721" spans="3:4">
      <c r="C1721" s="7"/>
      <c r="D1721" s="7"/>
    </row>
    <row r="1722" spans="3:4">
      <c r="C1722" s="7"/>
      <c r="D1722" s="7"/>
    </row>
    <row r="1723" spans="3:4">
      <c r="C1723" s="7"/>
      <c r="D1723" s="7"/>
    </row>
    <row r="1724" spans="3:4">
      <c r="C1724" s="7"/>
      <c r="D1724" s="7"/>
    </row>
    <row r="1725" spans="3:4">
      <c r="C1725" s="7"/>
      <c r="D1725" s="7"/>
    </row>
    <row r="1726" spans="3:4">
      <c r="C1726" s="7"/>
      <c r="D1726" s="7"/>
    </row>
    <row r="1727" spans="3:4">
      <c r="C1727" s="7"/>
      <c r="D1727" s="7"/>
    </row>
    <row r="1728" spans="3:4">
      <c r="C1728" s="7"/>
      <c r="D1728" s="7"/>
    </row>
    <row r="1729" spans="3:4">
      <c r="C1729" s="7"/>
      <c r="D1729" s="7"/>
    </row>
    <row r="1730" spans="3:4">
      <c r="C1730" s="7"/>
      <c r="D1730" s="7"/>
    </row>
    <row r="1731" spans="3:4">
      <c r="C1731" s="7"/>
      <c r="D1731" s="7"/>
    </row>
    <row r="1732" spans="3:4">
      <c r="C1732" s="7"/>
      <c r="D1732" s="7"/>
    </row>
    <row r="1733" spans="3:4">
      <c r="C1733" s="7"/>
      <c r="D1733" s="7"/>
    </row>
    <row r="1734" spans="3:4">
      <c r="C1734" s="7"/>
      <c r="D1734" s="7"/>
    </row>
    <row r="1735" spans="3:4">
      <c r="C1735" s="7"/>
      <c r="D1735" s="7"/>
    </row>
    <row r="1736" spans="3:4">
      <c r="C1736" s="7"/>
      <c r="D1736" s="7"/>
    </row>
    <row r="1737" spans="3:4">
      <c r="C1737" s="7"/>
      <c r="D1737" s="7"/>
    </row>
    <row r="1738" spans="3:4">
      <c r="C1738" s="7"/>
      <c r="D1738" s="7"/>
    </row>
    <row r="1739" spans="3:4">
      <c r="C1739" s="7"/>
      <c r="D1739" s="7"/>
    </row>
    <row r="1740" spans="3:4">
      <c r="C1740" s="7"/>
      <c r="D1740" s="7"/>
    </row>
    <row r="1741" spans="3:4">
      <c r="C1741" s="7"/>
      <c r="D1741" s="7"/>
    </row>
    <row r="1742" spans="3:4">
      <c r="C1742" s="7"/>
      <c r="D1742" s="7"/>
    </row>
    <row r="1743" spans="3:4">
      <c r="C1743" s="7"/>
      <c r="D1743" s="7"/>
    </row>
    <row r="1744" spans="3:4">
      <c r="C1744" s="7"/>
      <c r="D1744" s="7"/>
    </row>
    <row r="1745" spans="3:4">
      <c r="C1745" s="7"/>
      <c r="D1745" s="7"/>
    </row>
    <row r="1746" spans="3:4">
      <c r="C1746" s="7"/>
      <c r="D1746" s="7"/>
    </row>
    <row r="1747" spans="3:4">
      <c r="C1747" s="7"/>
      <c r="D1747" s="7"/>
    </row>
    <row r="1748" spans="3:4">
      <c r="C1748" s="7"/>
      <c r="D1748" s="7"/>
    </row>
    <row r="1749" spans="3:4">
      <c r="C1749" s="7"/>
      <c r="D1749" s="7"/>
    </row>
    <row r="1750" spans="3:4">
      <c r="C1750" s="7"/>
      <c r="D1750" s="7"/>
    </row>
    <row r="1751" spans="3:4">
      <c r="C1751" s="7"/>
      <c r="D1751" s="7"/>
    </row>
    <row r="1752" spans="3:4">
      <c r="C1752" s="7"/>
      <c r="D1752" s="7"/>
    </row>
    <row r="1753" spans="3:4">
      <c r="C1753" s="7"/>
      <c r="D1753" s="7"/>
    </row>
    <row r="1754" spans="3:4">
      <c r="C1754" s="7"/>
      <c r="D1754" s="7"/>
    </row>
    <row r="1755" spans="3:4">
      <c r="C1755" s="7"/>
      <c r="D1755" s="7"/>
    </row>
    <row r="1756" spans="3:4">
      <c r="C1756" s="7"/>
      <c r="D1756" s="7"/>
    </row>
    <row r="1757" spans="3:4">
      <c r="C1757" s="7"/>
      <c r="D1757" s="7"/>
    </row>
    <row r="1758" spans="3:4">
      <c r="C1758" s="7"/>
      <c r="D1758" s="7"/>
    </row>
    <row r="1759" spans="3:4">
      <c r="C1759" s="7"/>
      <c r="D1759" s="7"/>
    </row>
    <row r="1760" spans="3:4">
      <c r="C1760" s="7"/>
      <c r="D1760" s="7"/>
    </row>
    <row r="1761" spans="3:4">
      <c r="C1761" s="7"/>
      <c r="D1761" s="7"/>
    </row>
    <row r="1762" spans="3:4">
      <c r="C1762" s="7"/>
      <c r="D1762" s="7"/>
    </row>
    <row r="1763" spans="3:4">
      <c r="C1763" s="7"/>
      <c r="D1763" s="7"/>
    </row>
    <row r="1764" spans="3:4">
      <c r="C1764" s="7"/>
      <c r="D1764" s="7"/>
    </row>
    <row r="1765" spans="3:4">
      <c r="C1765" s="7"/>
      <c r="D1765" s="7"/>
    </row>
    <row r="1766" spans="3:4">
      <c r="C1766" s="7"/>
      <c r="D1766" s="7"/>
    </row>
    <row r="1767" spans="3:4">
      <c r="C1767" s="7"/>
      <c r="D1767" s="7"/>
    </row>
    <row r="1768" spans="3:4">
      <c r="C1768" s="7"/>
      <c r="D1768" s="7"/>
    </row>
    <row r="1769" spans="3:4">
      <c r="C1769" s="7"/>
      <c r="D1769" s="7"/>
    </row>
    <row r="1770" spans="3:4">
      <c r="C1770" s="7"/>
      <c r="D1770" s="7"/>
    </row>
    <row r="1771" spans="3:4">
      <c r="C1771" s="7"/>
      <c r="D1771" s="7"/>
    </row>
    <row r="1772" spans="3:4">
      <c r="C1772" s="7"/>
      <c r="D1772" s="7"/>
    </row>
    <row r="1773" spans="3:4">
      <c r="C1773" s="7"/>
      <c r="D1773" s="7"/>
    </row>
    <row r="1774" spans="3:4">
      <c r="C1774" s="7"/>
      <c r="D1774" s="7"/>
    </row>
    <row r="1775" spans="3:4">
      <c r="C1775" s="7"/>
      <c r="D1775" s="7"/>
    </row>
    <row r="1776" spans="3:4">
      <c r="C1776" s="7"/>
      <c r="D1776" s="7"/>
    </row>
    <row r="1777" spans="3:4">
      <c r="C1777" s="7"/>
      <c r="D1777" s="7"/>
    </row>
    <row r="1778" spans="3:4">
      <c r="C1778" s="7"/>
      <c r="D1778" s="7"/>
    </row>
    <row r="1779" spans="3:4">
      <c r="C1779" s="7"/>
      <c r="D1779" s="7"/>
    </row>
    <row r="1780" spans="3:4">
      <c r="C1780" s="7"/>
      <c r="D1780" s="7"/>
    </row>
    <row r="1781" spans="3:4">
      <c r="C1781" s="7"/>
      <c r="D1781" s="7"/>
    </row>
    <row r="1782" spans="3:4">
      <c r="C1782" s="7"/>
      <c r="D1782" s="7"/>
    </row>
    <row r="1783" spans="3:4">
      <c r="C1783" s="7"/>
      <c r="D1783" s="7"/>
    </row>
    <row r="1784" spans="3:4">
      <c r="C1784" s="7"/>
      <c r="D1784" s="7"/>
    </row>
    <row r="1785" spans="3:4">
      <c r="C1785" s="7"/>
      <c r="D1785" s="7"/>
    </row>
    <row r="1786" spans="3:4">
      <c r="C1786" s="7"/>
      <c r="D1786" s="7"/>
    </row>
    <row r="1787" spans="3:4">
      <c r="C1787" s="7"/>
      <c r="D1787" s="7"/>
    </row>
    <row r="1788" spans="3:4">
      <c r="C1788" s="7"/>
      <c r="D1788" s="7"/>
    </row>
    <row r="1789" spans="3:4">
      <c r="C1789" s="7"/>
      <c r="D1789" s="7"/>
    </row>
    <row r="1790" spans="3:4">
      <c r="C1790" s="7"/>
      <c r="D1790" s="7"/>
    </row>
    <row r="1791" spans="3:4">
      <c r="C1791" s="7"/>
      <c r="D1791" s="7"/>
    </row>
    <row r="1792" spans="3:4">
      <c r="C1792" s="7"/>
      <c r="D1792" s="7"/>
    </row>
    <row r="1793" spans="3:4">
      <c r="C1793" s="7"/>
      <c r="D1793" s="7"/>
    </row>
    <row r="1794" spans="3:4">
      <c r="C1794" s="7"/>
      <c r="D1794" s="7"/>
    </row>
    <row r="1795" spans="3:4">
      <c r="C1795" s="7"/>
      <c r="D1795" s="7"/>
    </row>
    <row r="1796" spans="3:4">
      <c r="C1796" s="7"/>
      <c r="D1796" s="7"/>
    </row>
    <row r="1797" spans="3:4">
      <c r="C1797" s="7"/>
      <c r="D1797" s="7"/>
    </row>
    <row r="1798" spans="3:4">
      <c r="C1798" s="7"/>
      <c r="D1798" s="7"/>
    </row>
    <row r="1799" spans="3:4">
      <c r="C1799" s="7"/>
      <c r="D1799" s="7"/>
    </row>
    <row r="1800" spans="3:4">
      <c r="C1800" s="7"/>
      <c r="D1800" s="7"/>
    </row>
    <row r="1801" spans="3:4">
      <c r="C1801" s="7"/>
      <c r="D1801" s="7"/>
    </row>
    <row r="1802" spans="3:4">
      <c r="C1802" s="7"/>
      <c r="D1802" s="7"/>
    </row>
    <row r="1803" spans="3:4">
      <c r="C1803" s="7"/>
      <c r="D1803" s="7"/>
    </row>
    <row r="1804" spans="3:4">
      <c r="C1804" s="7"/>
      <c r="D1804" s="7"/>
    </row>
    <row r="1805" spans="3:4">
      <c r="C1805" s="7"/>
      <c r="D1805" s="7"/>
    </row>
    <row r="1806" spans="3:4">
      <c r="C1806" s="7"/>
      <c r="D1806" s="7"/>
    </row>
    <row r="1807" spans="3:4">
      <c r="C1807" s="7"/>
      <c r="D1807" s="7"/>
    </row>
    <row r="1808" spans="3:4">
      <c r="C1808" s="7"/>
      <c r="D1808" s="7"/>
    </row>
    <row r="1809" spans="3:4">
      <c r="C1809" s="7"/>
      <c r="D1809" s="7"/>
    </row>
    <row r="1810" spans="3:4">
      <c r="C1810" s="7"/>
      <c r="D1810" s="7"/>
    </row>
    <row r="1811" spans="3:4">
      <c r="C1811" s="7"/>
      <c r="D1811" s="7"/>
    </row>
    <row r="1812" spans="3:4">
      <c r="C1812" s="7"/>
      <c r="D1812" s="7"/>
    </row>
    <row r="1813" spans="3:4">
      <c r="C1813" s="7"/>
      <c r="D1813" s="7"/>
    </row>
    <row r="1814" spans="3:4">
      <c r="C1814" s="7"/>
      <c r="D1814" s="7"/>
    </row>
    <row r="1815" spans="3:4">
      <c r="C1815" s="7"/>
      <c r="D1815" s="7"/>
    </row>
    <row r="1816" spans="3:4">
      <c r="C1816" s="7"/>
      <c r="D1816" s="7"/>
    </row>
    <row r="1817" spans="3:4">
      <c r="C1817" s="7"/>
      <c r="D1817" s="7"/>
    </row>
    <row r="1818" spans="3:4">
      <c r="C1818" s="7"/>
      <c r="D1818" s="7"/>
    </row>
    <row r="1819" spans="3:4">
      <c r="C1819" s="7"/>
      <c r="D1819" s="7"/>
    </row>
    <row r="1820" spans="3:4">
      <c r="C1820" s="7"/>
      <c r="D1820" s="7"/>
    </row>
    <row r="1821" spans="3:4">
      <c r="C1821" s="7"/>
      <c r="D1821" s="7"/>
    </row>
    <row r="1822" spans="3:4">
      <c r="C1822" s="7"/>
      <c r="D1822" s="7"/>
    </row>
    <row r="1823" spans="3:4">
      <c r="C1823" s="7"/>
      <c r="D1823" s="7"/>
    </row>
    <row r="1824" spans="3:4">
      <c r="C1824" s="7"/>
      <c r="D1824" s="7"/>
    </row>
    <row r="1825" spans="3:4">
      <c r="C1825" s="7"/>
      <c r="D1825" s="7"/>
    </row>
    <row r="1826" spans="3:4">
      <c r="C1826" s="7"/>
      <c r="D1826" s="7"/>
    </row>
    <row r="1827" spans="3:4">
      <c r="C1827" s="7"/>
      <c r="D1827" s="7"/>
    </row>
    <row r="1828" spans="3:4">
      <c r="C1828" s="7"/>
      <c r="D1828" s="7"/>
    </row>
    <row r="1829" spans="3:4">
      <c r="C1829" s="7"/>
      <c r="D1829" s="7"/>
    </row>
    <row r="1830" spans="3:4">
      <c r="C1830" s="7"/>
      <c r="D1830" s="7"/>
    </row>
    <row r="1831" spans="3:4">
      <c r="C1831" s="7"/>
      <c r="D1831" s="7"/>
    </row>
    <row r="1832" spans="3:4">
      <c r="C1832" s="7"/>
      <c r="D1832" s="7"/>
    </row>
    <row r="1833" spans="3:4">
      <c r="C1833" s="7"/>
      <c r="D1833" s="7"/>
    </row>
    <row r="1834" spans="3:4">
      <c r="C1834" s="7"/>
      <c r="D1834" s="7"/>
    </row>
    <row r="1835" spans="3:4">
      <c r="C1835" s="7"/>
      <c r="D1835" s="7"/>
    </row>
    <row r="1836" spans="3:4">
      <c r="C1836" s="7"/>
      <c r="D1836" s="7"/>
    </row>
    <row r="1837" spans="3:4">
      <c r="C1837" s="7"/>
      <c r="D1837" s="7"/>
    </row>
    <row r="1838" spans="3:4">
      <c r="C1838" s="7"/>
      <c r="D1838" s="7"/>
    </row>
    <row r="1839" spans="3:4">
      <c r="C1839" s="7"/>
      <c r="D1839" s="7"/>
    </row>
    <row r="1840" spans="3:4">
      <c r="C1840" s="7"/>
      <c r="D1840" s="7"/>
    </row>
    <row r="1841" spans="3:4">
      <c r="C1841" s="7"/>
      <c r="D1841" s="7"/>
    </row>
    <row r="1842" spans="3:4">
      <c r="C1842" s="7"/>
      <c r="D1842" s="7"/>
    </row>
    <row r="1843" spans="3:4">
      <c r="C1843" s="7"/>
      <c r="D1843" s="7"/>
    </row>
    <row r="1844" spans="3:4">
      <c r="C1844" s="7"/>
      <c r="D1844" s="7"/>
    </row>
    <row r="1845" spans="3:4">
      <c r="C1845" s="7"/>
      <c r="D1845" s="7"/>
    </row>
    <row r="1846" spans="3:4">
      <c r="C1846" s="7"/>
      <c r="D1846" s="7"/>
    </row>
    <row r="1847" spans="3:4">
      <c r="C1847" s="7"/>
      <c r="D1847" s="7"/>
    </row>
    <row r="1848" spans="3:4">
      <c r="C1848" s="7"/>
      <c r="D1848" s="7"/>
    </row>
    <row r="1849" spans="3:4">
      <c r="C1849" s="7"/>
      <c r="D1849" s="7"/>
    </row>
    <row r="1850" spans="3:4">
      <c r="C1850" s="7"/>
      <c r="D1850" s="7"/>
    </row>
    <row r="1851" spans="3:4">
      <c r="C1851" s="7"/>
      <c r="D1851" s="7"/>
    </row>
    <row r="1852" spans="3:4">
      <c r="C1852" s="7"/>
      <c r="D1852" s="7"/>
    </row>
    <row r="1853" spans="3:4">
      <c r="C1853" s="7"/>
      <c r="D1853" s="7"/>
    </row>
    <row r="1854" spans="3:4">
      <c r="C1854" s="7"/>
      <c r="D1854" s="7"/>
    </row>
    <row r="1855" spans="3:4">
      <c r="C1855" s="7"/>
      <c r="D1855" s="7"/>
    </row>
    <row r="1856" spans="3:4">
      <c r="C1856" s="7"/>
      <c r="D1856" s="7"/>
    </row>
    <row r="1857" spans="3:4">
      <c r="C1857" s="7"/>
      <c r="D1857" s="7"/>
    </row>
    <row r="1858" spans="3:4">
      <c r="C1858" s="7"/>
      <c r="D1858" s="7"/>
    </row>
    <row r="1859" spans="3:4">
      <c r="C1859" s="7"/>
      <c r="D1859" s="7"/>
    </row>
    <row r="1860" spans="3:4">
      <c r="C1860" s="7"/>
      <c r="D1860" s="7"/>
    </row>
    <row r="1861" spans="3:4">
      <c r="C1861" s="7"/>
      <c r="D1861" s="7"/>
    </row>
    <row r="1862" spans="3:4">
      <c r="C1862" s="7"/>
      <c r="D1862" s="7"/>
    </row>
    <row r="1863" spans="3:4">
      <c r="C1863" s="7"/>
      <c r="D1863" s="7"/>
    </row>
    <row r="1864" spans="3:4">
      <c r="C1864" s="7"/>
      <c r="D1864" s="7"/>
    </row>
    <row r="1865" spans="3:4">
      <c r="C1865" s="7"/>
      <c r="D1865" s="7"/>
    </row>
    <row r="1866" spans="3:4">
      <c r="C1866" s="7"/>
      <c r="D1866" s="7"/>
    </row>
    <row r="1867" spans="3:4">
      <c r="C1867" s="7"/>
      <c r="D1867" s="7"/>
    </row>
    <row r="1868" spans="3:4">
      <c r="C1868" s="7"/>
      <c r="D1868" s="7"/>
    </row>
    <row r="1869" spans="3:4">
      <c r="C1869" s="7"/>
      <c r="D1869" s="7"/>
    </row>
    <row r="1870" spans="3:4">
      <c r="C1870" s="7"/>
      <c r="D1870" s="7"/>
    </row>
    <row r="1871" spans="3:4">
      <c r="C1871" s="7"/>
      <c r="D1871" s="7"/>
    </row>
    <row r="1872" spans="3:4">
      <c r="C1872" s="7"/>
      <c r="D1872" s="7"/>
    </row>
    <row r="1873" spans="3:4">
      <c r="C1873" s="7"/>
      <c r="D1873" s="7"/>
    </row>
    <row r="1874" spans="3:4">
      <c r="C1874" s="7"/>
      <c r="D1874" s="7"/>
    </row>
    <row r="1875" spans="3:4">
      <c r="C1875" s="7"/>
      <c r="D1875" s="7"/>
    </row>
    <row r="1876" spans="3:4">
      <c r="C1876" s="7"/>
      <c r="D1876" s="7"/>
    </row>
    <row r="1877" spans="3:4">
      <c r="C1877" s="7"/>
      <c r="D1877" s="7"/>
    </row>
    <row r="1878" spans="3:4">
      <c r="C1878" s="7"/>
      <c r="D1878" s="7"/>
    </row>
    <row r="1879" spans="3:4">
      <c r="C1879" s="7"/>
      <c r="D1879" s="7"/>
    </row>
    <row r="1880" spans="3:4">
      <c r="C1880" s="7"/>
      <c r="D1880" s="7"/>
    </row>
    <row r="1881" spans="3:4">
      <c r="C1881" s="7"/>
      <c r="D1881" s="7"/>
    </row>
    <row r="1882" spans="3:4">
      <c r="C1882" s="7"/>
      <c r="D1882" s="7"/>
    </row>
    <row r="1883" spans="3:4">
      <c r="C1883" s="7"/>
      <c r="D1883" s="7"/>
    </row>
    <row r="1884" spans="3:4">
      <c r="C1884" s="7"/>
      <c r="D1884" s="7"/>
    </row>
    <row r="1885" spans="3:4">
      <c r="C1885" s="7"/>
      <c r="D1885" s="7"/>
    </row>
    <row r="1886" spans="3:4">
      <c r="C1886" s="7"/>
      <c r="D1886" s="7"/>
    </row>
    <row r="1887" spans="3:4">
      <c r="C1887" s="7"/>
      <c r="D1887" s="7"/>
    </row>
    <row r="1888" spans="3:4">
      <c r="C1888" s="7"/>
      <c r="D1888" s="7"/>
    </row>
    <row r="1889" spans="3:4">
      <c r="C1889" s="7"/>
      <c r="D1889" s="7"/>
    </row>
    <row r="1890" spans="3:4">
      <c r="C1890" s="7"/>
      <c r="D1890" s="7"/>
    </row>
    <row r="1891" spans="3:4">
      <c r="C1891" s="7"/>
      <c r="D1891" s="7"/>
    </row>
    <row r="1892" spans="3:4">
      <c r="C1892" s="7"/>
      <c r="D1892" s="7"/>
    </row>
    <row r="1893" spans="3:4">
      <c r="C1893" s="7"/>
      <c r="D1893" s="7"/>
    </row>
    <row r="1894" spans="3:4">
      <c r="C1894" s="7"/>
      <c r="D1894" s="7"/>
    </row>
    <row r="1895" spans="3:4">
      <c r="C1895" s="7"/>
      <c r="D1895" s="7"/>
    </row>
    <row r="1896" spans="3:4">
      <c r="C1896" s="7"/>
      <c r="D1896" s="7"/>
    </row>
    <row r="1897" spans="3:4">
      <c r="C1897" s="7"/>
      <c r="D1897" s="7"/>
    </row>
    <row r="1898" spans="3:4">
      <c r="C1898" s="7"/>
      <c r="D1898" s="7"/>
    </row>
    <row r="1899" spans="3:4">
      <c r="C1899" s="7"/>
      <c r="D1899" s="7"/>
    </row>
    <row r="1900" spans="3:4">
      <c r="C1900" s="7"/>
      <c r="D1900" s="7"/>
    </row>
    <row r="1901" spans="3:4">
      <c r="C1901" s="7"/>
      <c r="D1901" s="7"/>
    </row>
    <row r="1902" spans="3:4">
      <c r="C1902" s="7"/>
      <c r="D1902" s="7"/>
    </row>
    <row r="1903" spans="3:4">
      <c r="C1903" s="7"/>
      <c r="D1903" s="7"/>
    </row>
    <row r="1904" spans="3:4">
      <c r="C1904" s="7"/>
      <c r="D1904" s="7"/>
    </row>
    <row r="1905" spans="3:4">
      <c r="C1905" s="7"/>
      <c r="D1905" s="7"/>
    </row>
    <row r="1906" spans="3:4">
      <c r="C1906" s="7"/>
      <c r="D1906" s="7"/>
    </row>
    <row r="1907" spans="3:4">
      <c r="C1907" s="7"/>
      <c r="D1907" s="7"/>
    </row>
    <row r="1908" spans="3:4">
      <c r="C1908" s="7"/>
      <c r="D1908" s="7"/>
    </row>
    <row r="1909" spans="3:4">
      <c r="C1909" s="7"/>
      <c r="D1909" s="7"/>
    </row>
    <row r="1910" spans="3:4">
      <c r="C1910" s="7"/>
      <c r="D1910" s="7"/>
    </row>
    <row r="1911" spans="3:4">
      <c r="C1911" s="7"/>
      <c r="D1911" s="7"/>
    </row>
    <row r="1912" spans="3:4">
      <c r="C1912" s="7"/>
      <c r="D1912" s="7"/>
    </row>
    <row r="1913" spans="3:4">
      <c r="C1913" s="7"/>
      <c r="D1913" s="7"/>
    </row>
    <row r="1914" spans="3:4">
      <c r="C1914" s="7"/>
      <c r="D1914" s="7"/>
    </row>
    <row r="1915" spans="3:4">
      <c r="C1915" s="7"/>
      <c r="D1915" s="7"/>
    </row>
    <row r="1916" spans="3:4">
      <c r="C1916" s="7"/>
      <c r="D1916" s="7"/>
    </row>
    <row r="1917" spans="3:4">
      <c r="C1917" s="7"/>
      <c r="D1917" s="7"/>
    </row>
    <row r="1918" spans="3:4">
      <c r="C1918" s="7"/>
      <c r="D1918" s="7"/>
    </row>
    <row r="1919" spans="3:4">
      <c r="C1919" s="7"/>
      <c r="D1919" s="7"/>
    </row>
    <row r="1920" spans="3:4">
      <c r="C1920" s="7"/>
      <c r="D1920" s="7"/>
    </row>
    <row r="1921" spans="3:4">
      <c r="C1921" s="7"/>
      <c r="D1921" s="7"/>
    </row>
    <row r="1922" spans="3:4">
      <c r="C1922" s="7"/>
      <c r="D1922" s="7"/>
    </row>
    <row r="1923" spans="3:4">
      <c r="C1923" s="7"/>
      <c r="D1923" s="7"/>
    </row>
    <row r="1924" spans="3:4">
      <c r="C1924" s="7"/>
      <c r="D1924" s="7"/>
    </row>
    <row r="1925" spans="3:4">
      <c r="C1925" s="7"/>
      <c r="D1925" s="7"/>
    </row>
    <row r="1926" spans="3:4">
      <c r="C1926" s="7"/>
      <c r="D1926" s="7"/>
    </row>
    <row r="1927" spans="3:4">
      <c r="C1927" s="7"/>
      <c r="D1927" s="7"/>
    </row>
    <row r="1928" spans="3:4">
      <c r="C1928" s="7"/>
      <c r="D1928" s="7"/>
    </row>
    <row r="1929" spans="3:4">
      <c r="C1929" s="7"/>
      <c r="D1929" s="7"/>
    </row>
    <row r="1930" spans="3:4">
      <c r="C1930" s="7"/>
      <c r="D1930" s="7"/>
    </row>
    <row r="1931" spans="3:4">
      <c r="C1931" s="7"/>
      <c r="D1931" s="7"/>
    </row>
    <row r="1932" spans="3:4">
      <c r="C1932" s="7"/>
      <c r="D1932" s="7"/>
    </row>
    <row r="1933" spans="3:4">
      <c r="C1933" s="7"/>
      <c r="D1933" s="7"/>
    </row>
    <row r="1934" spans="3:4">
      <c r="C1934" s="7"/>
      <c r="D1934" s="7"/>
    </row>
    <row r="1935" spans="3:4">
      <c r="C1935" s="7"/>
      <c r="D1935" s="7"/>
    </row>
    <row r="1936" spans="3:4">
      <c r="C1936" s="7"/>
      <c r="D1936" s="7"/>
    </row>
    <row r="1937" spans="3:4">
      <c r="C1937" s="7"/>
      <c r="D1937" s="7"/>
    </row>
    <row r="1938" spans="3:4">
      <c r="C1938" s="7"/>
      <c r="D1938" s="7"/>
    </row>
    <row r="1939" spans="3:4">
      <c r="C1939" s="7"/>
      <c r="D1939" s="7"/>
    </row>
    <row r="1940" spans="3:4">
      <c r="C1940" s="7"/>
      <c r="D1940" s="7"/>
    </row>
    <row r="1941" spans="3:4">
      <c r="C1941" s="7"/>
      <c r="D1941" s="7"/>
    </row>
    <row r="1942" spans="3:4">
      <c r="C1942" s="7"/>
      <c r="D1942" s="7"/>
    </row>
    <row r="1943" spans="3:4">
      <c r="C1943" s="7"/>
      <c r="D1943" s="7"/>
    </row>
    <row r="1944" spans="3:4">
      <c r="C1944" s="7"/>
      <c r="D1944" s="7"/>
    </row>
    <row r="1945" spans="3:4">
      <c r="C1945" s="7"/>
      <c r="D1945" s="7"/>
    </row>
    <row r="1946" spans="3:4">
      <c r="C1946" s="7"/>
      <c r="D1946" s="7"/>
    </row>
    <row r="1947" spans="3:4">
      <c r="C1947" s="7"/>
      <c r="D1947" s="7"/>
    </row>
    <row r="1948" spans="3:4">
      <c r="C1948" s="7"/>
      <c r="D1948" s="7"/>
    </row>
    <row r="1949" spans="3:4">
      <c r="C1949" s="7"/>
      <c r="D1949" s="7"/>
    </row>
    <row r="1950" spans="3:4">
      <c r="C1950" s="7"/>
      <c r="D1950" s="7"/>
    </row>
    <row r="1951" spans="3:4">
      <c r="C1951" s="7"/>
      <c r="D1951" s="7"/>
    </row>
    <row r="1952" spans="3:4">
      <c r="C1952" s="7"/>
      <c r="D1952" s="7"/>
    </row>
    <row r="1953" spans="3:4">
      <c r="C1953" s="7"/>
      <c r="D1953" s="7"/>
    </row>
    <row r="1954" spans="3:4">
      <c r="C1954" s="7"/>
      <c r="D1954" s="7"/>
    </row>
    <row r="1955" spans="3:4">
      <c r="C1955" s="7"/>
      <c r="D1955" s="7"/>
    </row>
    <row r="1956" spans="3:4">
      <c r="C1956" s="7"/>
      <c r="D1956" s="7"/>
    </row>
    <row r="1957" spans="3:4">
      <c r="C1957" s="7"/>
      <c r="D1957" s="7"/>
    </row>
    <row r="1958" spans="3:4">
      <c r="C1958" s="7"/>
      <c r="D1958" s="7"/>
    </row>
    <row r="1959" spans="3:4">
      <c r="C1959" s="7"/>
      <c r="D1959" s="7"/>
    </row>
    <row r="1960" spans="3:4">
      <c r="C1960" s="7"/>
      <c r="D1960" s="7"/>
    </row>
    <row r="1961" spans="3:4">
      <c r="C1961" s="7"/>
      <c r="D1961" s="7"/>
    </row>
    <row r="1962" spans="3:4">
      <c r="C1962" s="7"/>
      <c r="D1962" s="7"/>
    </row>
    <row r="1963" spans="3:4">
      <c r="C1963" s="7"/>
      <c r="D1963" s="7"/>
    </row>
    <row r="1964" spans="3:4">
      <c r="C1964" s="7"/>
      <c r="D1964" s="7"/>
    </row>
    <row r="1965" spans="3:4">
      <c r="C1965" s="7"/>
      <c r="D1965" s="7"/>
    </row>
    <row r="1966" spans="3:4">
      <c r="C1966" s="7"/>
      <c r="D1966" s="7"/>
    </row>
    <row r="1967" spans="3:4">
      <c r="C1967" s="7"/>
      <c r="D1967" s="7"/>
    </row>
    <row r="1968" spans="3:4">
      <c r="C1968" s="7"/>
      <c r="D1968" s="7"/>
    </row>
    <row r="1969" spans="3:4">
      <c r="C1969" s="7"/>
      <c r="D1969" s="7"/>
    </row>
    <row r="1970" spans="3:4">
      <c r="C1970" s="7"/>
      <c r="D1970" s="7"/>
    </row>
    <row r="1971" spans="3:4">
      <c r="C1971" s="7"/>
      <c r="D1971" s="7"/>
    </row>
    <row r="1972" spans="3:4">
      <c r="C1972" s="7"/>
      <c r="D1972" s="7"/>
    </row>
    <row r="1973" spans="3:4">
      <c r="C1973" s="7"/>
      <c r="D1973" s="7"/>
    </row>
    <row r="1974" spans="3:4">
      <c r="C1974" s="7"/>
      <c r="D1974" s="7"/>
    </row>
    <row r="1975" spans="3:4">
      <c r="C1975" s="7"/>
      <c r="D1975" s="7"/>
    </row>
    <row r="1976" spans="3:4">
      <c r="C1976" s="7"/>
      <c r="D1976" s="7"/>
    </row>
    <row r="1977" spans="3:4">
      <c r="C1977" s="7"/>
      <c r="D1977" s="7"/>
    </row>
    <row r="1978" spans="3:4">
      <c r="C1978" s="7"/>
      <c r="D1978" s="7"/>
    </row>
    <row r="1979" spans="3:4">
      <c r="C1979" s="7"/>
      <c r="D1979" s="7"/>
    </row>
    <row r="1980" spans="3:4">
      <c r="C1980" s="7"/>
      <c r="D1980" s="7"/>
    </row>
    <row r="1981" spans="3:4">
      <c r="C1981" s="7"/>
      <c r="D1981" s="7"/>
    </row>
    <row r="1982" spans="3:4">
      <c r="C1982" s="7"/>
      <c r="D1982" s="7"/>
    </row>
    <row r="1983" spans="3:4">
      <c r="C1983" s="7"/>
      <c r="D1983" s="7"/>
    </row>
    <row r="1984" spans="3:4">
      <c r="C1984" s="7"/>
      <c r="D1984" s="7"/>
    </row>
    <row r="1985" spans="3:4">
      <c r="C1985" s="7"/>
      <c r="D1985" s="7"/>
    </row>
    <row r="1986" spans="3:4">
      <c r="C1986" s="7"/>
      <c r="D1986" s="7"/>
    </row>
    <row r="1987" spans="3:4">
      <c r="C1987" s="7"/>
      <c r="D1987" s="7"/>
    </row>
    <row r="1988" spans="3:4">
      <c r="C1988" s="7"/>
      <c r="D1988" s="7"/>
    </row>
    <row r="1989" spans="3:4">
      <c r="C1989" s="7"/>
      <c r="D1989" s="7"/>
    </row>
    <row r="1990" spans="3:4">
      <c r="C1990" s="7"/>
      <c r="D1990" s="7"/>
    </row>
    <row r="1991" spans="3:4">
      <c r="C1991" s="7"/>
      <c r="D1991" s="7"/>
    </row>
    <row r="1992" spans="3:4">
      <c r="C1992" s="7"/>
      <c r="D1992" s="7"/>
    </row>
    <row r="1993" spans="3:4">
      <c r="C1993" s="7"/>
      <c r="D1993" s="7"/>
    </row>
    <row r="1994" spans="3:4">
      <c r="C1994" s="7"/>
      <c r="D1994" s="7"/>
    </row>
    <row r="1995" spans="3:4">
      <c r="C1995" s="7"/>
      <c r="D1995" s="7"/>
    </row>
    <row r="1996" spans="3:4">
      <c r="C1996" s="7"/>
      <c r="D1996" s="7"/>
    </row>
    <row r="1997" spans="3:4">
      <c r="C1997" s="7"/>
      <c r="D1997" s="7"/>
    </row>
    <row r="1998" spans="3:4">
      <c r="C1998" s="7"/>
      <c r="D1998" s="7"/>
    </row>
    <row r="1999" spans="3:4">
      <c r="C1999" s="7"/>
      <c r="D1999" s="7"/>
    </row>
    <row r="2000" spans="3:4">
      <c r="C2000" s="7"/>
      <c r="D2000" s="7"/>
    </row>
    <row r="2001" spans="3:4">
      <c r="C2001" s="7"/>
      <c r="D2001" s="7"/>
    </row>
    <row r="2002" spans="3:4">
      <c r="C2002" s="7"/>
      <c r="D2002" s="7"/>
    </row>
    <row r="2003" spans="3:4">
      <c r="C2003" s="7"/>
      <c r="D2003" s="7"/>
    </row>
    <row r="2004" spans="3:4">
      <c r="C2004" s="7"/>
      <c r="D2004" s="7"/>
    </row>
    <row r="2005" spans="3:4">
      <c r="C2005" s="7"/>
      <c r="D2005" s="7"/>
    </row>
    <row r="2006" spans="3:4">
      <c r="C2006" s="7"/>
      <c r="D2006" s="7"/>
    </row>
    <row r="2007" spans="3:4">
      <c r="C2007" s="7"/>
      <c r="D2007" s="7"/>
    </row>
    <row r="2008" spans="3:4">
      <c r="C2008" s="7"/>
      <c r="D2008" s="7"/>
    </row>
    <row r="2009" spans="3:4">
      <c r="C2009" s="7"/>
      <c r="D2009" s="7"/>
    </row>
    <row r="2010" spans="3:4">
      <c r="C2010" s="7"/>
      <c r="D2010" s="7"/>
    </row>
    <row r="2011" spans="3:4">
      <c r="C2011" s="7"/>
      <c r="D2011" s="7"/>
    </row>
    <row r="2012" spans="3:4">
      <c r="C2012" s="7"/>
      <c r="D2012" s="7"/>
    </row>
    <row r="2013" spans="3:4">
      <c r="C2013" s="7"/>
      <c r="D2013" s="7"/>
    </row>
    <row r="2014" spans="3:4">
      <c r="C2014" s="7"/>
      <c r="D2014" s="7"/>
    </row>
    <row r="2015" spans="3:4">
      <c r="C2015" s="7"/>
      <c r="D2015" s="7"/>
    </row>
    <row r="2016" spans="3:4">
      <c r="C2016" s="7"/>
      <c r="D2016" s="7"/>
    </row>
    <row r="2017" spans="3:4">
      <c r="C2017" s="7"/>
      <c r="D2017" s="7"/>
    </row>
    <row r="2018" spans="3:4">
      <c r="C2018" s="7"/>
      <c r="D2018" s="7"/>
    </row>
    <row r="2019" spans="3:4">
      <c r="C2019" s="7"/>
      <c r="D2019" s="7"/>
    </row>
    <row r="2020" spans="3:4">
      <c r="C2020" s="7"/>
      <c r="D2020" s="7"/>
    </row>
    <row r="2021" spans="3:4">
      <c r="C2021" s="7"/>
      <c r="D2021" s="7"/>
    </row>
    <row r="2022" spans="3:4">
      <c r="C2022" s="7"/>
      <c r="D2022" s="7"/>
    </row>
    <row r="2023" spans="3:4">
      <c r="C2023" s="7"/>
      <c r="D2023" s="7"/>
    </row>
    <row r="2024" spans="3:4">
      <c r="C2024" s="7"/>
      <c r="D2024" s="7"/>
    </row>
    <row r="2025" spans="3:4">
      <c r="C2025" s="7"/>
      <c r="D2025" s="7"/>
    </row>
    <row r="2026" spans="3:4">
      <c r="C2026" s="7"/>
      <c r="D2026" s="7"/>
    </row>
    <row r="2027" spans="3:4">
      <c r="C2027" s="7"/>
      <c r="D2027" s="7"/>
    </row>
    <row r="2028" spans="3:4">
      <c r="C2028" s="7"/>
      <c r="D2028" s="7"/>
    </row>
    <row r="2029" spans="3:4">
      <c r="C2029" s="7"/>
      <c r="D2029" s="7"/>
    </row>
    <row r="2030" spans="3:4">
      <c r="C2030" s="7"/>
      <c r="D2030" s="7"/>
    </row>
    <row r="2031" spans="3:4">
      <c r="C2031" s="7"/>
      <c r="D2031" s="7"/>
    </row>
    <row r="2032" spans="3:4">
      <c r="C2032" s="7"/>
      <c r="D2032" s="7"/>
    </row>
    <row r="2033" spans="3:4">
      <c r="C2033" s="7"/>
      <c r="D2033" s="7"/>
    </row>
    <row r="2034" spans="3:4">
      <c r="C2034" s="7"/>
      <c r="D2034" s="7"/>
    </row>
    <row r="2035" spans="3:4">
      <c r="C2035" s="7"/>
      <c r="D2035" s="7"/>
    </row>
    <row r="2036" spans="3:4">
      <c r="C2036" s="7"/>
      <c r="D2036" s="7"/>
    </row>
    <row r="2037" spans="3:4">
      <c r="C2037" s="7"/>
      <c r="D2037" s="7"/>
    </row>
    <row r="2038" spans="3:4">
      <c r="C2038" s="7"/>
      <c r="D2038" s="7"/>
    </row>
    <row r="2039" spans="3:4">
      <c r="C2039" s="7"/>
      <c r="D2039" s="7"/>
    </row>
    <row r="2040" spans="3:4">
      <c r="C2040" s="7"/>
      <c r="D2040" s="7"/>
    </row>
    <row r="2041" spans="3:4">
      <c r="C2041" s="7"/>
      <c r="D2041" s="7"/>
    </row>
    <row r="2042" spans="3:4">
      <c r="C2042" s="7"/>
      <c r="D2042" s="7"/>
    </row>
    <row r="2043" spans="3:4">
      <c r="C2043" s="7"/>
      <c r="D2043" s="7"/>
    </row>
    <row r="2044" spans="3:4">
      <c r="C2044" s="7"/>
      <c r="D2044" s="7"/>
    </row>
    <row r="2045" spans="3:4">
      <c r="C2045" s="7"/>
      <c r="D2045" s="7"/>
    </row>
    <row r="2046" spans="3:4">
      <c r="C2046" s="7"/>
      <c r="D2046" s="7"/>
    </row>
    <row r="2047" spans="3:4">
      <c r="C2047" s="7"/>
      <c r="D2047" s="7"/>
    </row>
    <row r="2048" spans="3:4">
      <c r="C2048" s="7"/>
      <c r="D2048" s="7"/>
    </row>
    <row r="2049" spans="3:4">
      <c r="C2049" s="7"/>
      <c r="D2049" s="7"/>
    </row>
    <row r="2050" spans="3:4">
      <c r="C2050" s="7"/>
      <c r="D2050" s="7"/>
    </row>
    <row r="2051" spans="3:4">
      <c r="C2051" s="7"/>
      <c r="D2051" s="7"/>
    </row>
    <row r="2052" spans="3:4">
      <c r="C2052" s="7"/>
      <c r="D2052" s="7"/>
    </row>
    <row r="2053" spans="3:4">
      <c r="C2053" s="7"/>
      <c r="D2053" s="7"/>
    </row>
    <row r="2054" spans="3:4">
      <c r="C2054" s="7"/>
      <c r="D2054" s="7"/>
    </row>
    <row r="2055" spans="3:4">
      <c r="C2055" s="7"/>
      <c r="D2055" s="7"/>
    </row>
    <row r="2056" spans="3:4">
      <c r="C2056" s="7"/>
      <c r="D2056" s="7"/>
    </row>
    <row r="2057" spans="3:4">
      <c r="C2057" s="7"/>
      <c r="D2057" s="7"/>
    </row>
    <row r="2058" spans="3:4">
      <c r="C2058" s="7"/>
      <c r="D2058" s="7"/>
    </row>
    <row r="2059" spans="3:4">
      <c r="C2059" s="7"/>
      <c r="D2059" s="7"/>
    </row>
    <row r="2060" spans="3:4">
      <c r="C2060" s="7"/>
      <c r="D2060" s="7"/>
    </row>
    <row r="2061" spans="3:4">
      <c r="C2061" s="7"/>
      <c r="D2061" s="7"/>
    </row>
    <row r="2062" spans="3:4">
      <c r="C2062" s="7"/>
      <c r="D2062" s="7"/>
    </row>
    <row r="2063" spans="3:4">
      <c r="C2063" s="7"/>
      <c r="D2063" s="7"/>
    </row>
    <row r="2064" spans="3:4">
      <c r="C2064" s="7"/>
      <c r="D2064" s="7"/>
    </row>
    <row r="2065" spans="3:4">
      <c r="C2065" s="7"/>
      <c r="D2065" s="7"/>
    </row>
    <row r="2066" spans="3:4">
      <c r="C2066" s="7"/>
      <c r="D2066" s="7"/>
    </row>
    <row r="2067" spans="3:4">
      <c r="C2067" s="7"/>
      <c r="D2067" s="7"/>
    </row>
    <row r="2068" spans="3:4">
      <c r="C2068" s="7"/>
      <c r="D2068" s="7"/>
    </row>
    <row r="2069" spans="3:4">
      <c r="C2069" s="7"/>
      <c r="D2069" s="7"/>
    </row>
    <row r="2070" spans="3:4">
      <c r="C2070" s="7"/>
      <c r="D2070" s="7"/>
    </row>
    <row r="2071" spans="3:4">
      <c r="C2071" s="7"/>
      <c r="D2071" s="7"/>
    </row>
    <row r="2072" spans="3:4">
      <c r="C2072" s="7"/>
      <c r="D2072" s="7"/>
    </row>
    <row r="2073" spans="3:4">
      <c r="C2073" s="7"/>
      <c r="D2073" s="7"/>
    </row>
    <row r="2074" spans="3:4">
      <c r="C2074" s="7"/>
      <c r="D2074" s="7"/>
    </row>
    <row r="2075" spans="3:4">
      <c r="C2075" s="7"/>
      <c r="D2075" s="7"/>
    </row>
    <row r="2076" spans="3:4">
      <c r="C2076" s="7"/>
      <c r="D2076" s="7"/>
    </row>
    <row r="2077" spans="3:4">
      <c r="C2077" s="7"/>
      <c r="D2077" s="7"/>
    </row>
    <row r="2078" spans="3:4">
      <c r="C2078" s="7"/>
      <c r="D2078" s="7"/>
    </row>
    <row r="2079" spans="3:4">
      <c r="C2079" s="7"/>
      <c r="D2079" s="7"/>
    </row>
    <row r="2080" spans="3:4">
      <c r="C2080" s="7"/>
      <c r="D2080" s="7"/>
    </row>
    <row r="2081" spans="3:4">
      <c r="C2081" s="7"/>
      <c r="D2081" s="7"/>
    </row>
    <row r="2082" spans="3:4">
      <c r="C2082" s="7"/>
      <c r="D2082" s="7"/>
    </row>
    <row r="2083" spans="3:4">
      <c r="C2083" s="7"/>
      <c r="D2083" s="7"/>
    </row>
    <row r="2084" spans="3:4">
      <c r="C2084" s="7"/>
      <c r="D2084" s="7"/>
    </row>
    <row r="2085" spans="3:4">
      <c r="C2085" s="7"/>
      <c r="D2085" s="7"/>
    </row>
    <row r="2086" spans="3:4">
      <c r="C2086" s="7"/>
      <c r="D2086" s="7"/>
    </row>
    <row r="2087" spans="3:4">
      <c r="C2087" s="7"/>
      <c r="D2087" s="7"/>
    </row>
    <row r="2088" spans="3:4">
      <c r="C2088" s="7"/>
      <c r="D2088" s="7"/>
    </row>
    <row r="2089" spans="3:4">
      <c r="C2089" s="7"/>
      <c r="D2089" s="7"/>
    </row>
    <row r="2090" spans="3:4">
      <c r="C2090" s="7"/>
      <c r="D2090" s="7"/>
    </row>
    <row r="2091" spans="3:4">
      <c r="C2091" s="7"/>
      <c r="D2091" s="7"/>
    </row>
    <row r="2092" spans="3:4">
      <c r="C2092" s="7"/>
      <c r="D2092" s="7"/>
    </row>
    <row r="2093" spans="3:4">
      <c r="C2093" s="7"/>
      <c r="D2093" s="7"/>
    </row>
    <row r="2094" spans="3:4">
      <c r="C2094" s="7"/>
      <c r="D2094" s="7"/>
    </row>
    <row r="2095" spans="3:4">
      <c r="C2095" s="7"/>
      <c r="D2095" s="7"/>
    </row>
    <row r="2096" spans="3:4">
      <c r="C2096" s="7"/>
      <c r="D2096" s="7"/>
    </row>
    <row r="2097" spans="3:4">
      <c r="C2097" s="7"/>
      <c r="D2097" s="7"/>
    </row>
    <row r="2098" spans="3:4">
      <c r="C2098" s="7"/>
      <c r="D2098" s="7"/>
    </row>
    <row r="2099" spans="3:4">
      <c r="C2099" s="7"/>
      <c r="D2099" s="7"/>
    </row>
    <row r="2100" spans="3:4">
      <c r="C2100" s="7"/>
      <c r="D2100" s="7"/>
    </row>
    <row r="2101" spans="3:4">
      <c r="C2101" s="7"/>
      <c r="D2101" s="7"/>
    </row>
    <row r="2102" spans="3:4">
      <c r="C2102" s="7"/>
      <c r="D2102" s="7"/>
    </row>
    <row r="2103" spans="3:4">
      <c r="C2103" s="7"/>
      <c r="D2103" s="7"/>
    </row>
    <row r="2104" spans="3:4">
      <c r="C2104" s="7"/>
      <c r="D2104" s="7"/>
    </row>
    <row r="2105" spans="3:4">
      <c r="C2105" s="7"/>
      <c r="D2105" s="7"/>
    </row>
    <row r="2106" spans="3:4">
      <c r="C2106" s="7"/>
      <c r="D2106" s="7"/>
    </row>
    <row r="2107" spans="3:4">
      <c r="C2107" s="7"/>
      <c r="D2107" s="7"/>
    </row>
    <row r="2108" spans="3:4">
      <c r="C2108" s="7"/>
      <c r="D2108" s="7"/>
    </row>
    <row r="2109" spans="3:4">
      <c r="C2109" s="7"/>
      <c r="D2109" s="7"/>
    </row>
    <row r="2110" spans="3:4">
      <c r="C2110" s="7"/>
      <c r="D2110" s="7"/>
    </row>
    <row r="2111" spans="3:4">
      <c r="C2111" s="7"/>
      <c r="D2111" s="7"/>
    </row>
    <row r="2112" spans="3:4">
      <c r="C2112" s="7"/>
      <c r="D2112" s="7"/>
    </row>
    <row r="2113" spans="3:4">
      <c r="C2113" s="7"/>
      <c r="D2113" s="7"/>
    </row>
    <row r="2114" spans="3:4">
      <c r="C2114" s="7"/>
      <c r="D2114" s="7"/>
    </row>
    <row r="2115" spans="3:4">
      <c r="C2115" s="7"/>
      <c r="D2115" s="7"/>
    </row>
    <row r="2116" spans="3:4">
      <c r="C2116" s="7"/>
      <c r="D2116" s="7"/>
    </row>
    <row r="2117" spans="3:4">
      <c r="C2117" s="7"/>
      <c r="D2117" s="7"/>
    </row>
    <row r="2118" spans="3:4">
      <c r="C2118" s="7"/>
      <c r="D2118" s="7"/>
    </row>
    <row r="2119" spans="3:4">
      <c r="C2119" s="7"/>
      <c r="D2119" s="7"/>
    </row>
    <row r="2120" spans="3:4">
      <c r="C2120" s="7"/>
      <c r="D2120" s="7"/>
    </row>
    <row r="2121" spans="3:4">
      <c r="C2121" s="7"/>
      <c r="D2121" s="7"/>
    </row>
    <row r="2122" spans="3:4">
      <c r="C2122" s="7"/>
      <c r="D2122" s="7"/>
    </row>
    <row r="2123" spans="3:4">
      <c r="C2123" s="7"/>
      <c r="D2123" s="7"/>
    </row>
    <row r="2124" spans="3:4">
      <c r="C2124" s="7"/>
      <c r="D2124" s="7"/>
    </row>
    <row r="2125" spans="3:4">
      <c r="C2125" s="7"/>
      <c r="D2125" s="7"/>
    </row>
    <row r="2126" spans="3:4">
      <c r="C2126" s="7"/>
      <c r="D2126" s="7"/>
    </row>
    <row r="2127" spans="3:4">
      <c r="C2127" s="7"/>
      <c r="D2127" s="7"/>
    </row>
    <row r="2128" spans="3:4">
      <c r="C2128" s="7"/>
      <c r="D2128" s="7"/>
    </row>
    <row r="2129" spans="3:4">
      <c r="C2129" s="7"/>
      <c r="D2129" s="7"/>
    </row>
    <row r="2130" spans="3:4">
      <c r="C2130" s="7"/>
      <c r="D2130" s="7"/>
    </row>
    <row r="2131" spans="3:4">
      <c r="C2131" s="7"/>
      <c r="D2131" s="7"/>
    </row>
    <row r="2132" spans="3:4">
      <c r="C2132" s="7"/>
      <c r="D2132" s="7"/>
    </row>
    <row r="2133" spans="3:4">
      <c r="C2133" s="7"/>
      <c r="D2133" s="7"/>
    </row>
    <row r="2134" spans="3:4">
      <c r="C2134" s="7"/>
      <c r="D2134" s="7"/>
    </row>
    <row r="2135" spans="3:4">
      <c r="C2135" s="7"/>
      <c r="D2135" s="7"/>
    </row>
    <row r="2136" spans="3:4">
      <c r="C2136" s="7"/>
      <c r="D2136" s="7"/>
    </row>
    <row r="2137" spans="3:4">
      <c r="C2137" s="7"/>
      <c r="D2137" s="7"/>
    </row>
    <row r="2138" spans="3:4">
      <c r="C2138" s="7"/>
      <c r="D2138" s="7"/>
    </row>
    <row r="2139" spans="3:4">
      <c r="C2139" s="7"/>
      <c r="D2139" s="7"/>
    </row>
    <row r="2140" spans="3:4">
      <c r="C2140" s="7"/>
      <c r="D2140" s="7"/>
    </row>
    <row r="2141" spans="3:4">
      <c r="C2141" s="7"/>
      <c r="D2141" s="7"/>
    </row>
    <row r="2142" spans="3:4">
      <c r="C2142" s="7"/>
      <c r="D2142" s="7"/>
    </row>
    <row r="2143" spans="3:4">
      <c r="C2143" s="7"/>
      <c r="D2143" s="7"/>
    </row>
    <row r="2144" spans="3:4">
      <c r="C2144" s="7"/>
      <c r="D2144" s="7"/>
    </row>
    <row r="2145" spans="3:4">
      <c r="C2145" s="7"/>
      <c r="D2145" s="7"/>
    </row>
    <row r="2146" spans="3:4">
      <c r="C2146" s="7"/>
      <c r="D2146" s="7"/>
    </row>
    <row r="2147" spans="3:4">
      <c r="C2147" s="7"/>
      <c r="D2147" s="7"/>
    </row>
    <row r="2148" spans="3:4">
      <c r="C2148" s="7"/>
      <c r="D2148" s="7"/>
    </row>
    <row r="2149" spans="3:4">
      <c r="C2149" s="7"/>
      <c r="D2149" s="7"/>
    </row>
    <row r="2150" spans="3:4">
      <c r="C2150" s="7"/>
      <c r="D2150" s="7"/>
    </row>
    <row r="2151" spans="3:4">
      <c r="C2151" s="7"/>
      <c r="D2151" s="7"/>
    </row>
    <row r="2152" spans="3:4">
      <c r="C2152" s="7"/>
      <c r="D2152" s="7"/>
    </row>
    <row r="2153" spans="3:4">
      <c r="C2153" s="7"/>
      <c r="D2153" s="7"/>
    </row>
    <row r="2154" spans="3:4">
      <c r="C2154" s="7"/>
      <c r="D2154" s="7"/>
    </row>
    <row r="2155" spans="3:4">
      <c r="C2155" s="7"/>
      <c r="D2155" s="7"/>
    </row>
    <row r="2156" spans="3:4">
      <c r="C2156" s="7"/>
      <c r="D2156" s="7"/>
    </row>
    <row r="2157" spans="3:4">
      <c r="C2157" s="7"/>
      <c r="D2157" s="7"/>
    </row>
    <row r="2158" spans="3:4">
      <c r="C2158" s="7"/>
      <c r="D2158" s="7"/>
    </row>
    <row r="2159" spans="3:4">
      <c r="C2159" s="7"/>
      <c r="D2159" s="7"/>
    </row>
    <row r="2160" spans="3:4">
      <c r="C2160" s="7"/>
      <c r="D2160" s="7"/>
    </row>
    <row r="2161" spans="3:4">
      <c r="C2161" s="7"/>
      <c r="D2161" s="7"/>
    </row>
    <row r="2162" spans="3:4">
      <c r="C2162" s="7"/>
      <c r="D2162" s="7"/>
    </row>
    <row r="2163" spans="3:4">
      <c r="C2163" s="7"/>
      <c r="D2163" s="7"/>
    </row>
    <row r="2164" spans="3:4">
      <c r="C2164" s="7"/>
      <c r="D2164" s="7"/>
    </row>
    <row r="2165" spans="3:4">
      <c r="C2165" s="7"/>
      <c r="D2165" s="7"/>
    </row>
    <row r="2166" spans="3:4">
      <c r="C2166" s="7"/>
      <c r="D2166" s="7"/>
    </row>
    <row r="2167" spans="3:4">
      <c r="C2167" s="7"/>
      <c r="D2167" s="7"/>
    </row>
    <row r="2168" spans="3:4">
      <c r="C2168" s="7"/>
      <c r="D2168" s="7"/>
    </row>
    <row r="2169" spans="3:4">
      <c r="C2169" s="7"/>
      <c r="D2169" s="7"/>
    </row>
    <row r="2170" spans="3:4">
      <c r="C2170" s="7"/>
      <c r="D2170" s="7"/>
    </row>
    <row r="2171" spans="3:4">
      <c r="C2171" s="7"/>
      <c r="D2171" s="7"/>
    </row>
    <row r="2172" spans="3:4">
      <c r="C2172" s="7"/>
      <c r="D2172" s="7"/>
    </row>
    <row r="2173" spans="3:4">
      <c r="C2173" s="7"/>
      <c r="D2173" s="7"/>
    </row>
    <row r="2174" spans="3:4">
      <c r="C2174" s="7"/>
      <c r="D2174" s="7"/>
    </row>
    <row r="2175" spans="3:4">
      <c r="C2175" s="7"/>
      <c r="D2175" s="7"/>
    </row>
    <row r="2176" spans="3:4">
      <c r="C2176" s="7"/>
      <c r="D2176" s="7"/>
    </row>
    <row r="2177" spans="3:4">
      <c r="C2177" s="7"/>
      <c r="D2177" s="7"/>
    </row>
    <row r="2178" spans="3:4">
      <c r="C2178" s="7"/>
      <c r="D2178" s="7"/>
    </row>
    <row r="2179" spans="3:4">
      <c r="C2179" s="7"/>
      <c r="D2179" s="7"/>
    </row>
    <row r="2180" spans="3:4">
      <c r="C2180" s="7"/>
      <c r="D2180" s="7"/>
    </row>
    <row r="2181" spans="3:4">
      <c r="C2181" s="7"/>
      <c r="D2181" s="7"/>
    </row>
    <row r="2182" spans="3:4">
      <c r="C2182" s="7"/>
      <c r="D2182" s="7"/>
    </row>
    <row r="2183" spans="3:4">
      <c r="C2183" s="7"/>
      <c r="D2183" s="7"/>
    </row>
    <row r="2184" spans="3:4">
      <c r="C2184" s="7"/>
      <c r="D2184" s="7"/>
    </row>
    <row r="2185" spans="3:4">
      <c r="C2185" s="7"/>
      <c r="D2185" s="7"/>
    </row>
    <row r="2186" spans="3:4">
      <c r="C2186" s="7"/>
      <c r="D2186" s="7"/>
    </row>
    <row r="2187" spans="3:4">
      <c r="C2187" s="7"/>
      <c r="D2187" s="7"/>
    </row>
    <row r="2188" spans="3:4">
      <c r="C2188" s="7"/>
      <c r="D2188" s="7"/>
    </row>
    <row r="2189" spans="3:4">
      <c r="C2189" s="7"/>
      <c r="D2189" s="7"/>
    </row>
    <row r="2190" spans="3:4">
      <c r="C2190" s="7"/>
      <c r="D2190" s="7"/>
    </row>
    <row r="2191" spans="3:4">
      <c r="C2191" s="7"/>
      <c r="D2191" s="7"/>
    </row>
    <row r="2192" spans="3:4">
      <c r="C2192" s="7"/>
      <c r="D2192" s="7"/>
    </row>
    <row r="2193" spans="3:4">
      <c r="C2193" s="7"/>
      <c r="D2193" s="7"/>
    </row>
    <row r="2194" spans="3:4">
      <c r="C2194" s="7"/>
      <c r="D2194" s="7"/>
    </row>
    <row r="2195" spans="3:4">
      <c r="C2195" s="7"/>
      <c r="D2195" s="7"/>
    </row>
    <row r="2196" spans="3:4">
      <c r="C2196" s="7"/>
      <c r="D2196" s="7"/>
    </row>
    <row r="2197" spans="3:4">
      <c r="C2197" s="7"/>
      <c r="D2197" s="7"/>
    </row>
    <row r="2198" spans="3:4">
      <c r="C2198" s="7"/>
      <c r="D2198" s="7"/>
    </row>
    <row r="2199" spans="3:4">
      <c r="C2199" s="7"/>
      <c r="D2199" s="7"/>
    </row>
    <row r="2200" spans="3:4">
      <c r="C2200" s="7"/>
      <c r="D2200" s="7"/>
    </row>
    <row r="2201" spans="3:4">
      <c r="C2201" s="7"/>
      <c r="D2201" s="7"/>
    </row>
    <row r="2202" spans="3:4">
      <c r="C2202" s="7"/>
      <c r="D2202" s="7"/>
    </row>
    <row r="2203" spans="3:4">
      <c r="C2203" s="7"/>
      <c r="D2203" s="7"/>
    </row>
    <row r="2204" spans="3:4">
      <c r="C2204" s="7"/>
      <c r="D2204" s="7"/>
    </row>
    <row r="2205" spans="3:4">
      <c r="C2205" s="7"/>
      <c r="D2205" s="7"/>
    </row>
    <row r="2206" spans="3:4">
      <c r="C2206" s="7"/>
      <c r="D2206" s="7"/>
    </row>
    <row r="2207" spans="3:4">
      <c r="C2207" s="7"/>
      <c r="D2207" s="7"/>
    </row>
    <row r="2208" spans="3:4">
      <c r="C2208" s="7"/>
      <c r="D2208" s="7"/>
    </row>
    <row r="2209" spans="3:4">
      <c r="C2209" s="7"/>
      <c r="D2209" s="7"/>
    </row>
    <row r="2210" spans="3:4">
      <c r="C2210" s="7"/>
      <c r="D2210" s="7"/>
    </row>
    <row r="2211" spans="3:4">
      <c r="C2211" s="7"/>
      <c r="D2211" s="7"/>
    </row>
    <row r="2212" spans="3:4">
      <c r="C2212" s="7"/>
      <c r="D2212" s="7"/>
    </row>
    <row r="2213" spans="3:4">
      <c r="C2213" s="7"/>
      <c r="D2213" s="7"/>
    </row>
    <row r="2214" spans="3:4">
      <c r="C2214" s="7"/>
      <c r="D2214" s="7"/>
    </row>
    <row r="2215" spans="3:4">
      <c r="C2215" s="7"/>
      <c r="D2215" s="7"/>
    </row>
    <row r="2216" spans="3:4">
      <c r="C2216" s="7"/>
      <c r="D2216" s="7"/>
    </row>
    <row r="2217" spans="3:4">
      <c r="C2217" s="7"/>
      <c r="D2217" s="7"/>
    </row>
    <row r="2218" spans="3:4">
      <c r="C2218" s="7"/>
      <c r="D2218" s="7"/>
    </row>
    <row r="2219" spans="3:4">
      <c r="C2219" s="7"/>
      <c r="D2219" s="7"/>
    </row>
    <row r="2220" spans="3:4">
      <c r="C2220" s="7"/>
      <c r="D2220" s="7"/>
    </row>
    <row r="2221" spans="3:4">
      <c r="C2221" s="7"/>
      <c r="D2221" s="7"/>
    </row>
    <row r="2222" spans="3:4">
      <c r="C2222" s="7"/>
      <c r="D2222" s="7"/>
    </row>
    <row r="2223" spans="3:4">
      <c r="C2223" s="7"/>
      <c r="D2223" s="7"/>
    </row>
    <row r="2224" spans="3:4">
      <c r="C2224" s="7"/>
      <c r="D2224" s="7"/>
    </row>
    <row r="2225" spans="3:4">
      <c r="C2225" s="7"/>
      <c r="D2225" s="7"/>
    </row>
    <row r="2226" spans="3:4">
      <c r="C2226" s="7"/>
      <c r="D2226" s="7"/>
    </row>
    <row r="2227" spans="3:4">
      <c r="C2227" s="7"/>
      <c r="D2227" s="7"/>
    </row>
    <row r="2228" spans="3:4">
      <c r="C2228" s="7"/>
      <c r="D2228" s="7"/>
    </row>
    <row r="2229" spans="3:4">
      <c r="C2229" s="7"/>
      <c r="D2229" s="7"/>
    </row>
    <row r="2230" spans="3:4">
      <c r="C2230" s="7"/>
      <c r="D2230" s="7"/>
    </row>
    <row r="2231" spans="3:4">
      <c r="C2231" s="7"/>
      <c r="D2231" s="7"/>
    </row>
    <row r="2232" spans="3:4">
      <c r="C2232" s="7"/>
      <c r="D2232" s="7"/>
    </row>
    <row r="2233" spans="3:4">
      <c r="C2233" s="7"/>
      <c r="D2233" s="7"/>
    </row>
    <row r="2234" spans="3:4">
      <c r="C2234" s="7"/>
      <c r="D2234" s="7"/>
    </row>
    <row r="2235" spans="3:4">
      <c r="C2235" s="7"/>
      <c r="D2235" s="7"/>
    </row>
    <row r="2236" spans="3:4">
      <c r="C2236" s="7"/>
      <c r="D2236" s="7"/>
    </row>
    <row r="2237" spans="3:4">
      <c r="C2237" s="7"/>
      <c r="D2237" s="7"/>
    </row>
    <row r="2238" spans="3:4">
      <c r="C2238" s="7"/>
      <c r="D2238" s="7"/>
    </row>
    <row r="2239" spans="3:4">
      <c r="C2239" s="7"/>
      <c r="D2239" s="7"/>
    </row>
    <row r="2240" spans="3:4">
      <c r="C2240" s="7"/>
      <c r="D2240" s="7"/>
    </row>
    <row r="2241" spans="3:4">
      <c r="C2241" s="7"/>
      <c r="D2241" s="7"/>
    </row>
    <row r="2242" spans="3:4">
      <c r="C2242" s="7"/>
      <c r="D2242" s="7"/>
    </row>
    <row r="2243" spans="3:4">
      <c r="C2243" s="7"/>
      <c r="D2243" s="7"/>
    </row>
    <row r="2244" spans="3:4">
      <c r="C2244" s="7"/>
      <c r="D2244" s="7"/>
    </row>
    <row r="2245" spans="3:4">
      <c r="C2245" s="7"/>
      <c r="D2245" s="7"/>
    </row>
    <row r="2246" spans="3:4">
      <c r="C2246" s="7"/>
      <c r="D2246" s="7"/>
    </row>
    <row r="2247" spans="3:4">
      <c r="C2247" s="7"/>
      <c r="D2247" s="7"/>
    </row>
    <row r="2248" spans="3:4">
      <c r="C2248" s="7"/>
      <c r="D2248" s="7"/>
    </row>
    <row r="2249" spans="3:4">
      <c r="C2249" s="7"/>
      <c r="D2249" s="7"/>
    </row>
    <row r="2250" spans="3:4">
      <c r="C2250" s="7"/>
      <c r="D2250" s="7"/>
    </row>
    <row r="2251" spans="3:4">
      <c r="C2251" s="7"/>
      <c r="D2251" s="7"/>
    </row>
    <row r="2252" spans="3:4">
      <c r="C2252" s="7"/>
      <c r="D2252" s="7"/>
    </row>
    <row r="2253" spans="3:4">
      <c r="C2253" s="7"/>
      <c r="D2253" s="7"/>
    </row>
    <row r="2254" spans="3:4">
      <c r="C2254" s="7"/>
      <c r="D2254" s="7"/>
    </row>
    <row r="2255" spans="3:4">
      <c r="C2255" s="7"/>
      <c r="D2255" s="7"/>
    </row>
    <row r="2256" spans="3:4">
      <c r="C2256" s="7"/>
      <c r="D2256" s="7"/>
    </row>
    <row r="2257" spans="3:4">
      <c r="C2257" s="7"/>
      <c r="D2257" s="7"/>
    </row>
    <row r="2258" spans="3:4">
      <c r="C2258" s="7"/>
      <c r="D2258" s="7"/>
    </row>
    <row r="2259" spans="3:4">
      <c r="C2259" s="7"/>
      <c r="D2259" s="7"/>
    </row>
    <row r="2260" spans="3:4">
      <c r="C2260" s="7"/>
      <c r="D2260" s="7"/>
    </row>
    <row r="2261" spans="3:4">
      <c r="C2261" s="7"/>
      <c r="D2261" s="7"/>
    </row>
    <row r="2262" spans="3:4">
      <c r="C2262" s="7"/>
      <c r="D2262" s="7"/>
    </row>
    <row r="2263" spans="3:4">
      <c r="C2263" s="7"/>
      <c r="D2263" s="7"/>
    </row>
    <row r="2264" spans="3:4">
      <c r="C2264" s="7"/>
      <c r="D2264" s="7"/>
    </row>
    <row r="2265" spans="3:4">
      <c r="C2265" s="7"/>
      <c r="D2265" s="7"/>
    </row>
    <row r="2266" spans="3:4">
      <c r="C2266" s="7"/>
      <c r="D2266" s="7"/>
    </row>
    <row r="2267" spans="3:4">
      <c r="C2267" s="7"/>
      <c r="D2267" s="7"/>
    </row>
    <row r="2268" spans="3:4">
      <c r="C2268" s="7"/>
      <c r="D2268" s="7"/>
    </row>
    <row r="2269" spans="3:4">
      <c r="C2269" s="7"/>
      <c r="D2269" s="7"/>
    </row>
    <row r="2270" spans="3:4">
      <c r="C2270" s="7"/>
      <c r="D2270" s="7"/>
    </row>
    <row r="2271" spans="3:4">
      <c r="C2271" s="7"/>
      <c r="D2271" s="7"/>
    </row>
    <row r="2272" spans="3:4">
      <c r="C2272" s="7"/>
      <c r="D2272" s="7"/>
    </row>
    <row r="2273" spans="3:4">
      <c r="C2273" s="7"/>
      <c r="D2273" s="7"/>
    </row>
    <row r="2274" spans="3:4">
      <c r="C2274" s="7"/>
      <c r="D2274" s="7"/>
    </row>
    <row r="2275" spans="3:4">
      <c r="C2275" s="7"/>
      <c r="D2275" s="7"/>
    </row>
    <row r="2276" spans="3:4">
      <c r="C2276" s="7"/>
      <c r="D2276" s="7"/>
    </row>
    <row r="2277" spans="3:4">
      <c r="C2277" s="7"/>
      <c r="D2277" s="7"/>
    </row>
    <row r="2278" spans="3:4">
      <c r="C2278" s="7"/>
      <c r="D2278" s="7"/>
    </row>
    <row r="2279" spans="3:4">
      <c r="C2279" s="7"/>
      <c r="D2279" s="7"/>
    </row>
    <row r="2280" spans="3:4">
      <c r="C2280" s="7"/>
      <c r="D2280" s="7"/>
    </row>
    <row r="2281" spans="3:4">
      <c r="C2281" s="7"/>
      <c r="D2281" s="7"/>
    </row>
    <row r="2282" spans="3:4">
      <c r="C2282" s="7"/>
      <c r="D2282" s="7"/>
    </row>
    <row r="2283" spans="3:4">
      <c r="C2283" s="7"/>
      <c r="D2283" s="7"/>
    </row>
    <row r="2284" spans="3:4">
      <c r="C2284" s="7"/>
      <c r="D2284" s="7"/>
    </row>
    <row r="2285" spans="3:4">
      <c r="C2285" s="7"/>
      <c r="D2285" s="7"/>
    </row>
    <row r="2286" spans="3:4">
      <c r="C2286" s="7"/>
      <c r="D2286" s="7"/>
    </row>
    <row r="2287" spans="3:4">
      <c r="C2287" s="7"/>
      <c r="D2287" s="7"/>
    </row>
    <row r="2288" spans="3:4">
      <c r="C2288" s="7"/>
      <c r="D2288" s="7"/>
    </row>
    <row r="2289" spans="3:4">
      <c r="C2289" s="7"/>
      <c r="D2289" s="7"/>
    </row>
    <row r="2290" spans="3:4">
      <c r="C2290" s="7"/>
      <c r="D2290" s="7"/>
    </row>
    <row r="2291" spans="3:4">
      <c r="C2291" s="7"/>
      <c r="D2291" s="7"/>
    </row>
    <row r="2292" spans="3:4">
      <c r="C2292" s="7"/>
      <c r="D2292" s="7"/>
    </row>
    <row r="2293" spans="3:4">
      <c r="C2293" s="7"/>
      <c r="D2293" s="7"/>
    </row>
    <row r="2294" spans="3:4">
      <c r="C2294" s="7"/>
      <c r="D2294" s="7"/>
    </row>
    <row r="2295" spans="3:4">
      <c r="C2295" s="7"/>
      <c r="D2295" s="7"/>
    </row>
    <row r="2296" spans="3:4">
      <c r="C2296" s="7"/>
      <c r="D2296" s="7"/>
    </row>
    <row r="2297" spans="3:4">
      <c r="C2297" s="7"/>
      <c r="D2297" s="7"/>
    </row>
    <row r="2298" spans="3:4">
      <c r="C2298" s="7"/>
      <c r="D2298" s="7"/>
    </row>
    <row r="2299" spans="3:4">
      <c r="C2299" s="7"/>
      <c r="D2299" s="7"/>
    </row>
    <row r="2300" spans="3:4">
      <c r="C2300" s="7"/>
      <c r="D2300" s="7"/>
    </row>
    <row r="2301" spans="3:4">
      <c r="C2301" s="7"/>
      <c r="D2301" s="7"/>
    </row>
    <row r="2302" spans="3:4">
      <c r="C2302" s="7"/>
      <c r="D2302" s="7"/>
    </row>
    <row r="2303" spans="3:4">
      <c r="C2303" s="7"/>
      <c r="D2303" s="7"/>
    </row>
    <row r="2304" spans="3:4">
      <c r="C2304" s="7"/>
      <c r="D2304" s="7"/>
    </row>
    <row r="2305" spans="3:4">
      <c r="C2305" s="7"/>
      <c r="D2305" s="7"/>
    </row>
    <row r="2306" spans="3:4">
      <c r="C2306" s="7"/>
      <c r="D2306" s="7"/>
    </row>
    <row r="2307" spans="3:4">
      <c r="C2307" s="7"/>
      <c r="D2307" s="7"/>
    </row>
    <row r="2308" spans="3:4">
      <c r="C2308" s="7"/>
      <c r="D2308" s="7"/>
    </row>
    <row r="2309" spans="3:4">
      <c r="C2309" s="7"/>
      <c r="D2309" s="7"/>
    </row>
    <row r="2310" spans="3:4">
      <c r="C2310" s="7"/>
      <c r="D2310" s="7"/>
    </row>
    <row r="2311" spans="3:4">
      <c r="C2311" s="7"/>
      <c r="D2311" s="7"/>
    </row>
    <row r="2312" spans="3:4">
      <c r="C2312" s="7"/>
      <c r="D2312" s="7"/>
    </row>
    <row r="2313" spans="3:4">
      <c r="C2313" s="7"/>
      <c r="D2313" s="7"/>
    </row>
    <row r="2314" spans="3:4">
      <c r="C2314" s="7"/>
      <c r="D2314" s="7"/>
    </row>
    <row r="2315" spans="3:4">
      <c r="C2315" s="7"/>
      <c r="D2315" s="7"/>
    </row>
    <row r="2316" spans="3:4">
      <c r="C2316" s="7"/>
      <c r="D2316" s="7"/>
    </row>
    <row r="2317" spans="3:4">
      <c r="C2317" s="7"/>
      <c r="D2317" s="7"/>
    </row>
    <row r="2318" spans="3:4">
      <c r="C2318" s="7"/>
      <c r="D2318" s="7"/>
    </row>
    <row r="2319" spans="3:4">
      <c r="C2319" s="7"/>
      <c r="D2319" s="7"/>
    </row>
    <row r="2320" spans="3:4">
      <c r="C2320" s="7"/>
      <c r="D2320" s="7"/>
    </row>
    <row r="2321" spans="3:4">
      <c r="C2321" s="7"/>
      <c r="D2321" s="7"/>
    </row>
    <row r="2322" spans="3:4">
      <c r="C2322" s="7"/>
      <c r="D2322" s="7"/>
    </row>
    <row r="2323" spans="3:4">
      <c r="C2323" s="7"/>
      <c r="D2323" s="7"/>
    </row>
    <row r="2324" spans="3:4">
      <c r="C2324" s="7"/>
      <c r="D2324" s="7"/>
    </row>
    <row r="2325" spans="3:4">
      <c r="C2325" s="7"/>
      <c r="D2325" s="7"/>
    </row>
    <row r="2326" spans="3:4">
      <c r="C2326" s="7"/>
      <c r="D2326" s="7"/>
    </row>
    <row r="2327" spans="3:4">
      <c r="C2327" s="7"/>
      <c r="D2327" s="7"/>
    </row>
    <row r="2328" spans="3:4">
      <c r="C2328" s="7"/>
      <c r="D2328" s="7"/>
    </row>
    <row r="2329" spans="3:4">
      <c r="C2329" s="7"/>
      <c r="D2329" s="7"/>
    </row>
    <row r="2330" spans="3:4">
      <c r="C2330" s="7"/>
      <c r="D2330" s="7"/>
    </row>
    <row r="2331" spans="3:4">
      <c r="C2331" s="7"/>
      <c r="D2331" s="7"/>
    </row>
    <row r="2332" spans="3:4">
      <c r="C2332" s="7"/>
      <c r="D2332" s="7"/>
    </row>
    <row r="2333" spans="3:4">
      <c r="C2333" s="7"/>
      <c r="D2333" s="7"/>
    </row>
    <row r="2334" spans="3:4">
      <c r="C2334" s="7"/>
      <c r="D2334" s="7"/>
    </row>
    <row r="2335" spans="3:4">
      <c r="C2335" s="7"/>
      <c r="D2335" s="7"/>
    </row>
    <row r="2336" spans="3:4">
      <c r="C2336" s="7"/>
      <c r="D2336" s="7"/>
    </row>
    <row r="2337" spans="3:4">
      <c r="C2337" s="7"/>
      <c r="D2337" s="7"/>
    </row>
    <row r="2338" spans="3:4">
      <c r="C2338" s="7"/>
      <c r="D2338" s="7"/>
    </row>
    <row r="2339" spans="3:4">
      <c r="C2339" s="7"/>
      <c r="D2339" s="7"/>
    </row>
    <row r="2340" spans="3:4">
      <c r="C2340" s="7"/>
      <c r="D2340" s="7"/>
    </row>
    <row r="2341" spans="3:4">
      <c r="C2341" s="7"/>
      <c r="D2341" s="7"/>
    </row>
    <row r="2342" spans="3:4">
      <c r="C2342" s="7"/>
      <c r="D2342" s="7"/>
    </row>
    <row r="2343" spans="3:4">
      <c r="C2343" s="7"/>
      <c r="D2343" s="7"/>
    </row>
    <row r="2344" spans="3:4">
      <c r="C2344" s="7"/>
      <c r="D2344" s="7"/>
    </row>
    <row r="2345" spans="3:4">
      <c r="C2345" s="7"/>
      <c r="D2345" s="7"/>
    </row>
    <row r="2346" spans="3:4">
      <c r="C2346" s="7"/>
      <c r="D2346" s="7"/>
    </row>
    <row r="2347" spans="3:4">
      <c r="C2347" s="7"/>
      <c r="D2347" s="7"/>
    </row>
    <row r="2348" spans="3:4">
      <c r="C2348" s="7"/>
      <c r="D2348" s="7"/>
    </row>
    <row r="2349" spans="3:4">
      <c r="C2349" s="7"/>
      <c r="D2349" s="7"/>
    </row>
    <row r="2350" spans="3:4">
      <c r="C2350" s="7"/>
      <c r="D2350" s="7"/>
    </row>
    <row r="2351" spans="3:4">
      <c r="C2351" s="7"/>
      <c r="D2351" s="7"/>
    </row>
    <row r="2352" spans="3:4">
      <c r="C2352" s="7"/>
      <c r="D2352" s="7"/>
    </row>
    <row r="2353" spans="3:4">
      <c r="C2353" s="7"/>
      <c r="D2353" s="7"/>
    </row>
    <row r="2354" spans="3:4">
      <c r="C2354" s="7"/>
      <c r="D2354" s="7"/>
    </row>
    <row r="2355" spans="3:4">
      <c r="C2355" s="7"/>
      <c r="D2355" s="7"/>
    </row>
    <row r="2356" spans="3:4">
      <c r="C2356" s="7"/>
      <c r="D2356" s="7"/>
    </row>
    <row r="2357" spans="3:4">
      <c r="C2357" s="7"/>
      <c r="D2357" s="7"/>
    </row>
    <row r="2358" spans="3:4">
      <c r="C2358" s="7"/>
      <c r="D2358" s="7"/>
    </row>
    <row r="2359" spans="3:4">
      <c r="C2359" s="7"/>
      <c r="D2359" s="7"/>
    </row>
    <row r="2360" spans="3:4">
      <c r="C2360" s="7"/>
      <c r="D2360" s="7"/>
    </row>
    <row r="2361" spans="3:4">
      <c r="C2361" s="7"/>
      <c r="D2361" s="7"/>
    </row>
    <row r="2362" spans="3:4">
      <c r="C2362" s="7"/>
      <c r="D2362" s="7"/>
    </row>
    <row r="2363" spans="3:4">
      <c r="C2363" s="7"/>
      <c r="D2363" s="7"/>
    </row>
    <row r="2364" spans="3:4">
      <c r="C2364" s="7"/>
      <c r="D2364" s="7"/>
    </row>
    <row r="2365" spans="3:4">
      <c r="C2365" s="7"/>
      <c r="D2365" s="7"/>
    </row>
    <row r="2366" spans="3:4">
      <c r="C2366" s="7"/>
      <c r="D2366" s="7"/>
    </row>
    <row r="2367" spans="3:4">
      <c r="C2367" s="7"/>
      <c r="D2367" s="7"/>
    </row>
    <row r="2368" spans="3:4">
      <c r="C2368" s="7"/>
      <c r="D2368" s="7"/>
    </row>
    <row r="2369" spans="3:4">
      <c r="C2369" s="7"/>
      <c r="D2369" s="7"/>
    </row>
    <row r="2370" spans="3:4">
      <c r="C2370" s="7"/>
      <c r="D2370" s="7"/>
    </row>
    <row r="2371" spans="3:4">
      <c r="C2371" s="7"/>
      <c r="D2371" s="7"/>
    </row>
    <row r="2372" spans="3:4">
      <c r="C2372" s="7"/>
      <c r="D2372" s="7"/>
    </row>
    <row r="2373" spans="3:4">
      <c r="C2373" s="7"/>
      <c r="D2373" s="7"/>
    </row>
    <row r="2374" spans="3:4">
      <c r="C2374" s="7"/>
      <c r="D2374" s="7"/>
    </row>
    <row r="2375" spans="3:4">
      <c r="C2375" s="7"/>
      <c r="D2375" s="7"/>
    </row>
    <row r="2376" spans="3:4">
      <c r="C2376" s="7"/>
      <c r="D2376" s="7"/>
    </row>
    <row r="2377" spans="3:4">
      <c r="C2377" s="7"/>
      <c r="D2377" s="7"/>
    </row>
    <row r="2378" spans="3:4">
      <c r="C2378" s="7"/>
      <c r="D2378" s="7"/>
    </row>
    <row r="2379" spans="3:4">
      <c r="C2379" s="7"/>
      <c r="D2379" s="7"/>
    </row>
    <row r="2380" spans="3:4">
      <c r="C2380" s="7"/>
      <c r="D2380" s="7"/>
    </row>
    <row r="2381" spans="3:4">
      <c r="C2381" s="7"/>
      <c r="D2381" s="7"/>
    </row>
    <row r="2382" spans="3:4">
      <c r="C2382" s="7"/>
      <c r="D2382" s="7"/>
    </row>
    <row r="2383" spans="3:4">
      <c r="C2383" s="7"/>
      <c r="D2383" s="7"/>
    </row>
    <row r="2384" spans="3:4">
      <c r="C2384" s="7"/>
      <c r="D2384" s="7"/>
    </row>
    <row r="2385" spans="3:4">
      <c r="C2385" s="7"/>
      <c r="D2385" s="7"/>
    </row>
    <row r="2386" spans="3:4">
      <c r="C2386" s="7"/>
      <c r="D2386" s="7"/>
    </row>
    <row r="2387" spans="3:4">
      <c r="C2387" s="7"/>
      <c r="D2387" s="7"/>
    </row>
    <row r="2388" spans="3:4">
      <c r="C2388" s="7"/>
      <c r="D2388" s="7"/>
    </row>
    <row r="2389" spans="3:4">
      <c r="C2389" s="7"/>
      <c r="D2389" s="7"/>
    </row>
    <row r="2390" spans="3:4">
      <c r="C2390" s="7"/>
      <c r="D2390" s="7"/>
    </row>
    <row r="2391" spans="3:4">
      <c r="C2391" s="7"/>
      <c r="D2391" s="7"/>
    </row>
    <row r="2392" spans="3:4">
      <c r="C2392" s="7"/>
      <c r="D2392" s="7"/>
    </row>
    <row r="2393" spans="3:4">
      <c r="C2393" s="7"/>
      <c r="D2393" s="7"/>
    </row>
    <row r="2394" spans="3:4">
      <c r="C2394" s="7"/>
      <c r="D2394" s="7"/>
    </row>
    <row r="2395" spans="3:4">
      <c r="C2395" s="7"/>
      <c r="D2395" s="7"/>
    </row>
    <row r="2396" spans="3:4">
      <c r="C2396" s="7"/>
      <c r="D2396" s="7"/>
    </row>
    <row r="2397" spans="3:4">
      <c r="C2397" s="7"/>
      <c r="D2397" s="7"/>
    </row>
    <row r="2398" spans="3:4">
      <c r="C2398" s="7"/>
      <c r="D2398" s="7"/>
    </row>
    <row r="2399" spans="3:4">
      <c r="C2399" s="7"/>
      <c r="D2399" s="7"/>
    </row>
    <row r="2400" spans="3:4">
      <c r="C2400" s="7"/>
      <c r="D2400" s="7"/>
    </row>
    <row r="2401" spans="3:4">
      <c r="C2401" s="7"/>
      <c r="D2401" s="7"/>
    </row>
    <row r="2402" spans="3:4">
      <c r="C2402" s="7"/>
      <c r="D2402" s="7"/>
    </row>
    <row r="2403" spans="3:4">
      <c r="C2403" s="7"/>
      <c r="D2403" s="7"/>
    </row>
    <row r="2404" spans="3:4">
      <c r="C2404" s="7"/>
      <c r="D2404" s="7"/>
    </row>
    <row r="2405" spans="3:4">
      <c r="C2405" s="7"/>
      <c r="D2405" s="7"/>
    </row>
    <row r="2406" spans="3:4">
      <c r="C2406" s="7"/>
      <c r="D2406" s="7"/>
    </row>
    <row r="2407" spans="3:4">
      <c r="C2407" s="7"/>
      <c r="D2407" s="7"/>
    </row>
    <row r="2408" spans="3:4">
      <c r="C2408" s="7"/>
      <c r="D2408" s="7"/>
    </row>
    <row r="2409" spans="3:4">
      <c r="C2409" s="7"/>
      <c r="D2409" s="7"/>
    </row>
    <row r="2410" spans="3:4">
      <c r="C2410" s="7"/>
      <c r="D2410" s="7"/>
    </row>
    <row r="2411" spans="3:4">
      <c r="C2411" s="7"/>
      <c r="D2411" s="7"/>
    </row>
    <row r="2412" spans="3:4">
      <c r="C2412" s="7"/>
      <c r="D2412" s="7"/>
    </row>
    <row r="2413" spans="3:4">
      <c r="C2413" s="7"/>
      <c r="D2413" s="7"/>
    </row>
    <row r="2414" spans="3:4">
      <c r="C2414" s="7"/>
      <c r="D2414" s="7"/>
    </row>
    <row r="2415" spans="3:4">
      <c r="C2415" s="7"/>
      <c r="D2415" s="7"/>
    </row>
    <row r="2416" spans="3:4">
      <c r="C2416" s="7"/>
      <c r="D2416" s="7"/>
    </row>
    <row r="2417" spans="3:4">
      <c r="C2417" s="7"/>
      <c r="D2417" s="7"/>
    </row>
    <row r="2418" spans="3:4">
      <c r="C2418" s="7"/>
      <c r="D2418" s="7"/>
    </row>
    <row r="2419" spans="3:4">
      <c r="C2419" s="7"/>
      <c r="D2419" s="7"/>
    </row>
    <row r="2420" spans="3:4">
      <c r="C2420" s="7"/>
      <c r="D2420" s="7"/>
    </row>
    <row r="2421" spans="3:4">
      <c r="C2421" s="7"/>
      <c r="D2421" s="7"/>
    </row>
    <row r="2422" spans="3:4">
      <c r="C2422" s="7"/>
      <c r="D2422" s="7"/>
    </row>
    <row r="2423" spans="3:4">
      <c r="C2423" s="7"/>
      <c r="D2423" s="7"/>
    </row>
    <row r="2424" spans="3:4">
      <c r="C2424" s="7"/>
      <c r="D2424" s="7"/>
    </row>
    <row r="2425" spans="3:4">
      <c r="C2425" s="7"/>
      <c r="D2425" s="7"/>
    </row>
    <row r="2426" spans="3:4">
      <c r="C2426" s="7"/>
      <c r="D2426" s="7"/>
    </row>
    <row r="2427" spans="3:4">
      <c r="C2427" s="7"/>
      <c r="D2427" s="7"/>
    </row>
    <row r="2428" spans="3:4">
      <c r="C2428" s="7"/>
      <c r="D2428" s="7"/>
    </row>
    <row r="2429" spans="3:4">
      <c r="C2429" s="7"/>
      <c r="D2429" s="7"/>
    </row>
    <row r="2430" spans="3:4">
      <c r="C2430" s="7"/>
      <c r="D2430" s="7"/>
    </row>
    <row r="2431" spans="3:4">
      <c r="C2431" s="7"/>
      <c r="D2431" s="7"/>
    </row>
    <row r="2432" spans="3:4">
      <c r="C2432" s="7"/>
      <c r="D2432" s="7"/>
    </row>
    <row r="2433" spans="3:4">
      <c r="C2433" s="7"/>
      <c r="D2433" s="7"/>
    </row>
    <row r="2434" spans="3:4">
      <c r="C2434" s="7"/>
      <c r="D2434" s="7"/>
    </row>
    <row r="2435" spans="3:4">
      <c r="C2435" s="7"/>
      <c r="D2435" s="7"/>
    </row>
    <row r="2436" spans="3:4">
      <c r="C2436" s="7"/>
      <c r="D2436" s="7"/>
    </row>
    <row r="2437" spans="3:4">
      <c r="C2437" s="7"/>
      <c r="D2437" s="7"/>
    </row>
    <row r="2438" spans="3:4">
      <c r="C2438" s="7"/>
      <c r="D2438" s="7"/>
    </row>
    <row r="2439" spans="3:4">
      <c r="C2439" s="7"/>
      <c r="D2439" s="7"/>
    </row>
    <row r="2440" spans="3:4">
      <c r="C2440" s="7"/>
      <c r="D2440" s="7"/>
    </row>
    <row r="2441" spans="3:4">
      <c r="C2441" s="7"/>
      <c r="D2441" s="7"/>
    </row>
    <row r="2442" spans="3:4">
      <c r="C2442" s="7"/>
      <c r="D2442" s="7"/>
    </row>
    <row r="2443" spans="3:4">
      <c r="C2443" s="7"/>
      <c r="D2443" s="7"/>
    </row>
    <row r="2444" spans="3:4">
      <c r="C2444" s="7"/>
      <c r="D2444" s="7"/>
    </row>
    <row r="2445" spans="3:4">
      <c r="C2445" s="7"/>
      <c r="D2445" s="7"/>
    </row>
    <row r="2446" spans="3:4">
      <c r="C2446" s="7"/>
      <c r="D2446" s="7"/>
    </row>
    <row r="2447" spans="3:4">
      <c r="C2447" s="7"/>
      <c r="D2447" s="7"/>
    </row>
    <row r="2448" spans="3:4">
      <c r="C2448" s="7"/>
      <c r="D2448" s="7"/>
    </row>
    <row r="2449" spans="3:4">
      <c r="C2449" s="7"/>
      <c r="D2449" s="7"/>
    </row>
    <row r="2450" spans="3:4">
      <c r="C2450" s="7"/>
      <c r="D2450" s="7"/>
    </row>
    <row r="2451" spans="3:4">
      <c r="C2451" s="7"/>
      <c r="D2451" s="7"/>
    </row>
    <row r="2452" spans="3:4">
      <c r="C2452" s="7"/>
      <c r="D2452" s="7"/>
    </row>
    <row r="2453" spans="3:4">
      <c r="C2453" s="7"/>
      <c r="D2453" s="7"/>
    </row>
    <row r="2454" spans="3:4">
      <c r="C2454" s="7"/>
      <c r="D2454" s="7"/>
    </row>
    <row r="2455" spans="3:4">
      <c r="C2455" s="7"/>
      <c r="D2455" s="7"/>
    </row>
    <row r="2456" spans="3:4">
      <c r="C2456" s="7"/>
      <c r="D2456" s="7"/>
    </row>
    <row r="2457" spans="3:4">
      <c r="C2457" s="7"/>
      <c r="D2457" s="7"/>
    </row>
    <row r="2458" spans="3:4">
      <c r="C2458" s="7"/>
      <c r="D2458" s="7"/>
    </row>
    <row r="2459" spans="3:4">
      <c r="C2459" s="7"/>
      <c r="D2459" s="7"/>
    </row>
    <row r="2460" spans="3:4">
      <c r="C2460" s="7"/>
      <c r="D2460" s="7"/>
    </row>
    <row r="2461" spans="3:4">
      <c r="C2461" s="7"/>
      <c r="D2461" s="7"/>
    </row>
    <row r="2462" spans="3:4">
      <c r="C2462" s="7"/>
      <c r="D2462" s="7"/>
    </row>
    <row r="2463" spans="3:4">
      <c r="C2463" s="7"/>
      <c r="D2463" s="7"/>
    </row>
    <row r="2464" spans="3:4">
      <c r="C2464" s="7"/>
      <c r="D2464" s="7"/>
    </row>
    <row r="2465" spans="3:4">
      <c r="C2465" s="7"/>
      <c r="D2465" s="7"/>
    </row>
    <row r="2466" spans="3:4">
      <c r="C2466" s="7"/>
      <c r="D2466" s="7"/>
    </row>
    <row r="2467" spans="3:4">
      <c r="C2467" s="7"/>
      <c r="D2467" s="7"/>
    </row>
    <row r="2468" spans="3:4">
      <c r="C2468" s="7"/>
      <c r="D2468" s="7"/>
    </row>
    <row r="2469" spans="3:4">
      <c r="C2469" s="7"/>
      <c r="D2469" s="7"/>
    </row>
    <row r="2470" spans="3:4">
      <c r="C2470" s="7"/>
      <c r="D2470" s="7"/>
    </row>
    <row r="2471" spans="3:4">
      <c r="C2471" s="7"/>
      <c r="D2471" s="7"/>
    </row>
    <row r="2472" spans="3:4">
      <c r="C2472" s="7"/>
      <c r="D2472" s="7"/>
    </row>
    <row r="2473" spans="3:4">
      <c r="C2473" s="7"/>
      <c r="D2473" s="7"/>
    </row>
    <row r="2474" spans="3:4">
      <c r="C2474" s="7"/>
      <c r="D2474" s="7"/>
    </row>
    <row r="2475" spans="3:4">
      <c r="C2475" s="7"/>
      <c r="D2475" s="7"/>
    </row>
    <row r="2476" spans="3:4">
      <c r="C2476" s="7"/>
      <c r="D2476" s="7"/>
    </row>
    <row r="2477" spans="3:4">
      <c r="C2477" s="7"/>
      <c r="D2477" s="7"/>
    </row>
    <row r="2478" spans="3:4">
      <c r="C2478" s="7"/>
      <c r="D2478" s="7"/>
    </row>
    <row r="2479" spans="3:4">
      <c r="C2479" s="7"/>
      <c r="D2479" s="7"/>
    </row>
    <row r="2480" spans="3:4">
      <c r="C2480" s="7"/>
      <c r="D2480" s="7"/>
    </row>
    <row r="2481" spans="3:4">
      <c r="C2481" s="7"/>
      <c r="D2481" s="7"/>
    </row>
    <row r="2482" spans="3:4">
      <c r="C2482" s="7"/>
      <c r="D2482" s="7"/>
    </row>
    <row r="2483" spans="3:4">
      <c r="C2483" s="7"/>
      <c r="D2483" s="7"/>
    </row>
    <row r="2484" spans="3:4">
      <c r="C2484" s="7"/>
      <c r="D2484" s="7"/>
    </row>
    <row r="2485" spans="3:4">
      <c r="C2485" s="7"/>
      <c r="D2485" s="7"/>
    </row>
    <row r="2486" spans="3:4">
      <c r="C2486" s="7"/>
      <c r="D2486" s="7"/>
    </row>
    <row r="2487" spans="3:4">
      <c r="C2487" s="7"/>
      <c r="D2487" s="7"/>
    </row>
    <row r="2488" spans="3:4">
      <c r="C2488" s="7"/>
      <c r="D2488" s="7"/>
    </row>
    <row r="2489" spans="3:4">
      <c r="C2489" s="7"/>
      <c r="D2489" s="7"/>
    </row>
    <row r="2490" spans="3:4">
      <c r="C2490" s="7"/>
      <c r="D2490" s="7"/>
    </row>
    <row r="2491" spans="3:4">
      <c r="C2491" s="7"/>
      <c r="D2491" s="7"/>
    </row>
    <row r="2492" spans="3:4">
      <c r="C2492" s="7"/>
      <c r="D2492" s="7"/>
    </row>
    <row r="2493" spans="3:4">
      <c r="C2493" s="7"/>
      <c r="D2493" s="7"/>
    </row>
    <row r="2494" spans="3:4">
      <c r="C2494" s="7"/>
      <c r="D2494" s="7"/>
    </row>
    <row r="2495" spans="3:4">
      <c r="C2495" s="7"/>
      <c r="D2495" s="7"/>
    </row>
    <row r="2496" spans="3:4">
      <c r="C2496" s="7"/>
      <c r="D2496" s="7"/>
    </row>
    <row r="2497" spans="3:4">
      <c r="C2497" s="7"/>
      <c r="D2497" s="7"/>
    </row>
    <row r="2498" spans="3:4">
      <c r="C2498" s="7"/>
      <c r="D2498" s="7"/>
    </row>
    <row r="2499" spans="3:4">
      <c r="C2499" s="7"/>
      <c r="D2499" s="7"/>
    </row>
    <row r="2500" spans="3:4">
      <c r="C2500" s="7"/>
      <c r="D2500" s="7"/>
    </row>
    <row r="2501" spans="3:4">
      <c r="C2501" s="7"/>
      <c r="D2501" s="7"/>
    </row>
    <row r="2502" spans="3:4">
      <c r="C2502" s="7"/>
      <c r="D2502" s="7"/>
    </row>
    <row r="2503" spans="3:4">
      <c r="C2503" s="7"/>
      <c r="D2503" s="7"/>
    </row>
    <row r="2504" spans="3:4">
      <c r="C2504" s="7"/>
      <c r="D2504" s="7"/>
    </row>
    <row r="2505" spans="3:4">
      <c r="C2505" s="7"/>
      <c r="D2505" s="7"/>
    </row>
    <row r="2506" spans="3:4">
      <c r="C2506" s="7"/>
      <c r="D2506" s="7"/>
    </row>
    <row r="2507" spans="3:4">
      <c r="C2507" s="7"/>
      <c r="D2507" s="7"/>
    </row>
    <row r="2508" spans="3:4">
      <c r="C2508" s="7"/>
      <c r="D2508" s="7"/>
    </row>
    <row r="2509" spans="3:4">
      <c r="C2509" s="7"/>
      <c r="D2509" s="7"/>
    </row>
    <row r="2510" spans="3:4">
      <c r="C2510" s="7"/>
      <c r="D2510" s="7"/>
    </row>
    <row r="2511" spans="3:4">
      <c r="C2511" s="7"/>
      <c r="D2511" s="7"/>
    </row>
    <row r="2512" spans="3:4">
      <c r="C2512" s="7"/>
      <c r="D2512" s="7"/>
    </row>
    <row r="2513" spans="3:4">
      <c r="C2513" s="7"/>
      <c r="D2513" s="7"/>
    </row>
    <row r="2514" spans="3:4">
      <c r="C2514" s="7"/>
      <c r="D2514" s="7"/>
    </row>
    <row r="2515" spans="3:4">
      <c r="C2515" s="7"/>
      <c r="D2515" s="7"/>
    </row>
    <row r="2516" spans="3:4">
      <c r="C2516" s="7"/>
      <c r="D2516" s="7"/>
    </row>
    <row r="2517" spans="3:4">
      <c r="C2517" s="7"/>
      <c r="D2517" s="7"/>
    </row>
    <row r="2518" spans="3:4">
      <c r="C2518" s="7"/>
      <c r="D2518" s="7"/>
    </row>
    <row r="2519" spans="3:4">
      <c r="C2519" s="7"/>
      <c r="D2519" s="7"/>
    </row>
    <row r="2520" spans="3:4">
      <c r="C2520" s="7"/>
      <c r="D2520" s="7"/>
    </row>
    <row r="2521" spans="3:4">
      <c r="C2521" s="7"/>
      <c r="D2521" s="7"/>
    </row>
    <row r="2522" spans="3:4">
      <c r="C2522" s="7"/>
      <c r="D2522" s="7"/>
    </row>
    <row r="2523" spans="3:4">
      <c r="C2523" s="7"/>
      <c r="D2523" s="7"/>
    </row>
    <row r="2524" spans="3:4">
      <c r="C2524" s="7"/>
      <c r="D2524" s="7"/>
    </row>
    <row r="2525" spans="3:4">
      <c r="C2525" s="7"/>
      <c r="D2525" s="7"/>
    </row>
    <row r="2526" spans="3:4">
      <c r="C2526" s="7"/>
      <c r="D2526" s="7"/>
    </row>
    <row r="2527" spans="3:4">
      <c r="C2527" s="7"/>
      <c r="D2527" s="7"/>
    </row>
    <row r="2528" spans="3:4">
      <c r="C2528" s="7"/>
      <c r="D2528" s="7"/>
    </row>
    <row r="2529" spans="3:4">
      <c r="C2529" s="7"/>
      <c r="D2529" s="7"/>
    </row>
    <row r="2530" spans="3:4">
      <c r="C2530" s="7"/>
      <c r="D2530" s="7"/>
    </row>
    <row r="2531" spans="3:4">
      <c r="C2531" s="7"/>
      <c r="D2531" s="7"/>
    </row>
    <row r="2532" spans="3:4">
      <c r="C2532" s="7"/>
      <c r="D2532" s="7"/>
    </row>
    <row r="2533" spans="3:4">
      <c r="C2533" s="7"/>
      <c r="D2533" s="7"/>
    </row>
    <row r="2534" spans="3:4">
      <c r="C2534" s="7"/>
      <c r="D2534" s="7"/>
    </row>
    <row r="2535" spans="3:4">
      <c r="C2535" s="7"/>
      <c r="D2535" s="7"/>
    </row>
    <row r="2536" spans="3:4">
      <c r="C2536" s="7"/>
      <c r="D2536" s="7"/>
    </row>
    <row r="2537" spans="3:4">
      <c r="C2537" s="7"/>
      <c r="D2537" s="7"/>
    </row>
    <row r="2538" spans="3:4">
      <c r="C2538" s="7"/>
      <c r="D2538" s="7"/>
    </row>
    <row r="2539" spans="3:4">
      <c r="C2539" s="7"/>
      <c r="D2539" s="7"/>
    </row>
    <row r="2540" spans="3:4">
      <c r="C2540" s="7"/>
      <c r="D2540" s="7"/>
    </row>
    <row r="2541" spans="3:4">
      <c r="C2541" s="7"/>
      <c r="D2541" s="7"/>
    </row>
    <row r="2542" spans="3:4">
      <c r="C2542" s="7"/>
      <c r="D2542" s="7"/>
    </row>
    <row r="2543" spans="3:4">
      <c r="C2543" s="7"/>
      <c r="D2543" s="7"/>
    </row>
    <row r="2544" spans="3:4">
      <c r="C2544" s="7"/>
      <c r="D2544" s="7"/>
    </row>
    <row r="2545" spans="3:4">
      <c r="C2545" s="7"/>
      <c r="D2545" s="7"/>
    </row>
    <row r="2546" spans="3:4">
      <c r="C2546" s="7"/>
      <c r="D2546" s="7"/>
    </row>
    <row r="2547" spans="3:4">
      <c r="C2547" s="7"/>
      <c r="D2547" s="7"/>
    </row>
    <row r="2548" spans="3:4">
      <c r="C2548" s="7"/>
      <c r="D2548" s="7"/>
    </row>
    <row r="2549" spans="3:4">
      <c r="C2549" s="7"/>
      <c r="D2549" s="7"/>
    </row>
    <row r="2550" spans="3:4">
      <c r="C2550" s="7"/>
      <c r="D2550" s="7"/>
    </row>
    <row r="2551" spans="3:4">
      <c r="C2551" s="7"/>
      <c r="D2551" s="7"/>
    </row>
    <row r="2552" spans="3:4">
      <c r="C2552" s="7"/>
      <c r="D2552" s="7"/>
    </row>
    <row r="2553" spans="3:4">
      <c r="C2553" s="7"/>
      <c r="D2553" s="7"/>
    </row>
    <row r="2554" spans="3:4">
      <c r="C2554" s="7"/>
      <c r="D2554" s="7"/>
    </row>
    <row r="2555" spans="3:4">
      <c r="C2555" s="7"/>
      <c r="D2555" s="7"/>
    </row>
    <row r="2556" spans="3:4">
      <c r="C2556" s="7"/>
      <c r="D2556" s="7"/>
    </row>
    <row r="2557" spans="3:4">
      <c r="C2557" s="7"/>
      <c r="D2557" s="7"/>
    </row>
    <row r="2558" spans="3:4">
      <c r="C2558" s="7"/>
      <c r="D2558" s="7"/>
    </row>
    <row r="2559" spans="3:4">
      <c r="C2559" s="7"/>
      <c r="D2559" s="7"/>
    </row>
    <row r="2560" spans="3:4">
      <c r="C2560" s="7"/>
      <c r="D2560" s="7"/>
    </row>
    <row r="2561" spans="3:4">
      <c r="C2561" s="7"/>
      <c r="D2561" s="7"/>
    </row>
    <row r="2562" spans="3:4">
      <c r="C2562" s="7"/>
      <c r="D2562" s="7"/>
    </row>
    <row r="2563" spans="3:4">
      <c r="C2563" s="7"/>
      <c r="D2563" s="7"/>
    </row>
    <row r="2564" spans="3:4">
      <c r="C2564" s="7"/>
      <c r="D2564" s="7"/>
    </row>
    <row r="2565" spans="3:4">
      <c r="C2565" s="7"/>
      <c r="D2565" s="7"/>
    </row>
    <row r="2566" spans="3:4">
      <c r="C2566" s="7"/>
      <c r="D2566" s="7"/>
    </row>
    <row r="2567" spans="3:4">
      <c r="C2567" s="7"/>
      <c r="D2567" s="7"/>
    </row>
    <row r="2568" spans="3:4">
      <c r="C2568" s="7"/>
      <c r="D2568" s="7"/>
    </row>
    <row r="2569" spans="3:4">
      <c r="C2569" s="7"/>
      <c r="D2569" s="7"/>
    </row>
    <row r="2570" spans="3:4">
      <c r="C2570" s="7"/>
      <c r="D2570" s="7"/>
    </row>
    <row r="2571" spans="3:4">
      <c r="C2571" s="7"/>
      <c r="D2571" s="7"/>
    </row>
    <row r="2572" spans="3:4">
      <c r="C2572" s="7"/>
      <c r="D2572" s="7"/>
    </row>
    <row r="2573" spans="3:4">
      <c r="C2573" s="7"/>
      <c r="D2573" s="7"/>
    </row>
    <row r="2574" spans="3:4">
      <c r="C2574" s="7"/>
      <c r="D2574" s="7"/>
    </row>
    <row r="2575" spans="3:4">
      <c r="C2575" s="7"/>
      <c r="D2575" s="7"/>
    </row>
    <row r="2576" spans="3:4">
      <c r="C2576" s="7"/>
      <c r="D2576" s="7"/>
    </row>
    <row r="2577" spans="3:4">
      <c r="C2577" s="7"/>
      <c r="D2577" s="7"/>
    </row>
    <row r="2578" spans="3:4">
      <c r="C2578" s="7"/>
      <c r="D2578" s="7"/>
    </row>
    <row r="2579" spans="3:4">
      <c r="C2579" s="7"/>
      <c r="D2579" s="7"/>
    </row>
    <row r="2580" spans="3:4">
      <c r="C2580" s="7"/>
      <c r="D2580" s="7"/>
    </row>
    <row r="2581" spans="3:4">
      <c r="C2581" s="7"/>
      <c r="D2581" s="7"/>
    </row>
    <row r="2582" spans="3:4">
      <c r="C2582" s="7"/>
      <c r="D2582" s="7"/>
    </row>
    <row r="2583" spans="3:4">
      <c r="C2583" s="7"/>
      <c r="D2583" s="7"/>
    </row>
    <row r="2584" spans="3:4">
      <c r="C2584" s="7"/>
      <c r="D2584" s="7"/>
    </row>
    <row r="2585" spans="3:4">
      <c r="C2585" s="7"/>
      <c r="D2585" s="7"/>
    </row>
    <row r="2586" spans="3:4">
      <c r="C2586" s="7"/>
      <c r="D2586" s="7"/>
    </row>
    <row r="2587" spans="3:4">
      <c r="C2587" s="7"/>
      <c r="D2587" s="7"/>
    </row>
    <row r="2588" spans="3:4">
      <c r="C2588" s="7"/>
      <c r="D2588" s="7"/>
    </row>
    <row r="2589" spans="3:4">
      <c r="C2589" s="7"/>
      <c r="D2589" s="7"/>
    </row>
    <row r="2590" spans="3:4">
      <c r="C2590" s="7"/>
      <c r="D2590" s="7"/>
    </row>
    <row r="2591" spans="3:4">
      <c r="C2591" s="7"/>
      <c r="D2591" s="7"/>
    </row>
    <row r="2592" spans="3:4">
      <c r="C2592" s="7"/>
      <c r="D2592" s="7"/>
    </row>
    <row r="2593" spans="3:4">
      <c r="C2593" s="7"/>
      <c r="D2593" s="7"/>
    </row>
    <row r="2594" spans="3:4">
      <c r="C2594" s="7"/>
      <c r="D2594" s="7"/>
    </row>
    <row r="2595" spans="3:4">
      <c r="C2595" s="7"/>
      <c r="D2595" s="7"/>
    </row>
    <row r="2596" spans="3:4">
      <c r="C2596" s="7"/>
      <c r="D2596" s="7"/>
    </row>
    <row r="2597" spans="3:4">
      <c r="C2597" s="7"/>
      <c r="D2597" s="7"/>
    </row>
    <row r="2598" spans="3:4">
      <c r="C2598" s="7"/>
      <c r="D2598" s="7"/>
    </row>
    <row r="2599" spans="3:4">
      <c r="C2599" s="7"/>
      <c r="D2599" s="7"/>
    </row>
    <row r="2600" spans="3:4">
      <c r="C2600" s="7"/>
      <c r="D2600" s="7"/>
    </row>
    <row r="2601" spans="3:4">
      <c r="C2601" s="7"/>
      <c r="D2601" s="7"/>
    </row>
    <row r="2602" spans="3:4">
      <c r="C2602" s="7"/>
      <c r="D2602" s="7"/>
    </row>
    <row r="2603" spans="3:4">
      <c r="C2603" s="7"/>
      <c r="D2603" s="7"/>
    </row>
    <row r="2604" spans="3:4">
      <c r="C2604" s="7"/>
      <c r="D2604" s="7"/>
    </row>
    <row r="2605" spans="3:4">
      <c r="C2605" s="7"/>
      <c r="D2605" s="7"/>
    </row>
    <row r="2606" spans="3:4">
      <c r="C2606" s="7"/>
      <c r="D2606" s="7"/>
    </row>
    <row r="2607" spans="3:4">
      <c r="C2607" s="7"/>
      <c r="D2607" s="7"/>
    </row>
    <row r="2608" spans="3:4">
      <c r="C2608" s="7"/>
      <c r="D2608" s="7"/>
    </row>
    <row r="2609" spans="3:4">
      <c r="C2609" s="7"/>
      <c r="D2609" s="7"/>
    </row>
    <row r="2610" spans="3:4">
      <c r="C2610" s="7"/>
      <c r="D2610" s="7"/>
    </row>
    <row r="2611" spans="3:4">
      <c r="C2611" s="7"/>
      <c r="D2611" s="7"/>
    </row>
    <row r="2612" spans="3:4">
      <c r="C2612" s="7"/>
      <c r="D2612" s="7"/>
    </row>
    <row r="2613" spans="3:4">
      <c r="C2613" s="7"/>
      <c r="D2613" s="7"/>
    </row>
    <row r="2614" spans="3:4">
      <c r="C2614" s="7"/>
      <c r="D2614" s="7"/>
    </row>
    <row r="2615" spans="3:4">
      <c r="C2615" s="7"/>
      <c r="D2615" s="7"/>
    </row>
    <row r="2616" spans="3:4">
      <c r="C2616" s="7"/>
      <c r="D2616" s="7"/>
    </row>
    <row r="2617" spans="3:4">
      <c r="C2617" s="7"/>
      <c r="D2617" s="7"/>
    </row>
    <row r="2618" spans="3:4">
      <c r="C2618" s="7"/>
      <c r="D2618" s="7"/>
    </row>
    <row r="2619" spans="3:4">
      <c r="C2619" s="7"/>
      <c r="D2619" s="7"/>
    </row>
    <row r="2620" spans="3:4">
      <c r="C2620" s="7"/>
      <c r="D2620" s="7"/>
    </row>
    <row r="2621" spans="3:4">
      <c r="C2621" s="7"/>
      <c r="D2621" s="7"/>
    </row>
    <row r="2622" spans="3:4">
      <c r="C2622" s="7"/>
      <c r="D2622" s="7"/>
    </row>
    <row r="2623" spans="3:4">
      <c r="C2623" s="7"/>
      <c r="D2623" s="7"/>
    </row>
    <row r="2624" spans="3:4">
      <c r="C2624" s="7"/>
      <c r="D2624" s="7"/>
    </row>
    <row r="2625" spans="3:4">
      <c r="C2625" s="7"/>
      <c r="D2625" s="7"/>
    </row>
    <row r="2626" spans="3:4">
      <c r="C2626" s="7"/>
      <c r="D2626" s="7"/>
    </row>
    <row r="2627" spans="3:4">
      <c r="C2627" s="7"/>
      <c r="D2627" s="7"/>
    </row>
    <row r="2628" spans="3:4">
      <c r="C2628" s="7"/>
      <c r="D2628" s="7"/>
    </row>
    <row r="2629" spans="3:4">
      <c r="C2629" s="7"/>
      <c r="D2629" s="7"/>
    </row>
    <row r="2630" spans="3:4">
      <c r="C2630" s="7"/>
      <c r="D2630" s="7"/>
    </row>
    <row r="2631" spans="3:4">
      <c r="C2631" s="7"/>
      <c r="D2631" s="7"/>
    </row>
    <row r="2632" spans="3:4">
      <c r="C2632" s="7"/>
      <c r="D2632" s="7"/>
    </row>
    <row r="2633" spans="3:4">
      <c r="C2633" s="7"/>
      <c r="D2633" s="7"/>
    </row>
    <row r="2634" spans="3:4">
      <c r="C2634" s="7"/>
      <c r="D2634" s="7"/>
    </row>
    <row r="2635" spans="3:4">
      <c r="C2635" s="7"/>
      <c r="D2635" s="7"/>
    </row>
    <row r="2636" spans="3:4">
      <c r="C2636" s="7"/>
      <c r="D2636" s="7"/>
    </row>
    <row r="2637" spans="3:4">
      <c r="C2637" s="7"/>
      <c r="D2637" s="7"/>
    </row>
    <row r="2638" spans="3:4">
      <c r="C2638" s="7"/>
      <c r="D2638" s="7"/>
    </row>
    <row r="2639" spans="3:4">
      <c r="C2639" s="7"/>
      <c r="D2639" s="7"/>
    </row>
    <row r="2640" spans="3:4">
      <c r="C2640" s="7"/>
      <c r="D2640" s="7"/>
    </row>
    <row r="2641" spans="3:4">
      <c r="C2641" s="7"/>
      <c r="D2641" s="7"/>
    </row>
    <row r="2642" spans="3:4">
      <c r="C2642" s="7"/>
      <c r="D2642" s="7"/>
    </row>
    <row r="2643" spans="3:4">
      <c r="C2643" s="7"/>
      <c r="D2643" s="7"/>
    </row>
    <row r="2644" spans="3:4">
      <c r="C2644" s="7"/>
      <c r="D2644" s="7"/>
    </row>
    <row r="2645" spans="3:4">
      <c r="C2645" s="7"/>
      <c r="D2645" s="7"/>
    </row>
    <row r="2646" spans="3:4">
      <c r="C2646" s="7"/>
      <c r="D2646" s="7"/>
    </row>
    <row r="2647" spans="3:4">
      <c r="C2647" s="7"/>
      <c r="D2647" s="7"/>
    </row>
    <row r="2648" spans="3:4">
      <c r="C2648" s="7"/>
      <c r="D2648" s="7"/>
    </row>
    <row r="2649" spans="3:4">
      <c r="C2649" s="7"/>
      <c r="D2649" s="7"/>
    </row>
    <row r="2650" spans="3:4">
      <c r="C2650" s="7"/>
      <c r="D2650" s="7"/>
    </row>
    <row r="2651" spans="3:4">
      <c r="C2651" s="7"/>
      <c r="D2651" s="7"/>
    </row>
    <row r="2652" spans="3:4">
      <c r="C2652" s="7"/>
      <c r="D2652" s="7"/>
    </row>
    <row r="2653" spans="3:4">
      <c r="C2653" s="7"/>
      <c r="D2653" s="7"/>
    </row>
    <row r="2654" spans="3:4">
      <c r="C2654" s="7"/>
      <c r="D2654" s="7"/>
    </row>
    <row r="2655" spans="3:4">
      <c r="C2655" s="7"/>
      <c r="D2655" s="7"/>
    </row>
    <row r="2656" spans="3:4">
      <c r="C2656" s="7"/>
      <c r="D2656" s="7"/>
    </row>
    <row r="2657" spans="3:4">
      <c r="C2657" s="7"/>
      <c r="D2657" s="7"/>
    </row>
    <row r="2658" spans="3:4">
      <c r="C2658" s="7"/>
      <c r="D2658" s="7"/>
    </row>
    <row r="2659" spans="3:4">
      <c r="C2659" s="7"/>
      <c r="D2659" s="7"/>
    </row>
    <row r="2660" spans="3:4">
      <c r="C2660" s="7"/>
      <c r="D2660" s="7"/>
    </row>
    <row r="2661" spans="3:4">
      <c r="C2661" s="7"/>
      <c r="D2661" s="7"/>
    </row>
    <row r="2662" spans="3:4">
      <c r="C2662" s="7"/>
      <c r="D2662" s="7"/>
    </row>
    <row r="2663" spans="3:4">
      <c r="C2663" s="7"/>
      <c r="D2663" s="7"/>
    </row>
    <row r="2664" spans="3:4">
      <c r="C2664" s="7"/>
      <c r="D2664" s="7"/>
    </row>
    <row r="2665" spans="3:4">
      <c r="C2665" s="7"/>
      <c r="D2665" s="7"/>
    </row>
    <row r="2666" spans="3:4">
      <c r="C2666" s="7"/>
      <c r="D2666" s="7"/>
    </row>
    <row r="2667" spans="3:4">
      <c r="C2667" s="7"/>
      <c r="D2667" s="7"/>
    </row>
    <row r="2668" spans="3:4">
      <c r="C2668" s="7"/>
      <c r="D2668" s="7"/>
    </row>
    <row r="2669" spans="3:4">
      <c r="C2669" s="7"/>
      <c r="D2669" s="7"/>
    </row>
    <row r="2670" spans="3:4">
      <c r="C2670" s="7"/>
      <c r="D2670" s="7"/>
    </row>
    <row r="2671" spans="3:4">
      <c r="C2671" s="7"/>
      <c r="D2671" s="7"/>
    </row>
    <row r="2672" spans="3:4">
      <c r="C2672" s="7"/>
      <c r="D2672" s="7"/>
    </row>
    <row r="2673" spans="3:4">
      <c r="C2673" s="7"/>
      <c r="D2673" s="7"/>
    </row>
    <row r="2674" spans="3:4">
      <c r="C2674" s="7"/>
      <c r="D2674" s="7"/>
    </row>
    <row r="2675" spans="3:4">
      <c r="C2675" s="7"/>
      <c r="D2675" s="7"/>
    </row>
    <row r="2676" spans="3:4">
      <c r="C2676" s="7"/>
      <c r="D2676" s="7"/>
    </row>
    <row r="2677" spans="3:4">
      <c r="C2677" s="7"/>
      <c r="D2677" s="7"/>
    </row>
    <row r="2678" spans="3:4">
      <c r="C2678" s="7"/>
      <c r="D2678" s="7"/>
    </row>
    <row r="2679" spans="3:4">
      <c r="C2679" s="7"/>
      <c r="D2679" s="7"/>
    </row>
    <row r="2680" spans="3:4">
      <c r="C2680" s="7"/>
      <c r="D2680" s="7"/>
    </row>
    <row r="2681" spans="3:4">
      <c r="C2681" s="7"/>
      <c r="D2681" s="7"/>
    </row>
    <row r="2682" spans="3:4">
      <c r="C2682" s="7"/>
      <c r="D2682" s="7"/>
    </row>
    <row r="2683" spans="3:4">
      <c r="C2683" s="7"/>
      <c r="D2683" s="7"/>
    </row>
    <row r="2684" spans="3:4">
      <c r="C2684" s="7"/>
      <c r="D2684" s="7"/>
    </row>
    <row r="2685" spans="3:4">
      <c r="C2685" s="7"/>
      <c r="D2685" s="7"/>
    </row>
    <row r="2686" spans="3:4">
      <c r="C2686" s="7"/>
      <c r="D2686" s="7"/>
    </row>
    <row r="2687" spans="3:4">
      <c r="C2687" s="7"/>
      <c r="D2687" s="7"/>
    </row>
    <row r="2688" spans="3:4">
      <c r="C2688" s="7"/>
      <c r="D2688" s="7"/>
    </row>
    <row r="2689" spans="3:4">
      <c r="C2689" s="7"/>
      <c r="D2689" s="7"/>
    </row>
    <row r="2690" spans="3:4">
      <c r="C2690" s="7"/>
      <c r="D2690" s="7"/>
    </row>
    <row r="2691" spans="3:4">
      <c r="C2691" s="7"/>
      <c r="D2691" s="7"/>
    </row>
    <row r="2692" spans="3:4">
      <c r="C2692" s="7"/>
      <c r="D2692" s="7"/>
    </row>
    <row r="2693" spans="3:4">
      <c r="C2693" s="7"/>
      <c r="D2693" s="7"/>
    </row>
    <row r="2694" spans="3:4">
      <c r="C2694" s="7"/>
      <c r="D2694" s="7"/>
    </row>
    <row r="2695" spans="3:4">
      <c r="C2695" s="7"/>
      <c r="D2695" s="7"/>
    </row>
    <row r="2696" spans="3:4">
      <c r="C2696" s="7"/>
      <c r="D2696" s="7"/>
    </row>
    <row r="2697" spans="3:4">
      <c r="C2697" s="7"/>
      <c r="D2697" s="7"/>
    </row>
    <row r="2698" spans="3:4">
      <c r="C2698" s="7"/>
      <c r="D2698" s="7"/>
    </row>
    <row r="2699" spans="3:4">
      <c r="C2699" s="7"/>
      <c r="D2699" s="7"/>
    </row>
    <row r="2700" spans="3:4">
      <c r="C2700" s="7"/>
      <c r="D2700" s="7"/>
    </row>
    <row r="2701" spans="3:4">
      <c r="C2701" s="7"/>
      <c r="D2701" s="7"/>
    </row>
    <row r="2702" spans="3:4">
      <c r="C2702" s="7"/>
      <c r="D2702" s="7"/>
    </row>
    <row r="2703" spans="3:4">
      <c r="C2703" s="7"/>
      <c r="D2703" s="7"/>
    </row>
    <row r="2704" spans="3:4">
      <c r="C2704" s="7"/>
      <c r="D2704" s="7"/>
    </row>
    <row r="2705" spans="3:4">
      <c r="C2705" s="7"/>
      <c r="D2705" s="7"/>
    </row>
    <row r="2706" spans="3:4">
      <c r="C2706" s="7"/>
      <c r="D2706" s="7"/>
    </row>
    <row r="2707" spans="3:4">
      <c r="C2707" s="7"/>
      <c r="D2707" s="7"/>
    </row>
    <row r="2708" spans="3:4">
      <c r="C2708" s="7"/>
      <c r="D2708" s="7"/>
    </row>
    <row r="2709" spans="3:4">
      <c r="C2709" s="7"/>
      <c r="D2709" s="7"/>
    </row>
    <row r="2710" spans="3:4">
      <c r="C2710" s="7"/>
      <c r="D2710" s="7"/>
    </row>
    <row r="2711" spans="3:4">
      <c r="C2711" s="7"/>
      <c r="D2711" s="7"/>
    </row>
    <row r="2712" spans="3:4">
      <c r="C2712" s="7"/>
      <c r="D2712" s="7"/>
    </row>
    <row r="2713" spans="3:4">
      <c r="C2713" s="7"/>
      <c r="D2713" s="7"/>
    </row>
    <row r="2714" spans="3:4">
      <c r="C2714" s="7"/>
      <c r="D2714" s="7"/>
    </row>
    <row r="2715" spans="3:4">
      <c r="C2715" s="7"/>
      <c r="D2715" s="7"/>
    </row>
    <row r="2716" spans="3:4">
      <c r="C2716" s="7"/>
      <c r="D2716" s="7"/>
    </row>
    <row r="2717" spans="3:4">
      <c r="C2717" s="7"/>
      <c r="D2717" s="7"/>
    </row>
    <row r="2718" spans="3:4">
      <c r="C2718" s="7"/>
      <c r="D2718" s="7"/>
    </row>
    <row r="2719" spans="3:4">
      <c r="C2719" s="7"/>
      <c r="D2719" s="7"/>
    </row>
    <row r="2720" spans="3:4">
      <c r="C2720" s="7"/>
      <c r="D2720" s="7"/>
    </row>
    <row r="2721" spans="3:4">
      <c r="C2721" s="7"/>
      <c r="D2721" s="7"/>
    </row>
    <row r="2722" spans="3:4">
      <c r="C2722" s="7"/>
      <c r="D2722" s="7"/>
    </row>
    <row r="2723" spans="3:4">
      <c r="C2723" s="7"/>
      <c r="D2723" s="7"/>
    </row>
    <row r="2724" spans="3:4">
      <c r="C2724" s="7"/>
      <c r="D2724" s="7"/>
    </row>
    <row r="2725" spans="3:4">
      <c r="C2725" s="7"/>
      <c r="D2725" s="7"/>
    </row>
    <row r="2726" spans="3:4">
      <c r="C2726" s="7"/>
      <c r="D2726" s="7"/>
    </row>
    <row r="2727" spans="3:4">
      <c r="C2727" s="7"/>
      <c r="D2727" s="7"/>
    </row>
    <row r="2728" spans="3:4">
      <c r="C2728" s="7"/>
      <c r="D2728" s="7"/>
    </row>
    <row r="2729" spans="3:4">
      <c r="C2729" s="7"/>
      <c r="D2729" s="7"/>
    </row>
    <row r="2730" spans="3:4">
      <c r="C2730" s="7"/>
      <c r="D2730" s="7"/>
    </row>
    <row r="2731" spans="3:4">
      <c r="C2731" s="7"/>
      <c r="D2731" s="7"/>
    </row>
    <row r="2732" spans="3:4">
      <c r="C2732" s="7"/>
      <c r="D2732" s="7"/>
    </row>
    <row r="2733" spans="3:4">
      <c r="C2733" s="7"/>
      <c r="D2733" s="7"/>
    </row>
    <row r="2734" spans="3:4">
      <c r="C2734" s="7"/>
      <c r="D2734" s="7"/>
    </row>
    <row r="2735" spans="3:4">
      <c r="C2735" s="7"/>
      <c r="D2735" s="7"/>
    </row>
    <row r="2736" spans="3:4">
      <c r="C2736" s="7"/>
      <c r="D2736" s="7"/>
    </row>
    <row r="2737" spans="3:4">
      <c r="C2737" s="7"/>
      <c r="D2737" s="7"/>
    </row>
    <row r="2738" spans="3:4">
      <c r="C2738" s="7"/>
      <c r="D2738" s="7"/>
    </row>
    <row r="2739" spans="3:4">
      <c r="C2739" s="7"/>
      <c r="D2739" s="7"/>
    </row>
    <row r="2740" spans="3:4">
      <c r="C2740" s="7"/>
      <c r="D2740" s="7"/>
    </row>
    <row r="2741" spans="3:4">
      <c r="C2741" s="7"/>
      <c r="D2741" s="7"/>
    </row>
    <row r="2742" spans="3:4">
      <c r="C2742" s="7"/>
      <c r="D2742" s="7"/>
    </row>
    <row r="2743" spans="3:4">
      <c r="C2743" s="7"/>
      <c r="D2743" s="7"/>
    </row>
    <row r="2744" spans="3:4">
      <c r="C2744" s="7"/>
      <c r="D2744" s="7"/>
    </row>
    <row r="2745" spans="3:4">
      <c r="C2745" s="7"/>
      <c r="D2745" s="7"/>
    </row>
    <row r="2746" spans="3:4">
      <c r="C2746" s="7"/>
      <c r="D2746" s="7"/>
    </row>
    <row r="2747" spans="3:4">
      <c r="C2747" s="7"/>
      <c r="D2747" s="7"/>
    </row>
    <row r="2748" spans="3:4">
      <c r="C2748" s="7"/>
      <c r="D2748" s="7"/>
    </row>
    <row r="2749" spans="3:4">
      <c r="C2749" s="7"/>
      <c r="D2749" s="7"/>
    </row>
    <row r="2750" spans="3:4">
      <c r="C2750" s="7"/>
      <c r="D2750" s="7"/>
    </row>
    <row r="2751" spans="3:4">
      <c r="C2751" s="7"/>
      <c r="D2751" s="7"/>
    </row>
    <row r="2752" spans="3:4">
      <c r="C2752" s="7"/>
      <c r="D2752" s="7"/>
    </row>
    <row r="2753" spans="3:4">
      <c r="C2753" s="7"/>
      <c r="D2753" s="7"/>
    </row>
    <row r="2754" spans="3:4">
      <c r="C2754" s="7"/>
      <c r="D2754" s="7"/>
    </row>
    <row r="2755" spans="3:4">
      <c r="C2755" s="7"/>
      <c r="D2755" s="7"/>
    </row>
    <row r="2756" spans="3:4">
      <c r="C2756" s="7"/>
      <c r="D2756" s="7"/>
    </row>
    <row r="2757" spans="3:4">
      <c r="C2757" s="7"/>
      <c r="D2757" s="7"/>
    </row>
    <row r="2758" spans="3:4">
      <c r="C2758" s="7"/>
      <c r="D2758" s="7"/>
    </row>
    <row r="2759" spans="3:4">
      <c r="C2759" s="7"/>
      <c r="D2759" s="7"/>
    </row>
    <row r="2760" spans="3:4">
      <c r="C2760" s="7"/>
      <c r="D2760" s="7"/>
    </row>
    <row r="2761" spans="3:4">
      <c r="C2761" s="7"/>
      <c r="D2761" s="7"/>
    </row>
    <row r="2762" spans="3:4">
      <c r="C2762" s="7"/>
      <c r="D2762" s="7"/>
    </row>
    <row r="2763" spans="3:4">
      <c r="C2763" s="7"/>
      <c r="D2763" s="7"/>
    </row>
    <row r="2764" spans="3:4">
      <c r="C2764" s="7"/>
      <c r="D2764" s="7"/>
    </row>
    <row r="2765" spans="3:4">
      <c r="C2765" s="7"/>
      <c r="D2765" s="7"/>
    </row>
    <row r="2766" spans="3:4">
      <c r="C2766" s="7"/>
      <c r="D2766" s="7"/>
    </row>
    <row r="2767" spans="3:4">
      <c r="C2767" s="7"/>
      <c r="D2767" s="7"/>
    </row>
    <row r="2768" spans="3:4">
      <c r="C2768" s="7"/>
      <c r="D2768" s="7"/>
    </row>
    <row r="2769" spans="3:4">
      <c r="C2769" s="7"/>
      <c r="D2769" s="7"/>
    </row>
    <row r="2770" spans="3:4">
      <c r="C2770" s="7"/>
      <c r="D2770" s="7"/>
    </row>
    <row r="2771" spans="3:4">
      <c r="C2771" s="7"/>
      <c r="D2771" s="7"/>
    </row>
    <row r="2772" spans="3:4">
      <c r="C2772" s="7"/>
      <c r="D2772" s="7"/>
    </row>
    <row r="2773" spans="3:4">
      <c r="C2773" s="7"/>
      <c r="D2773" s="7"/>
    </row>
    <row r="2774" spans="3:4">
      <c r="C2774" s="7"/>
      <c r="D2774" s="7"/>
    </row>
    <row r="2775" spans="3:4">
      <c r="C2775" s="7"/>
      <c r="D2775" s="7"/>
    </row>
    <row r="2776" spans="3:4">
      <c r="C2776" s="7"/>
      <c r="D2776" s="7"/>
    </row>
    <row r="2777" spans="3:4">
      <c r="C2777" s="7"/>
      <c r="D2777" s="7"/>
    </row>
    <row r="2778" spans="3:4">
      <c r="C2778" s="7"/>
      <c r="D2778" s="7"/>
    </row>
    <row r="2779" spans="3:4">
      <c r="C2779" s="7"/>
      <c r="D2779" s="7"/>
    </row>
    <row r="2780" spans="3:4">
      <c r="C2780" s="7"/>
      <c r="D2780" s="7"/>
    </row>
    <row r="2781" spans="3:4">
      <c r="C2781" s="7"/>
      <c r="D2781" s="7"/>
    </row>
    <row r="2782" spans="3:4">
      <c r="C2782" s="7"/>
      <c r="D2782" s="7"/>
    </row>
    <row r="2783" spans="3:4">
      <c r="C2783" s="7"/>
      <c r="D2783" s="7"/>
    </row>
    <row r="2784" spans="3:4">
      <c r="C2784" s="7"/>
      <c r="D2784" s="7"/>
    </row>
    <row r="2785" spans="3:4">
      <c r="C2785" s="7"/>
      <c r="D2785" s="7"/>
    </row>
    <row r="2786" spans="3:4">
      <c r="C2786" s="7"/>
      <c r="D2786" s="7"/>
    </row>
    <row r="2787" spans="3:4">
      <c r="C2787" s="7"/>
      <c r="D2787" s="7"/>
    </row>
    <row r="2788" spans="3:4">
      <c r="C2788" s="7"/>
      <c r="D2788" s="7"/>
    </row>
    <row r="2789" spans="3:4">
      <c r="C2789" s="7"/>
      <c r="D2789" s="7"/>
    </row>
    <row r="2790" spans="3:4">
      <c r="C2790" s="7"/>
      <c r="D2790" s="7"/>
    </row>
    <row r="2791" spans="3:4">
      <c r="C2791" s="7"/>
      <c r="D2791" s="7"/>
    </row>
    <row r="2792" spans="3:4">
      <c r="C2792" s="7"/>
      <c r="D2792" s="7"/>
    </row>
    <row r="2793" spans="3:4">
      <c r="C2793" s="7"/>
      <c r="D2793" s="7"/>
    </row>
    <row r="2794" spans="3:4">
      <c r="C2794" s="7"/>
      <c r="D2794" s="7"/>
    </row>
    <row r="2795" spans="3:4">
      <c r="C2795" s="7"/>
      <c r="D2795" s="7"/>
    </row>
    <row r="2796" spans="3:4">
      <c r="C2796" s="7"/>
      <c r="D2796" s="7"/>
    </row>
    <row r="2797" spans="3:4">
      <c r="C2797" s="7"/>
      <c r="D2797" s="7"/>
    </row>
    <row r="2798" spans="3:4">
      <c r="C2798" s="7"/>
      <c r="D2798" s="7"/>
    </row>
    <row r="2799" spans="3:4">
      <c r="C2799" s="7"/>
      <c r="D2799" s="7"/>
    </row>
    <row r="2800" spans="3:4">
      <c r="C2800" s="7"/>
      <c r="D2800" s="7"/>
    </row>
    <row r="2801" spans="3:4">
      <c r="C2801" s="7"/>
      <c r="D2801" s="7"/>
    </row>
    <row r="2802" spans="3:4">
      <c r="C2802" s="7"/>
      <c r="D2802" s="7"/>
    </row>
    <row r="2803" spans="3:4">
      <c r="C2803" s="7"/>
      <c r="D2803" s="7"/>
    </row>
    <row r="2804" spans="3:4">
      <c r="C2804" s="7"/>
      <c r="D2804" s="7"/>
    </row>
    <row r="2805" spans="3:4">
      <c r="C2805" s="7"/>
      <c r="D2805" s="7"/>
    </row>
    <row r="2806" spans="3:4">
      <c r="C2806" s="7"/>
      <c r="D2806" s="7"/>
    </row>
    <row r="2807" spans="3:4">
      <c r="C2807" s="7"/>
      <c r="D2807" s="7"/>
    </row>
    <row r="2808" spans="3:4">
      <c r="C2808" s="7"/>
      <c r="D2808" s="7"/>
    </row>
    <row r="2809" spans="3:4">
      <c r="C2809" s="7"/>
      <c r="D2809" s="7"/>
    </row>
    <row r="2810" spans="3:4">
      <c r="C2810" s="7"/>
      <c r="D2810" s="7"/>
    </row>
    <row r="2811" spans="3:4">
      <c r="C2811" s="7"/>
      <c r="D2811" s="7"/>
    </row>
    <row r="2812" spans="3:4">
      <c r="C2812" s="7"/>
      <c r="D2812" s="7"/>
    </row>
    <row r="2813" spans="3:4">
      <c r="C2813" s="7"/>
      <c r="D2813" s="7"/>
    </row>
    <row r="2814" spans="3:4">
      <c r="C2814" s="7"/>
      <c r="D2814" s="7"/>
    </row>
    <row r="2815" spans="3:4">
      <c r="C2815" s="7"/>
      <c r="D2815" s="7"/>
    </row>
    <row r="2816" spans="3:4">
      <c r="C2816" s="7"/>
      <c r="D2816" s="7"/>
    </row>
    <row r="2817" spans="3:4">
      <c r="C2817" s="7"/>
      <c r="D2817" s="7"/>
    </row>
    <row r="2818" spans="3:4">
      <c r="C2818" s="7"/>
      <c r="D2818" s="7"/>
    </row>
    <row r="2819" spans="3:4">
      <c r="C2819" s="7"/>
      <c r="D2819" s="7"/>
    </row>
    <row r="2820" spans="3:4">
      <c r="C2820" s="7"/>
      <c r="D2820" s="7"/>
    </row>
    <row r="2821" spans="3:4">
      <c r="C2821" s="7"/>
      <c r="D2821" s="7"/>
    </row>
    <row r="2822" spans="3:4">
      <c r="C2822" s="7"/>
      <c r="D2822" s="7"/>
    </row>
    <row r="2823" spans="3:4">
      <c r="C2823" s="7"/>
      <c r="D2823" s="7"/>
    </row>
    <row r="2824" spans="3:4">
      <c r="C2824" s="7"/>
      <c r="D2824" s="7"/>
    </row>
    <row r="2825" spans="3:4">
      <c r="C2825" s="7"/>
      <c r="D2825" s="7"/>
    </row>
    <row r="2826" spans="3:4">
      <c r="C2826" s="7"/>
      <c r="D2826" s="7"/>
    </row>
    <row r="2827" spans="3:4">
      <c r="C2827" s="7"/>
      <c r="D2827" s="7"/>
    </row>
    <row r="2828" spans="3:4">
      <c r="C2828" s="7"/>
      <c r="D2828" s="7"/>
    </row>
    <row r="2829" spans="3:4">
      <c r="C2829" s="7"/>
      <c r="D2829" s="7"/>
    </row>
    <row r="2830" spans="3:4">
      <c r="C2830" s="7"/>
      <c r="D2830" s="7"/>
    </row>
    <row r="2831" spans="3:4">
      <c r="C2831" s="7"/>
      <c r="D2831" s="7"/>
    </row>
    <row r="2832" spans="3:4">
      <c r="C2832" s="7"/>
      <c r="D2832" s="7"/>
    </row>
    <row r="2833" spans="3:4">
      <c r="C2833" s="7"/>
      <c r="D2833" s="7"/>
    </row>
    <row r="2834" spans="3:4">
      <c r="C2834" s="7"/>
      <c r="D2834" s="7"/>
    </row>
    <row r="2835" spans="3:4">
      <c r="C2835" s="7"/>
      <c r="D2835" s="7"/>
    </row>
    <row r="2836" spans="3:4">
      <c r="C2836" s="7"/>
      <c r="D2836" s="7"/>
    </row>
    <row r="2837" spans="3:4">
      <c r="C2837" s="7"/>
      <c r="D2837" s="7"/>
    </row>
    <row r="2838" spans="3:4">
      <c r="C2838" s="7"/>
      <c r="D2838" s="7"/>
    </row>
    <row r="2839" spans="3:4">
      <c r="C2839" s="7"/>
      <c r="D2839" s="7"/>
    </row>
    <row r="2840" spans="3:4">
      <c r="C2840" s="7"/>
      <c r="D2840" s="7"/>
    </row>
    <row r="2841" spans="3:4">
      <c r="C2841" s="7"/>
      <c r="D2841" s="7"/>
    </row>
    <row r="2842" spans="3:4">
      <c r="C2842" s="7"/>
      <c r="D2842" s="7"/>
    </row>
    <row r="2843" spans="3:4">
      <c r="C2843" s="7"/>
      <c r="D2843" s="7"/>
    </row>
    <row r="2844" spans="3:4">
      <c r="C2844" s="7"/>
      <c r="D2844" s="7"/>
    </row>
    <row r="2845" spans="3:4">
      <c r="C2845" s="7"/>
      <c r="D2845" s="7"/>
    </row>
    <row r="2846" spans="3:4">
      <c r="C2846" s="7"/>
      <c r="D2846" s="7"/>
    </row>
    <row r="2847" spans="3:4">
      <c r="C2847" s="7"/>
      <c r="D2847" s="7"/>
    </row>
    <row r="2848" spans="3:4">
      <c r="C2848" s="7"/>
      <c r="D2848" s="7"/>
    </row>
    <row r="2849" spans="3:4">
      <c r="C2849" s="7"/>
      <c r="D2849" s="7"/>
    </row>
    <row r="2850" spans="3:4">
      <c r="C2850" s="7"/>
      <c r="D2850" s="7"/>
    </row>
    <row r="2851" spans="3:4">
      <c r="C2851" s="7"/>
      <c r="D2851" s="7"/>
    </row>
    <row r="2852" spans="3:4">
      <c r="C2852" s="7"/>
      <c r="D2852" s="7"/>
    </row>
    <row r="2853" spans="3:4">
      <c r="C2853" s="7"/>
      <c r="D2853" s="7"/>
    </row>
    <row r="2854" spans="3:4">
      <c r="C2854" s="7"/>
      <c r="D2854" s="7"/>
    </row>
    <row r="2855" spans="3:4">
      <c r="C2855" s="7"/>
      <c r="D2855" s="7"/>
    </row>
    <row r="2856" spans="3:4">
      <c r="C2856" s="7"/>
      <c r="D2856" s="7"/>
    </row>
    <row r="2857" spans="3:4">
      <c r="C2857" s="7"/>
      <c r="D2857" s="7"/>
    </row>
    <row r="2858" spans="3:4">
      <c r="C2858" s="7"/>
      <c r="D2858" s="7"/>
    </row>
    <row r="2859" spans="3:4">
      <c r="C2859" s="7"/>
      <c r="D2859" s="7"/>
    </row>
    <row r="2860" spans="3:4">
      <c r="C2860" s="7"/>
      <c r="D2860" s="7"/>
    </row>
    <row r="2861" spans="3:4">
      <c r="C2861" s="7"/>
      <c r="D2861" s="7"/>
    </row>
    <row r="2862" spans="3:4">
      <c r="C2862" s="7"/>
      <c r="D2862" s="7"/>
    </row>
    <row r="2863" spans="3:4">
      <c r="C2863" s="7"/>
      <c r="D2863" s="7"/>
    </row>
    <row r="2864" spans="3:4">
      <c r="C2864" s="7"/>
      <c r="D2864" s="7"/>
    </row>
    <row r="2865" spans="3:4">
      <c r="C2865" s="7"/>
      <c r="D2865" s="7"/>
    </row>
    <row r="2866" spans="3:4">
      <c r="C2866" s="7"/>
      <c r="D2866" s="7"/>
    </row>
    <row r="2867" spans="3:4">
      <c r="C2867" s="7"/>
      <c r="D2867" s="7"/>
    </row>
    <row r="2868" spans="3:4">
      <c r="C2868" s="7"/>
      <c r="D2868" s="7"/>
    </row>
    <row r="2869" spans="3:4">
      <c r="C2869" s="7"/>
      <c r="D2869" s="7"/>
    </row>
    <row r="2870" spans="3:4">
      <c r="C2870" s="7"/>
      <c r="D2870" s="7"/>
    </row>
    <row r="2871" spans="3:4">
      <c r="C2871" s="7"/>
      <c r="D2871" s="7"/>
    </row>
    <row r="2872" spans="3:4">
      <c r="C2872" s="7"/>
      <c r="D2872" s="7"/>
    </row>
    <row r="2873" spans="3:4">
      <c r="C2873" s="7"/>
      <c r="D2873" s="7"/>
    </row>
    <row r="2874" spans="3:4">
      <c r="C2874" s="7"/>
      <c r="D2874" s="7"/>
    </row>
    <row r="2875" spans="3:4">
      <c r="C2875" s="7"/>
      <c r="D2875" s="7"/>
    </row>
    <row r="2876" spans="3:4">
      <c r="C2876" s="7"/>
      <c r="D2876" s="7"/>
    </row>
    <row r="2877" spans="3:4">
      <c r="C2877" s="7"/>
      <c r="D2877" s="7"/>
    </row>
    <row r="2878" spans="3:4">
      <c r="C2878" s="7"/>
      <c r="D2878" s="7"/>
    </row>
    <row r="2879" spans="3:4">
      <c r="C2879" s="7"/>
      <c r="D2879" s="7"/>
    </row>
    <row r="2880" spans="3:4">
      <c r="C2880" s="7"/>
      <c r="D2880" s="7"/>
    </row>
    <row r="2881" spans="3:4">
      <c r="C2881" s="7"/>
      <c r="D2881" s="7"/>
    </row>
    <row r="2882" spans="3:4">
      <c r="C2882" s="7"/>
      <c r="D2882" s="7"/>
    </row>
    <row r="2883" spans="3:4">
      <c r="C2883" s="7"/>
      <c r="D2883" s="7"/>
    </row>
    <row r="2884" spans="3:4">
      <c r="C2884" s="7"/>
      <c r="D2884" s="7"/>
    </row>
    <row r="2885" spans="3:4">
      <c r="C2885" s="7"/>
      <c r="D2885" s="7"/>
    </row>
    <row r="2886" spans="3:4">
      <c r="C2886" s="7"/>
      <c r="D2886" s="7"/>
    </row>
    <row r="2887" spans="3:4">
      <c r="C2887" s="7"/>
      <c r="D2887" s="7"/>
    </row>
    <row r="2888" spans="3:4">
      <c r="C2888" s="7"/>
      <c r="D2888" s="7"/>
    </row>
    <row r="2889" spans="3:4">
      <c r="C2889" s="7"/>
      <c r="D2889" s="7"/>
    </row>
    <row r="2890" spans="3:4">
      <c r="C2890" s="7"/>
      <c r="D2890" s="7"/>
    </row>
    <row r="2891" spans="3:4">
      <c r="C2891" s="7"/>
      <c r="D2891" s="7"/>
    </row>
    <row r="2892" spans="3:4">
      <c r="C2892" s="7"/>
      <c r="D2892" s="7"/>
    </row>
    <row r="2893" spans="3:4">
      <c r="C2893" s="7"/>
      <c r="D2893" s="7"/>
    </row>
    <row r="2894" spans="3:4">
      <c r="C2894" s="7"/>
      <c r="D2894" s="7"/>
    </row>
    <row r="2895" spans="3:4">
      <c r="C2895" s="7"/>
      <c r="D2895" s="7"/>
    </row>
    <row r="2896" spans="3:4">
      <c r="C2896" s="7"/>
      <c r="D2896" s="7"/>
    </row>
    <row r="2897" spans="3:4">
      <c r="C2897" s="7"/>
      <c r="D2897" s="7"/>
    </row>
    <row r="2898" spans="3:4">
      <c r="C2898" s="7"/>
      <c r="D2898" s="7"/>
    </row>
    <row r="2899" spans="3:4">
      <c r="C2899" s="7"/>
      <c r="D2899" s="7"/>
    </row>
    <row r="2900" spans="3:4">
      <c r="C2900" s="7"/>
      <c r="D2900" s="7"/>
    </row>
    <row r="2901" spans="3:4">
      <c r="C2901" s="7"/>
      <c r="D2901" s="7"/>
    </row>
    <row r="2902" spans="3:4">
      <c r="C2902" s="7"/>
      <c r="D2902" s="7"/>
    </row>
    <row r="2903" spans="3:4">
      <c r="C2903" s="7"/>
      <c r="D2903" s="7"/>
    </row>
    <row r="2904" spans="3:4">
      <c r="C2904" s="7"/>
      <c r="D2904" s="7"/>
    </row>
    <row r="2905" spans="3:4">
      <c r="C2905" s="7"/>
      <c r="D2905" s="7"/>
    </row>
    <row r="2906" spans="3:4">
      <c r="C2906" s="7"/>
      <c r="D2906" s="7"/>
    </row>
    <row r="2907" spans="3:4">
      <c r="C2907" s="7"/>
      <c r="D2907" s="7"/>
    </row>
    <row r="2908" spans="3:4">
      <c r="C2908" s="7"/>
      <c r="D2908" s="7"/>
    </row>
    <row r="2909" spans="3:4">
      <c r="C2909" s="7"/>
      <c r="D2909" s="7"/>
    </row>
    <row r="2910" spans="3:4">
      <c r="C2910" s="7"/>
      <c r="D2910" s="7"/>
    </row>
    <row r="2911" spans="3:4">
      <c r="C2911" s="7"/>
      <c r="D2911" s="7"/>
    </row>
    <row r="2912" spans="3:4">
      <c r="C2912" s="7"/>
      <c r="D2912" s="7"/>
    </row>
    <row r="2913" spans="3:4">
      <c r="C2913" s="7"/>
      <c r="D2913" s="7"/>
    </row>
    <row r="2914" spans="3:4">
      <c r="C2914" s="7"/>
      <c r="D2914" s="7"/>
    </row>
    <row r="2915" spans="3:4">
      <c r="C2915" s="7"/>
      <c r="D2915" s="7"/>
    </row>
    <row r="2916" spans="3:4">
      <c r="C2916" s="7"/>
      <c r="D2916" s="7"/>
    </row>
    <row r="2917" spans="3:4">
      <c r="C2917" s="7"/>
      <c r="D2917" s="7"/>
    </row>
    <row r="2918" spans="3:4">
      <c r="C2918" s="7"/>
      <c r="D2918" s="7"/>
    </row>
    <row r="2919" spans="3:4">
      <c r="C2919" s="7"/>
      <c r="D2919" s="7"/>
    </row>
    <row r="2920" spans="3:4">
      <c r="C2920" s="7"/>
      <c r="D2920" s="7"/>
    </row>
    <row r="2921" spans="3:4">
      <c r="C2921" s="7"/>
      <c r="D2921" s="7"/>
    </row>
    <row r="2922" spans="3:4">
      <c r="C2922" s="7"/>
      <c r="D2922" s="7"/>
    </row>
    <row r="2923" spans="3:4">
      <c r="C2923" s="7"/>
      <c r="D2923" s="7"/>
    </row>
    <row r="2924" spans="3:4">
      <c r="C2924" s="7"/>
      <c r="D2924" s="7"/>
    </row>
    <row r="2925" spans="3:4">
      <c r="C2925" s="7"/>
      <c r="D2925" s="7"/>
    </row>
    <row r="2926" spans="3:4">
      <c r="C2926" s="7"/>
      <c r="D2926" s="7"/>
    </row>
    <row r="2927" spans="3:4">
      <c r="C2927" s="7"/>
      <c r="D2927" s="7"/>
    </row>
    <row r="2928" spans="3:4">
      <c r="C2928" s="7"/>
      <c r="D2928" s="7"/>
    </row>
    <row r="2929" spans="3:4">
      <c r="C2929" s="7"/>
      <c r="D2929" s="7"/>
    </row>
    <row r="2930" spans="3:4">
      <c r="C2930" s="7"/>
      <c r="D2930" s="7"/>
    </row>
    <row r="2931" spans="3:4">
      <c r="C2931" s="7"/>
      <c r="D2931" s="7"/>
    </row>
    <row r="2932" spans="3:4">
      <c r="C2932" s="7"/>
      <c r="D2932" s="7"/>
    </row>
    <row r="2933" spans="3:4">
      <c r="C2933" s="7"/>
      <c r="D2933" s="7"/>
    </row>
    <row r="2934" spans="3:4">
      <c r="C2934" s="7"/>
      <c r="D2934" s="7"/>
    </row>
    <row r="2935" spans="3:4">
      <c r="C2935" s="7"/>
      <c r="D2935" s="7"/>
    </row>
    <row r="2936" spans="3:4">
      <c r="C2936" s="7"/>
      <c r="D2936" s="7"/>
    </row>
    <row r="2937" spans="3:4">
      <c r="C2937" s="7"/>
      <c r="D2937" s="7"/>
    </row>
    <row r="2938" spans="3:4">
      <c r="C2938" s="7"/>
      <c r="D2938" s="7"/>
    </row>
    <row r="2939" spans="3:4">
      <c r="C2939" s="7"/>
      <c r="D2939" s="7"/>
    </row>
    <row r="2940" spans="3:4">
      <c r="C2940" s="7"/>
      <c r="D2940" s="7"/>
    </row>
    <row r="2941" spans="3:4">
      <c r="C2941" s="7"/>
      <c r="D2941" s="7"/>
    </row>
    <row r="2942" spans="3:4">
      <c r="C2942" s="7"/>
      <c r="D2942" s="7"/>
    </row>
    <row r="2943" spans="3:4">
      <c r="C2943" s="7"/>
      <c r="D2943" s="7"/>
    </row>
    <row r="2944" spans="3:4">
      <c r="C2944" s="7"/>
      <c r="D2944" s="7"/>
    </row>
    <row r="2945" spans="3:4">
      <c r="C2945" s="7"/>
      <c r="D2945" s="7"/>
    </row>
    <row r="2946" spans="3:4">
      <c r="C2946" s="7"/>
      <c r="D2946" s="7"/>
    </row>
    <row r="2947" spans="3:4">
      <c r="C2947" s="7"/>
      <c r="D2947" s="7"/>
    </row>
    <row r="2948" spans="3:4">
      <c r="C2948" s="7"/>
      <c r="D2948" s="7"/>
    </row>
    <row r="2949" spans="3:4">
      <c r="C2949" s="7"/>
      <c r="D2949" s="7"/>
    </row>
    <row r="2950" spans="3:4">
      <c r="C2950" s="7"/>
      <c r="D2950" s="7"/>
    </row>
    <row r="2951" spans="3:4">
      <c r="C2951" s="7"/>
      <c r="D2951" s="7"/>
    </row>
    <row r="2952" spans="3:4">
      <c r="C2952" s="7"/>
      <c r="D2952" s="7"/>
    </row>
    <row r="2953" spans="3:4">
      <c r="C2953" s="7"/>
      <c r="D2953" s="7"/>
    </row>
    <row r="2954" spans="3:4">
      <c r="C2954" s="7"/>
      <c r="D2954" s="7"/>
    </row>
    <row r="2955" spans="3:4">
      <c r="C2955" s="7"/>
      <c r="D2955" s="7"/>
    </row>
    <row r="2956" spans="3:4">
      <c r="C2956" s="7"/>
      <c r="D2956" s="7"/>
    </row>
    <row r="2957" spans="3:4">
      <c r="C2957" s="7"/>
      <c r="D2957" s="7"/>
    </row>
    <row r="2958" spans="3:4">
      <c r="C2958" s="7"/>
      <c r="D2958" s="7"/>
    </row>
    <row r="2959" spans="3:4">
      <c r="C2959" s="7"/>
      <c r="D2959" s="7"/>
    </row>
    <row r="2960" spans="3:4">
      <c r="C2960" s="7"/>
      <c r="D2960" s="7"/>
    </row>
    <row r="2961" spans="3:4">
      <c r="C2961" s="7"/>
      <c r="D2961" s="7"/>
    </row>
    <row r="2962" spans="3:4">
      <c r="C2962" s="7"/>
      <c r="D2962" s="7"/>
    </row>
    <row r="2963" spans="3:4">
      <c r="C2963" s="7"/>
      <c r="D2963" s="7"/>
    </row>
    <row r="2964" spans="3:4">
      <c r="C2964" s="7"/>
      <c r="D2964" s="7"/>
    </row>
    <row r="2965" spans="3:4">
      <c r="C2965" s="7"/>
      <c r="D2965" s="7"/>
    </row>
    <row r="2966" spans="3:4">
      <c r="C2966" s="7"/>
      <c r="D2966" s="7"/>
    </row>
    <row r="2967" spans="3:4">
      <c r="C2967" s="7"/>
      <c r="D2967" s="7"/>
    </row>
    <row r="2968" spans="3:4">
      <c r="C2968" s="7"/>
      <c r="D2968" s="7"/>
    </row>
    <row r="2969" spans="3:4">
      <c r="C2969" s="7"/>
      <c r="D2969" s="7"/>
    </row>
    <row r="2970" spans="3:4">
      <c r="C2970" s="7"/>
      <c r="D2970" s="7"/>
    </row>
    <row r="2971" spans="3:4">
      <c r="C2971" s="7"/>
      <c r="D2971" s="7"/>
    </row>
    <row r="2972" spans="3:4">
      <c r="C2972" s="7"/>
      <c r="D2972" s="7"/>
    </row>
    <row r="2973" spans="3:4">
      <c r="C2973" s="7"/>
      <c r="D2973" s="7"/>
    </row>
    <row r="2974" spans="3:4">
      <c r="C2974" s="7"/>
      <c r="D2974" s="7"/>
    </row>
    <row r="2975" spans="3:4">
      <c r="C2975" s="7"/>
      <c r="D2975" s="7"/>
    </row>
    <row r="2976" spans="3:4">
      <c r="C2976" s="7"/>
      <c r="D2976" s="7"/>
    </row>
    <row r="2977" spans="3:4">
      <c r="C2977" s="7"/>
      <c r="D2977" s="7"/>
    </row>
    <row r="2978" spans="3:4">
      <c r="C2978" s="7"/>
      <c r="D2978" s="7"/>
    </row>
    <row r="2979" spans="3:4">
      <c r="C2979" s="7"/>
      <c r="D2979" s="7"/>
    </row>
    <row r="2980" spans="3:4">
      <c r="C2980" s="7"/>
      <c r="D2980" s="7"/>
    </row>
    <row r="2981" spans="3:4">
      <c r="C2981" s="7"/>
      <c r="D2981" s="7"/>
    </row>
    <row r="2982" spans="3:4">
      <c r="C2982" s="7"/>
      <c r="D2982" s="7"/>
    </row>
    <row r="2983" spans="3:4">
      <c r="C2983" s="7"/>
      <c r="D2983" s="7"/>
    </row>
    <row r="2984" spans="3:4">
      <c r="C2984" s="7"/>
      <c r="D2984" s="7"/>
    </row>
    <row r="2985" spans="3:4">
      <c r="C2985" s="7"/>
      <c r="D2985" s="7"/>
    </row>
    <row r="2986" spans="3:4">
      <c r="C2986" s="7"/>
      <c r="D2986" s="7"/>
    </row>
    <row r="2987" spans="3:4">
      <c r="C2987" s="7"/>
      <c r="D2987" s="7"/>
    </row>
    <row r="2988" spans="3:4">
      <c r="C2988" s="7"/>
      <c r="D2988" s="7"/>
    </row>
    <row r="2989" spans="3:4">
      <c r="C2989" s="7"/>
      <c r="D2989" s="7"/>
    </row>
    <row r="2990" spans="3:4">
      <c r="C2990" s="7"/>
      <c r="D2990" s="7"/>
    </row>
    <row r="2991" spans="3:4">
      <c r="C2991" s="7"/>
      <c r="D2991" s="7"/>
    </row>
    <row r="2992" spans="3:4">
      <c r="C2992" s="7"/>
      <c r="D2992" s="7"/>
    </row>
    <row r="2993" spans="3:4">
      <c r="C2993" s="7"/>
      <c r="D2993" s="7"/>
    </row>
    <row r="2994" spans="3:4">
      <c r="C2994" s="7"/>
      <c r="D2994" s="7"/>
    </row>
    <row r="2995" spans="3:4">
      <c r="C2995" s="7"/>
      <c r="D2995" s="7"/>
    </row>
    <row r="2996" spans="3:4">
      <c r="C2996" s="7"/>
      <c r="D2996" s="7"/>
    </row>
    <row r="2997" spans="3:4">
      <c r="C2997" s="7"/>
      <c r="D2997" s="7"/>
    </row>
    <row r="2998" spans="3:4">
      <c r="C2998" s="7"/>
      <c r="D2998" s="7"/>
    </row>
    <row r="2999" spans="3:4">
      <c r="C2999" s="7"/>
      <c r="D2999" s="7"/>
    </row>
    <row r="3000" spans="3:4">
      <c r="C3000" s="7"/>
      <c r="D3000" s="7"/>
    </row>
    <row r="3001" spans="3:4">
      <c r="C3001" s="7"/>
      <c r="D3001" s="7"/>
    </row>
    <row r="3002" spans="3:4">
      <c r="C3002" s="7"/>
      <c r="D3002" s="7"/>
    </row>
    <row r="3003" spans="3:4">
      <c r="C3003" s="7"/>
      <c r="D3003" s="7"/>
    </row>
    <row r="3004" spans="3:4">
      <c r="C3004" s="7"/>
      <c r="D3004" s="7"/>
    </row>
    <row r="3005" spans="3:4">
      <c r="C3005" s="7"/>
      <c r="D3005" s="7"/>
    </row>
    <row r="3006" spans="3:4">
      <c r="C3006" s="7"/>
      <c r="D3006" s="7"/>
    </row>
    <row r="3007" spans="3:4">
      <c r="C3007" s="7"/>
      <c r="D3007" s="7"/>
    </row>
    <row r="3008" spans="3:4">
      <c r="C3008" s="7"/>
      <c r="D3008" s="7"/>
    </row>
    <row r="3009" spans="3:4">
      <c r="C3009" s="7"/>
      <c r="D3009" s="7"/>
    </row>
    <row r="3010" spans="3:4">
      <c r="C3010" s="7"/>
      <c r="D3010" s="7"/>
    </row>
    <row r="3011" spans="3:4">
      <c r="C3011" s="7"/>
      <c r="D3011" s="7"/>
    </row>
    <row r="3012" spans="3:4">
      <c r="C3012" s="7"/>
      <c r="D3012" s="7"/>
    </row>
    <row r="3013" spans="3:4">
      <c r="C3013" s="7"/>
      <c r="D3013" s="7"/>
    </row>
    <row r="3014" spans="3:4">
      <c r="C3014" s="7"/>
      <c r="D3014" s="7"/>
    </row>
    <row r="3015" spans="3:4">
      <c r="C3015" s="7"/>
      <c r="D3015" s="7"/>
    </row>
    <row r="3016" spans="3:4">
      <c r="C3016" s="7"/>
      <c r="D3016" s="7"/>
    </row>
    <row r="3017" spans="3:4">
      <c r="C3017" s="7"/>
      <c r="D3017" s="7"/>
    </row>
    <row r="3018" spans="3:4">
      <c r="C3018" s="7"/>
      <c r="D3018" s="7"/>
    </row>
    <row r="3019" spans="3:4">
      <c r="C3019" s="7"/>
      <c r="D3019" s="7"/>
    </row>
    <row r="3020" spans="3:4">
      <c r="C3020" s="7"/>
      <c r="D3020" s="7"/>
    </row>
    <row r="3021" spans="3:4">
      <c r="C3021" s="7"/>
      <c r="D3021" s="7"/>
    </row>
    <row r="3022" spans="3:4">
      <c r="C3022" s="7"/>
      <c r="D3022" s="7"/>
    </row>
    <row r="3023" spans="3:4">
      <c r="C3023" s="7"/>
      <c r="D3023" s="7"/>
    </row>
    <row r="3024" spans="3:4">
      <c r="C3024" s="7"/>
      <c r="D3024" s="7"/>
    </row>
    <row r="3025" spans="3:4">
      <c r="C3025" s="7"/>
      <c r="D3025" s="7"/>
    </row>
    <row r="3026" spans="3:4">
      <c r="C3026" s="7"/>
      <c r="D3026" s="7"/>
    </row>
    <row r="3027" spans="3:4">
      <c r="C3027" s="7"/>
      <c r="D3027" s="7"/>
    </row>
    <row r="3028" spans="3:4">
      <c r="C3028" s="7"/>
      <c r="D3028" s="7"/>
    </row>
    <row r="3029" spans="3:4">
      <c r="C3029" s="7"/>
      <c r="D3029" s="7"/>
    </row>
    <row r="3030" spans="3:4">
      <c r="C3030" s="7"/>
      <c r="D3030" s="7"/>
    </row>
    <row r="3031" spans="3:4">
      <c r="C3031" s="7"/>
      <c r="D3031" s="7"/>
    </row>
    <row r="3032" spans="3:4">
      <c r="C3032" s="7"/>
      <c r="D3032" s="7"/>
    </row>
    <row r="3033" spans="3:4">
      <c r="C3033" s="7"/>
      <c r="D3033" s="7"/>
    </row>
    <row r="3034" spans="3:4">
      <c r="C3034" s="7"/>
      <c r="D3034" s="7"/>
    </row>
    <row r="3035" spans="3:4">
      <c r="C3035" s="7"/>
      <c r="D3035" s="7"/>
    </row>
    <row r="3036" spans="3:4">
      <c r="C3036" s="7"/>
      <c r="D3036" s="7"/>
    </row>
    <row r="3037" spans="3:4">
      <c r="C3037" s="7"/>
      <c r="D3037" s="7"/>
    </row>
    <row r="3038" spans="3:4">
      <c r="C3038" s="7"/>
      <c r="D3038" s="7"/>
    </row>
    <row r="3039" spans="3:4">
      <c r="C3039" s="7"/>
      <c r="D3039" s="7"/>
    </row>
    <row r="3040" spans="3:4">
      <c r="C3040" s="7"/>
      <c r="D3040" s="7"/>
    </row>
    <row r="3041" spans="3:4">
      <c r="C3041" s="7"/>
      <c r="D3041" s="7"/>
    </row>
    <row r="3042" spans="3:4">
      <c r="C3042" s="7"/>
      <c r="D3042" s="7"/>
    </row>
    <row r="3043" spans="3:4">
      <c r="C3043" s="7"/>
      <c r="D3043" s="7"/>
    </row>
    <row r="3044" spans="3:4">
      <c r="C3044" s="7"/>
      <c r="D3044" s="7"/>
    </row>
    <row r="3045" spans="3:4">
      <c r="C3045" s="7"/>
      <c r="D3045" s="7"/>
    </row>
    <row r="3046" spans="3:4">
      <c r="C3046" s="7"/>
      <c r="D3046" s="7"/>
    </row>
    <row r="3047" spans="3:4">
      <c r="C3047" s="7"/>
      <c r="D3047" s="7"/>
    </row>
    <row r="3048" spans="3:4">
      <c r="C3048" s="7"/>
      <c r="D3048" s="7"/>
    </row>
    <row r="3049" spans="3:4">
      <c r="C3049" s="7"/>
      <c r="D3049" s="7"/>
    </row>
    <row r="3050" spans="3:4">
      <c r="C3050" s="7"/>
      <c r="D3050" s="7"/>
    </row>
    <row r="3051" spans="3:4">
      <c r="C3051" s="7"/>
      <c r="D3051" s="7"/>
    </row>
    <row r="3052" spans="3:4">
      <c r="C3052" s="7"/>
      <c r="D3052" s="7"/>
    </row>
    <row r="3053" spans="3:4">
      <c r="C3053" s="7"/>
      <c r="D3053" s="7"/>
    </row>
    <row r="3054" spans="3:4">
      <c r="C3054" s="7"/>
      <c r="D3054" s="7"/>
    </row>
    <row r="3055" spans="3:4">
      <c r="C3055" s="7"/>
      <c r="D3055" s="7"/>
    </row>
    <row r="3056" spans="3:4">
      <c r="C3056" s="7"/>
      <c r="D3056" s="7"/>
    </row>
    <row r="3057" spans="3:4">
      <c r="C3057" s="7"/>
      <c r="D3057" s="7"/>
    </row>
    <row r="3058" spans="3:4">
      <c r="C3058" s="7"/>
      <c r="D3058" s="7"/>
    </row>
    <row r="3059" spans="3:4">
      <c r="C3059" s="7"/>
      <c r="D3059" s="7"/>
    </row>
    <row r="3060" spans="3:4">
      <c r="C3060" s="7"/>
      <c r="D3060" s="7"/>
    </row>
    <row r="3061" spans="3:4">
      <c r="C3061" s="7"/>
      <c r="D3061" s="7"/>
    </row>
    <row r="3062" spans="3:4">
      <c r="C3062" s="7"/>
      <c r="D3062" s="7"/>
    </row>
    <row r="3063" spans="3:4">
      <c r="C3063" s="7"/>
      <c r="D3063" s="7"/>
    </row>
    <row r="3064" spans="3:4">
      <c r="C3064" s="7"/>
      <c r="D3064" s="7"/>
    </row>
    <row r="3065" spans="3:4">
      <c r="C3065" s="7"/>
      <c r="D3065" s="7"/>
    </row>
    <row r="3066" spans="3:4">
      <c r="C3066" s="7"/>
      <c r="D3066" s="7"/>
    </row>
    <row r="3067" spans="3:4">
      <c r="C3067" s="7"/>
      <c r="D3067" s="7"/>
    </row>
    <row r="3068" spans="3:4">
      <c r="C3068" s="7"/>
      <c r="D3068" s="7"/>
    </row>
    <row r="3069" spans="3:4">
      <c r="C3069" s="7"/>
      <c r="D3069" s="7"/>
    </row>
    <row r="3070" spans="3:4">
      <c r="C3070" s="7"/>
      <c r="D3070" s="7"/>
    </row>
    <row r="3071" spans="3:4">
      <c r="C3071" s="7"/>
      <c r="D3071" s="7"/>
    </row>
    <row r="3072" spans="3:4">
      <c r="C3072" s="7"/>
      <c r="D3072" s="7"/>
    </row>
    <row r="3073" spans="3:4">
      <c r="C3073" s="7"/>
      <c r="D3073" s="7"/>
    </row>
    <row r="3074" spans="3:4">
      <c r="C3074" s="7"/>
      <c r="D3074" s="7"/>
    </row>
    <row r="3075" spans="3:4">
      <c r="C3075" s="7"/>
      <c r="D3075" s="7"/>
    </row>
    <row r="3076" spans="3:4">
      <c r="C3076" s="7"/>
      <c r="D3076" s="7"/>
    </row>
    <row r="3077" spans="3:4">
      <c r="C3077" s="7"/>
      <c r="D3077" s="7"/>
    </row>
    <row r="3078" spans="3:4">
      <c r="C3078" s="7"/>
      <c r="D3078" s="7"/>
    </row>
    <row r="3079" spans="3:4">
      <c r="C3079" s="7"/>
      <c r="D3079" s="7"/>
    </row>
    <row r="3080" spans="3:4">
      <c r="C3080" s="7"/>
      <c r="D3080" s="7"/>
    </row>
    <row r="3081" spans="3:4">
      <c r="C3081" s="7"/>
      <c r="D3081" s="7"/>
    </row>
    <row r="3082" spans="3:4">
      <c r="C3082" s="7"/>
      <c r="D3082" s="7"/>
    </row>
    <row r="3083" spans="3:4">
      <c r="C3083" s="7"/>
      <c r="D3083" s="7"/>
    </row>
    <row r="3084" spans="3:4">
      <c r="C3084" s="7"/>
      <c r="D3084" s="7"/>
    </row>
    <row r="3085" spans="3:4">
      <c r="C3085" s="7"/>
      <c r="D3085" s="7"/>
    </row>
    <row r="3086" spans="3:4">
      <c r="C3086" s="7"/>
      <c r="D3086" s="7"/>
    </row>
    <row r="3087" spans="3:4">
      <c r="C3087" s="7"/>
      <c r="D3087" s="7"/>
    </row>
    <row r="3088" spans="3:4">
      <c r="C3088" s="7"/>
      <c r="D3088" s="7"/>
    </row>
    <row r="3089" spans="3:4">
      <c r="C3089" s="7"/>
      <c r="D3089" s="7"/>
    </row>
    <row r="3090" spans="3:4">
      <c r="C3090" s="7"/>
      <c r="D3090" s="7"/>
    </row>
    <row r="3091" spans="3:4">
      <c r="C3091" s="7"/>
      <c r="D3091" s="7"/>
    </row>
    <row r="3092" spans="3:4">
      <c r="C3092" s="7"/>
      <c r="D3092" s="7"/>
    </row>
    <row r="3093" spans="3:4">
      <c r="C3093" s="7"/>
      <c r="D3093" s="7"/>
    </row>
    <row r="3094" spans="3:4">
      <c r="C3094" s="7"/>
      <c r="D3094" s="7"/>
    </row>
    <row r="3095" spans="3:4">
      <c r="C3095" s="7"/>
      <c r="D3095" s="7"/>
    </row>
    <row r="3096" spans="3:4">
      <c r="C3096" s="7"/>
      <c r="D3096" s="7"/>
    </row>
    <row r="3097" spans="3:4">
      <c r="C3097" s="7"/>
      <c r="D3097" s="7"/>
    </row>
    <row r="3098" spans="3:4">
      <c r="C3098" s="7"/>
      <c r="D3098" s="7"/>
    </row>
    <row r="3099" spans="3:4">
      <c r="C3099" s="7"/>
      <c r="D3099" s="7"/>
    </row>
    <row r="3100" spans="3:4">
      <c r="C3100" s="7"/>
      <c r="D3100" s="7"/>
    </row>
    <row r="3101" spans="3:4">
      <c r="C3101" s="7"/>
      <c r="D3101" s="7"/>
    </row>
    <row r="3102" spans="3:4">
      <c r="C3102" s="7"/>
      <c r="D3102" s="7"/>
    </row>
    <row r="3103" spans="3:4">
      <c r="C3103" s="7"/>
      <c r="D3103" s="7"/>
    </row>
    <row r="3104" spans="3:4">
      <c r="C3104" s="7"/>
      <c r="D3104" s="7"/>
    </row>
    <row r="3105" spans="3:4">
      <c r="C3105" s="7"/>
      <c r="D3105" s="7"/>
    </row>
    <row r="3106" spans="3:4">
      <c r="C3106" s="7"/>
      <c r="D3106" s="7"/>
    </row>
    <row r="3107" spans="3:4">
      <c r="C3107" s="7"/>
      <c r="D3107" s="7"/>
    </row>
    <row r="3108" spans="3:4">
      <c r="C3108" s="7"/>
      <c r="D3108" s="7"/>
    </row>
    <row r="3109" spans="3:4">
      <c r="C3109" s="7"/>
      <c r="D3109" s="7"/>
    </row>
    <row r="3110" spans="3:4">
      <c r="C3110" s="7"/>
      <c r="D3110" s="7"/>
    </row>
    <row r="3111" spans="3:4">
      <c r="C3111" s="7"/>
      <c r="D3111" s="7"/>
    </row>
    <row r="3112" spans="3:4">
      <c r="C3112" s="7"/>
      <c r="D3112" s="7"/>
    </row>
    <row r="3113" spans="3:4">
      <c r="C3113" s="7"/>
      <c r="D3113" s="7"/>
    </row>
    <row r="3114" spans="3:4">
      <c r="C3114" s="7"/>
      <c r="D3114" s="7"/>
    </row>
    <row r="3115" spans="3:4">
      <c r="C3115" s="7"/>
      <c r="D3115" s="7"/>
    </row>
    <row r="3116" spans="3:4">
      <c r="C3116" s="7"/>
      <c r="D3116" s="7"/>
    </row>
    <row r="3117" spans="3:4">
      <c r="C3117" s="7"/>
      <c r="D3117" s="7"/>
    </row>
    <row r="3118" spans="3:4">
      <c r="C3118" s="7"/>
      <c r="D3118" s="7"/>
    </row>
    <row r="3119" spans="3:4">
      <c r="C3119" s="7"/>
      <c r="D3119" s="7"/>
    </row>
    <row r="3120" spans="3:4">
      <c r="C3120" s="7"/>
      <c r="D3120" s="7"/>
    </row>
    <row r="3121" spans="3:4">
      <c r="C3121" s="7"/>
      <c r="D3121" s="7"/>
    </row>
    <row r="3122" spans="3:4">
      <c r="C3122" s="7"/>
      <c r="D3122" s="7"/>
    </row>
    <row r="3123" spans="3:4">
      <c r="C3123" s="7"/>
      <c r="D3123" s="7"/>
    </row>
    <row r="3124" spans="3:4">
      <c r="C3124" s="7"/>
      <c r="D3124" s="7"/>
    </row>
    <row r="3125" spans="3:4">
      <c r="C3125" s="7"/>
      <c r="D3125" s="7"/>
    </row>
    <row r="3126" spans="3:4">
      <c r="C3126" s="7"/>
      <c r="D3126" s="7"/>
    </row>
    <row r="3127" spans="3:4">
      <c r="C3127" s="7"/>
      <c r="D3127" s="7"/>
    </row>
    <row r="3128" spans="3:4">
      <c r="C3128" s="7"/>
      <c r="D3128" s="7"/>
    </row>
    <row r="3129" spans="3:4">
      <c r="C3129" s="7"/>
      <c r="D3129" s="7"/>
    </row>
    <row r="3130" spans="3:4">
      <c r="C3130" s="7"/>
      <c r="D3130" s="7"/>
    </row>
    <row r="3131" spans="3:4">
      <c r="C3131" s="7"/>
      <c r="D3131" s="7"/>
    </row>
    <row r="3132" spans="3:4">
      <c r="C3132" s="7"/>
      <c r="D3132" s="7"/>
    </row>
    <row r="3133" spans="3:4">
      <c r="C3133" s="7"/>
      <c r="D3133" s="7"/>
    </row>
    <row r="3134" spans="3:4">
      <c r="C3134" s="7"/>
      <c r="D3134" s="7"/>
    </row>
    <row r="3135" spans="3:4">
      <c r="C3135" s="7"/>
      <c r="D3135" s="7"/>
    </row>
    <row r="3136" spans="3:4">
      <c r="C3136" s="7"/>
      <c r="D3136" s="7"/>
    </row>
    <row r="3137" spans="3:4">
      <c r="C3137" s="7"/>
      <c r="D3137" s="7"/>
    </row>
    <row r="3138" spans="3:4">
      <c r="C3138" s="7"/>
      <c r="D3138" s="7"/>
    </row>
    <row r="3139" spans="3:4">
      <c r="C3139" s="7"/>
      <c r="D3139" s="7"/>
    </row>
    <row r="3140" spans="3:4">
      <c r="C3140" s="7"/>
      <c r="D3140" s="7"/>
    </row>
    <row r="3141" spans="3:4">
      <c r="C3141" s="7"/>
      <c r="D3141" s="7"/>
    </row>
    <row r="3142" spans="3:4">
      <c r="C3142" s="7"/>
      <c r="D3142" s="7"/>
    </row>
    <row r="3143" spans="3:4">
      <c r="C3143" s="7"/>
      <c r="D3143" s="7"/>
    </row>
    <row r="3144" spans="3:4">
      <c r="C3144" s="7"/>
      <c r="D3144" s="7"/>
    </row>
    <row r="3145" spans="3:4">
      <c r="C3145" s="7"/>
      <c r="D3145" s="7"/>
    </row>
    <row r="3146" spans="3:4">
      <c r="C3146" s="7"/>
      <c r="D3146" s="7"/>
    </row>
    <row r="3147" spans="3:4">
      <c r="C3147" s="7"/>
      <c r="D3147" s="7"/>
    </row>
    <row r="3148" spans="3:4">
      <c r="C3148" s="7"/>
      <c r="D3148" s="7"/>
    </row>
    <row r="3149" spans="3:4">
      <c r="C3149" s="7"/>
      <c r="D3149" s="7"/>
    </row>
    <row r="3150" spans="3:4">
      <c r="C3150" s="7"/>
      <c r="D3150" s="7"/>
    </row>
    <row r="3151" spans="3:4">
      <c r="C3151" s="7"/>
      <c r="D3151" s="7"/>
    </row>
    <row r="3152" spans="3:4">
      <c r="C3152" s="7"/>
      <c r="D3152" s="7"/>
    </row>
    <row r="3153" spans="3:4">
      <c r="C3153" s="7"/>
      <c r="D3153" s="7"/>
    </row>
    <row r="3154" spans="3:4">
      <c r="C3154" s="7"/>
      <c r="D3154" s="7"/>
    </row>
    <row r="3155" spans="3:4">
      <c r="C3155" s="7"/>
      <c r="D3155" s="7"/>
    </row>
    <row r="3156" spans="3:4">
      <c r="C3156" s="7"/>
      <c r="D3156" s="7"/>
    </row>
    <row r="3157" spans="3:4">
      <c r="C3157" s="7"/>
      <c r="D3157" s="7"/>
    </row>
    <row r="3158" spans="3:4">
      <c r="C3158" s="7"/>
      <c r="D3158" s="7"/>
    </row>
    <row r="3159" spans="3:4">
      <c r="C3159" s="7"/>
      <c r="D3159" s="7"/>
    </row>
    <row r="3160" spans="3:4">
      <c r="C3160" s="7"/>
      <c r="D3160" s="7"/>
    </row>
    <row r="3161" spans="3:4">
      <c r="C3161" s="7"/>
      <c r="D3161" s="7"/>
    </row>
    <row r="3162" spans="3:4">
      <c r="C3162" s="7"/>
      <c r="D3162" s="7"/>
    </row>
    <row r="3163" spans="3:4">
      <c r="C3163" s="7"/>
      <c r="D3163" s="7"/>
    </row>
    <row r="3164" spans="3:4">
      <c r="C3164" s="7"/>
      <c r="D3164" s="7"/>
    </row>
    <row r="3165" spans="3:4">
      <c r="C3165" s="7"/>
      <c r="D3165" s="7"/>
    </row>
    <row r="3166" spans="3:4">
      <c r="C3166" s="7"/>
      <c r="D3166" s="7"/>
    </row>
    <row r="3167" spans="3:4">
      <c r="C3167" s="7"/>
      <c r="D3167" s="7"/>
    </row>
    <row r="3168" spans="3:4">
      <c r="C3168" s="7"/>
      <c r="D3168" s="7"/>
    </row>
    <row r="3169" spans="3:4">
      <c r="C3169" s="7"/>
      <c r="D3169" s="7"/>
    </row>
    <row r="3170" spans="3:4">
      <c r="C3170" s="7"/>
      <c r="D3170" s="7"/>
    </row>
    <row r="3171" spans="3:4">
      <c r="C3171" s="7"/>
      <c r="D3171" s="7"/>
    </row>
    <row r="3172" spans="3:4">
      <c r="C3172" s="7"/>
      <c r="D3172" s="7"/>
    </row>
    <row r="3173" spans="3:4">
      <c r="C3173" s="7"/>
      <c r="D3173" s="7"/>
    </row>
    <row r="3174" spans="3:4">
      <c r="C3174" s="7"/>
      <c r="D3174" s="7"/>
    </row>
    <row r="3175" spans="3:4">
      <c r="C3175" s="7"/>
      <c r="D3175" s="7"/>
    </row>
    <row r="3176" spans="3:4">
      <c r="C3176" s="7"/>
      <c r="D3176" s="7"/>
    </row>
    <row r="3177" spans="3:4">
      <c r="C3177" s="7"/>
      <c r="D3177" s="7"/>
    </row>
    <row r="3178" spans="3:4">
      <c r="C3178" s="7"/>
      <c r="D3178" s="7"/>
    </row>
    <row r="3179" spans="3:4">
      <c r="C3179" s="7"/>
      <c r="D3179" s="7"/>
    </row>
    <row r="3180" spans="3:4">
      <c r="C3180" s="7"/>
      <c r="D3180" s="7"/>
    </row>
    <row r="3181" spans="3:4">
      <c r="C3181" s="7"/>
      <c r="D3181" s="7"/>
    </row>
    <row r="3182" spans="3:4">
      <c r="C3182" s="7"/>
      <c r="D3182" s="7"/>
    </row>
    <row r="3183" spans="3:4">
      <c r="C3183" s="7"/>
      <c r="D3183" s="7"/>
    </row>
    <row r="3184" spans="3:4">
      <c r="C3184" s="7"/>
      <c r="D3184" s="7"/>
    </row>
    <row r="3185" spans="3:4">
      <c r="C3185" s="7"/>
      <c r="D3185" s="7"/>
    </row>
    <row r="3186" spans="3:4">
      <c r="C3186" s="7"/>
      <c r="D3186" s="7"/>
    </row>
    <row r="3187" spans="3:4">
      <c r="C3187" s="7"/>
      <c r="D3187" s="7"/>
    </row>
    <row r="3188" spans="3:4">
      <c r="C3188" s="7"/>
      <c r="D3188" s="7"/>
    </row>
    <row r="3189" spans="3:4">
      <c r="C3189" s="7"/>
      <c r="D3189" s="7"/>
    </row>
    <row r="3190" spans="3:4">
      <c r="C3190" s="7"/>
      <c r="D3190" s="7"/>
    </row>
    <row r="3191" spans="3:4">
      <c r="C3191" s="7"/>
      <c r="D3191" s="7"/>
    </row>
    <row r="3192" spans="3:4">
      <c r="C3192" s="7"/>
      <c r="D3192" s="7"/>
    </row>
    <row r="3193" spans="3:4">
      <c r="C3193" s="7"/>
      <c r="D3193" s="7"/>
    </row>
    <row r="3194" spans="3:4">
      <c r="C3194" s="7"/>
      <c r="D3194" s="7"/>
    </row>
    <row r="3195" spans="3:4">
      <c r="C3195" s="7"/>
      <c r="D3195" s="7"/>
    </row>
    <row r="3196" spans="3:4">
      <c r="C3196" s="7"/>
      <c r="D3196" s="7"/>
    </row>
    <row r="3197" spans="3:4">
      <c r="C3197" s="7"/>
      <c r="D3197" s="7"/>
    </row>
    <row r="3198" spans="3:4">
      <c r="C3198" s="7"/>
      <c r="D3198" s="7"/>
    </row>
    <row r="3199" spans="3:4">
      <c r="C3199" s="7"/>
      <c r="D3199" s="7"/>
    </row>
    <row r="3200" spans="3:4">
      <c r="C3200" s="7"/>
      <c r="D3200" s="7"/>
    </row>
    <row r="3201" spans="3:4">
      <c r="C3201" s="7"/>
      <c r="D3201" s="7"/>
    </row>
    <row r="3202" spans="3:4">
      <c r="C3202" s="7"/>
      <c r="D3202" s="7"/>
    </row>
    <row r="3203" spans="3:4">
      <c r="C3203" s="7"/>
      <c r="D3203" s="7"/>
    </row>
    <row r="3204" spans="3:4">
      <c r="C3204" s="7"/>
      <c r="D3204" s="7"/>
    </row>
    <row r="3205" spans="3:4">
      <c r="C3205" s="7"/>
      <c r="D3205" s="7"/>
    </row>
    <row r="3206" spans="3:4">
      <c r="C3206" s="7"/>
      <c r="D3206" s="7"/>
    </row>
    <row r="3207" spans="3:4">
      <c r="C3207" s="7"/>
      <c r="D3207" s="7"/>
    </row>
    <row r="3208" spans="3:4">
      <c r="C3208" s="7"/>
      <c r="D3208" s="7"/>
    </row>
    <row r="3209" spans="3:4">
      <c r="C3209" s="7"/>
      <c r="D3209" s="7"/>
    </row>
    <row r="3210" spans="3:4">
      <c r="C3210" s="7"/>
      <c r="D3210" s="7"/>
    </row>
    <row r="3211" spans="3:4">
      <c r="C3211" s="7"/>
      <c r="D3211" s="7"/>
    </row>
    <row r="3212" spans="3:4">
      <c r="C3212" s="7"/>
      <c r="D3212" s="7"/>
    </row>
    <row r="3213" spans="3:4">
      <c r="C3213" s="7"/>
      <c r="D3213" s="7"/>
    </row>
    <row r="3214" spans="3:4">
      <c r="C3214" s="7"/>
      <c r="D3214" s="7"/>
    </row>
    <row r="3215" spans="3:4">
      <c r="C3215" s="7"/>
      <c r="D3215" s="7"/>
    </row>
    <row r="3216" spans="3:4">
      <c r="C3216" s="7"/>
      <c r="D3216" s="7"/>
    </row>
    <row r="3217" spans="3:4">
      <c r="C3217" s="7"/>
      <c r="D3217" s="7"/>
    </row>
    <row r="3218" spans="3:4">
      <c r="C3218" s="7"/>
      <c r="D3218" s="7"/>
    </row>
    <row r="3219" spans="3:4">
      <c r="C3219" s="7"/>
      <c r="D3219" s="7"/>
    </row>
    <row r="3220" spans="3:4">
      <c r="C3220" s="7"/>
      <c r="D3220" s="7"/>
    </row>
    <row r="3221" spans="3:4">
      <c r="C3221" s="7"/>
      <c r="D3221" s="7"/>
    </row>
    <row r="3222" spans="3:4">
      <c r="C3222" s="7"/>
      <c r="D3222" s="7"/>
    </row>
    <row r="3223" spans="3:4">
      <c r="C3223" s="7"/>
      <c r="D3223" s="7"/>
    </row>
    <row r="3224" spans="3:4">
      <c r="C3224" s="7"/>
      <c r="D3224" s="7"/>
    </row>
    <row r="3225" spans="3:4">
      <c r="C3225" s="7"/>
      <c r="D3225" s="7"/>
    </row>
    <row r="3226" spans="3:4">
      <c r="C3226" s="7"/>
      <c r="D3226" s="7"/>
    </row>
    <row r="3227" spans="3:4">
      <c r="C3227" s="7"/>
      <c r="D3227" s="7"/>
    </row>
    <row r="3228" spans="3:4">
      <c r="C3228" s="7"/>
      <c r="D3228" s="7"/>
    </row>
    <row r="3229" spans="3:4">
      <c r="C3229" s="7"/>
      <c r="D3229" s="7"/>
    </row>
    <row r="3230" spans="3:4">
      <c r="C3230" s="7"/>
      <c r="D3230" s="7"/>
    </row>
    <row r="3231" spans="3:4">
      <c r="C3231" s="7"/>
      <c r="D3231" s="7"/>
    </row>
    <row r="3232" spans="3:4">
      <c r="C3232" s="7"/>
      <c r="D3232" s="7"/>
    </row>
    <row r="3233" spans="3:4">
      <c r="C3233" s="7"/>
      <c r="D3233" s="7"/>
    </row>
    <row r="3234" spans="3:4">
      <c r="C3234" s="7"/>
      <c r="D3234" s="7"/>
    </row>
    <row r="3235" spans="3:4">
      <c r="C3235" s="7"/>
      <c r="D3235" s="7"/>
    </row>
    <row r="3236" spans="3:4">
      <c r="C3236" s="7"/>
      <c r="D3236" s="7"/>
    </row>
    <row r="3237" spans="3:4">
      <c r="C3237" s="7"/>
      <c r="D3237" s="7"/>
    </row>
    <row r="3238" spans="3:4">
      <c r="C3238" s="7"/>
      <c r="D3238" s="7"/>
    </row>
    <row r="3239" spans="3:4">
      <c r="C3239" s="7"/>
      <c r="D3239" s="7"/>
    </row>
    <row r="3240" spans="3:4">
      <c r="C3240" s="7"/>
      <c r="D3240" s="7"/>
    </row>
    <row r="3241" spans="3:4">
      <c r="C3241" s="7"/>
      <c r="D3241" s="7"/>
    </row>
    <row r="3242" spans="3:4">
      <c r="C3242" s="7"/>
      <c r="D3242" s="7"/>
    </row>
    <row r="3243" spans="3:4">
      <c r="C3243" s="7"/>
      <c r="D3243" s="7"/>
    </row>
    <row r="3244" spans="3:4">
      <c r="C3244" s="7"/>
      <c r="D3244" s="7"/>
    </row>
    <row r="3245" spans="3:4">
      <c r="C3245" s="7"/>
      <c r="D3245" s="7"/>
    </row>
    <row r="3246" spans="3:4">
      <c r="C3246" s="7"/>
      <c r="D3246" s="7"/>
    </row>
    <row r="3247" spans="3:4">
      <c r="C3247" s="7"/>
      <c r="D3247" s="7"/>
    </row>
    <row r="3248" spans="3:4">
      <c r="C3248" s="7"/>
      <c r="D3248" s="7"/>
    </row>
    <row r="3249" spans="3:4">
      <c r="C3249" s="7"/>
      <c r="D3249" s="7"/>
    </row>
    <row r="3250" spans="3:4">
      <c r="C3250" s="7"/>
      <c r="D3250" s="7"/>
    </row>
    <row r="3251" spans="3:4">
      <c r="C3251" s="7"/>
      <c r="D3251" s="7"/>
    </row>
    <row r="3252" spans="3:4">
      <c r="C3252" s="7"/>
      <c r="D3252" s="7"/>
    </row>
    <row r="3253" spans="3:4">
      <c r="C3253" s="7"/>
      <c r="D3253" s="7"/>
    </row>
    <row r="3254" spans="3:4">
      <c r="C3254" s="7"/>
      <c r="D3254" s="7"/>
    </row>
    <row r="3255" spans="3:4">
      <c r="C3255" s="7"/>
      <c r="D3255" s="7"/>
    </row>
    <row r="3256" spans="3:4">
      <c r="C3256" s="7"/>
      <c r="D3256" s="7"/>
    </row>
    <row r="3257" spans="3:4">
      <c r="C3257" s="7"/>
      <c r="D3257" s="7"/>
    </row>
    <row r="3258" spans="3:4">
      <c r="C3258" s="7"/>
      <c r="D3258" s="7"/>
    </row>
    <row r="3259" spans="3:4">
      <c r="C3259" s="7"/>
      <c r="D3259" s="7"/>
    </row>
    <row r="3260" spans="3:4">
      <c r="C3260" s="7"/>
      <c r="D3260" s="7"/>
    </row>
    <row r="3261" spans="3:4">
      <c r="C3261" s="7"/>
      <c r="D3261" s="7"/>
    </row>
    <row r="3262" spans="3:4">
      <c r="C3262" s="7"/>
      <c r="D3262" s="7"/>
    </row>
    <row r="3263" spans="3:4">
      <c r="C3263" s="7"/>
      <c r="D3263" s="7"/>
    </row>
    <row r="3264" spans="3:4">
      <c r="C3264" s="7"/>
      <c r="D3264" s="7"/>
    </row>
    <row r="3265" spans="3:4">
      <c r="C3265" s="7"/>
      <c r="D3265" s="7"/>
    </row>
    <row r="3266" spans="3:4">
      <c r="C3266" s="7"/>
      <c r="D3266" s="7"/>
    </row>
    <row r="3267" spans="3:4">
      <c r="C3267" s="7"/>
      <c r="D3267" s="7"/>
    </row>
    <row r="3268" spans="3:4">
      <c r="C3268" s="7"/>
      <c r="D3268" s="7"/>
    </row>
    <row r="3269" spans="3:4">
      <c r="C3269" s="7"/>
      <c r="D3269" s="7"/>
    </row>
    <row r="3270" spans="3:4">
      <c r="C3270" s="7"/>
      <c r="D3270" s="7"/>
    </row>
    <row r="3271" spans="3:4">
      <c r="C3271" s="7"/>
      <c r="D3271" s="7"/>
    </row>
    <row r="3272" spans="3:4">
      <c r="C3272" s="7"/>
      <c r="D3272" s="7"/>
    </row>
    <row r="3273" spans="3:4">
      <c r="C3273" s="7"/>
      <c r="D3273" s="7"/>
    </row>
    <row r="3274" spans="3:4">
      <c r="C3274" s="7"/>
      <c r="D3274" s="7"/>
    </row>
    <row r="3275" spans="3:4">
      <c r="C3275" s="7"/>
      <c r="D3275" s="7"/>
    </row>
    <row r="3276" spans="3:4">
      <c r="C3276" s="7"/>
      <c r="D3276" s="7"/>
    </row>
    <row r="3277" spans="3:4">
      <c r="C3277" s="7"/>
      <c r="D3277" s="7"/>
    </row>
    <row r="3278" spans="3:4">
      <c r="C3278" s="7"/>
      <c r="D3278" s="7"/>
    </row>
    <row r="3279" spans="3:4">
      <c r="C3279" s="7"/>
      <c r="D3279" s="7"/>
    </row>
    <row r="3280" spans="3:4">
      <c r="C3280" s="7"/>
      <c r="D3280" s="7"/>
    </row>
    <row r="3281" spans="3:4">
      <c r="C3281" s="7"/>
      <c r="D3281" s="7"/>
    </row>
    <row r="3282" spans="3:4">
      <c r="C3282" s="7"/>
      <c r="D3282" s="7"/>
    </row>
    <row r="3283" spans="3:4">
      <c r="C3283" s="7"/>
      <c r="D3283" s="7"/>
    </row>
    <row r="3284" spans="3:4">
      <c r="C3284" s="7"/>
      <c r="D3284" s="7"/>
    </row>
    <row r="3285" spans="3:4">
      <c r="C3285" s="7"/>
      <c r="D3285" s="7"/>
    </row>
    <row r="3286" spans="3:4">
      <c r="C3286" s="7"/>
      <c r="D3286" s="7"/>
    </row>
    <row r="3287" spans="3:4">
      <c r="C3287" s="7"/>
      <c r="D3287" s="7"/>
    </row>
    <row r="3288" spans="3:4">
      <c r="C3288" s="7"/>
      <c r="D3288" s="7"/>
    </row>
    <row r="3289" spans="3:4">
      <c r="C3289" s="7"/>
      <c r="D3289" s="7"/>
    </row>
    <row r="3290" spans="3:4">
      <c r="C3290" s="7"/>
      <c r="D3290" s="7"/>
    </row>
    <row r="3291" spans="3:4">
      <c r="C3291" s="7"/>
      <c r="D3291" s="7"/>
    </row>
    <row r="3292" spans="3:4">
      <c r="C3292" s="7"/>
      <c r="D3292" s="7"/>
    </row>
    <row r="3293" spans="3:4">
      <c r="C3293" s="7"/>
      <c r="D3293" s="7"/>
    </row>
    <row r="3294" spans="3:4">
      <c r="C3294" s="7"/>
      <c r="D3294" s="7"/>
    </row>
    <row r="3295" spans="3:4">
      <c r="C3295" s="7"/>
      <c r="D3295" s="7"/>
    </row>
    <row r="3296" spans="3:4">
      <c r="C3296" s="7"/>
      <c r="D3296" s="7"/>
    </row>
    <row r="3297" spans="3:4">
      <c r="C3297" s="7"/>
      <c r="D3297" s="7"/>
    </row>
    <row r="3298" spans="3:4">
      <c r="C3298" s="7"/>
      <c r="D3298" s="7"/>
    </row>
    <row r="3299" spans="3:4">
      <c r="C3299" s="7"/>
      <c r="D3299" s="7"/>
    </row>
    <row r="3300" spans="3:4">
      <c r="C3300" s="7"/>
      <c r="D3300" s="7"/>
    </row>
    <row r="3301" spans="3:4">
      <c r="C3301" s="7"/>
      <c r="D3301" s="7"/>
    </row>
    <row r="3302" spans="3:4">
      <c r="C3302" s="7"/>
      <c r="D3302" s="7"/>
    </row>
    <row r="3303" spans="3:4">
      <c r="C3303" s="7"/>
      <c r="D3303" s="7"/>
    </row>
    <row r="3304" spans="3:4">
      <c r="C3304" s="7"/>
      <c r="D3304" s="7"/>
    </row>
    <row r="3305" spans="3:4">
      <c r="C3305" s="7"/>
      <c r="D3305" s="7"/>
    </row>
    <row r="3306" spans="3:4">
      <c r="C3306" s="7"/>
      <c r="D3306" s="7"/>
    </row>
    <row r="3307" spans="3:4">
      <c r="C3307" s="7"/>
      <c r="D3307" s="7"/>
    </row>
    <row r="3308" spans="3:4">
      <c r="C3308" s="7"/>
      <c r="D3308" s="7"/>
    </row>
    <row r="3309" spans="3:4">
      <c r="C3309" s="7"/>
      <c r="D3309" s="7"/>
    </row>
    <row r="3310" spans="3:4">
      <c r="C3310" s="7"/>
      <c r="D3310" s="7"/>
    </row>
    <row r="3311" spans="3:4">
      <c r="C3311" s="7"/>
      <c r="D3311" s="7"/>
    </row>
    <row r="3312" spans="3:4">
      <c r="C3312" s="7"/>
      <c r="D3312" s="7"/>
    </row>
    <row r="3313" spans="3:4">
      <c r="C3313" s="7"/>
      <c r="D3313" s="7"/>
    </row>
    <row r="3314" spans="3:4">
      <c r="C3314" s="7"/>
      <c r="D3314" s="7"/>
    </row>
    <row r="3315" spans="3:4">
      <c r="C3315" s="7"/>
      <c r="D3315" s="7"/>
    </row>
    <row r="3316" spans="3:4">
      <c r="C3316" s="7"/>
      <c r="D3316" s="7"/>
    </row>
    <row r="3317" spans="3:4">
      <c r="C3317" s="7"/>
      <c r="D3317" s="7"/>
    </row>
    <row r="3318" spans="3:4">
      <c r="C3318" s="7"/>
      <c r="D3318" s="7"/>
    </row>
    <row r="3319" spans="3:4">
      <c r="C3319" s="7"/>
      <c r="D3319" s="7"/>
    </row>
    <row r="3320" spans="3:4">
      <c r="C3320" s="7"/>
      <c r="D3320" s="7"/>
    </row>
    <row r="3321" spans="3:4">
      <c r="C3321" s="7"/>
      <c r="D3321" s="7"/>
    </row>
    <row r="3322" spans="3:4">
      <c r="C3322" s="7"/>
      <c r="D3322" s="7"/>
    </row>
    <row r="3323" spans="3:4">
      <c r="C3323" s="7"/>
      <c r="D3323" s="7"/>
    </row>
    <row r="3324" spans="3:4">
      <c r="C3324" s="7"/>
      <c r="D3324" s="7"/>
    </row>
    <row r="3325" spans="3:4">
      <c r="C3325" s="7"/>
      <c r="D3325" s="7"/>
    </row>
    <row r="3326" spans="3:4">
      <c r="C3326" s="7"/>
      <c r="D3326" s="7"/>
    </row>
    <row r="3327" spans="3:4">
      <c r="C3327" s="7"/>
      <c r="D3327" s="7"/>
    </row>
    <row r="3328" spans="3:4">
      <c r="C3328" s="7"/>
      <c r="D3328" s="7"/>
    </row>
    <row r="3329" spans="3:4">
      <c r="C3329" s="7"/>
      <c r="D3329" s="7"/>
    </row>
    <row r="3330" spans="3:4">
      <c r="C3330" s="7"/>
      <c r="D3330" s="7"/>
    </row>
    <row r="3331" spans="3:4">
      <c r="C3331" s="7"/>
      <c r="D3331" s="7"/>
    </row>
    <row r="3332" spans="3:4">
      <c r="C3332" s="7"/>
      <c r="D3332" s="7"/>
    </row>
    <row r="3333" spans="3:4">
      <c r="C3333" s="7"/>
      <c r="D3333" s="7"/>
    </row>
    <row r="3334" spans="3:4">
      <c r="C3334" s="7"/>
      <c r="D3334" s="7"/>
    </row>
    <row r="3335" spans="3:4">
      <c r="C3335" s="7"/>
      <c r="D3335" s="7"/>
    </row>
    <row r="3336" spans="3:4">
      <c r="C3336" s="7"/>
      <c r="D3336" s="7"/>
    </row>
    <row r="3337" spans="3:4">
      <c r="C3337" s="7"/>
      <c r="D3337" s="7"/>
    </row>
    <row r="3338" spans="3:4">
      <c r="C3338" s="7"/>
      <c r="D3338" s="7"/>
    </row>
    <row r="3339" spans="3:4">
      <c r="C3339" s="7"/>
      <c r="D3339" s="7"/>
    </row>
    <row r="3340" spans="3:4">
      <c r="C3340" s="7"/>
      <c r="D3340" s="7"/>
    </row>
    <row r="3341" spans="3:4">
      <c r="C3341" s="7"/>
      <c r="D3341" s="7"/>
    </row>
    <row r="3342" spans="3:4">
      <c r="C3342" s="7"/>
      <c r="D3342" s="7"/>
    </row>
    <row r="3343" spans="3:4">
      <c r="C3343" s="7"/>
      <c r="D3343" s="7"/>
    </row>
    <row r="3344" spans="3:4">
      <c r="C3344" s="7"/>
      <c r="D3344" s="7"/>
    </row>
    <row r="3345" spans="3:4">
      <c r="C3345" s="7"/>
      <c r="D3345" s="7"/>
    </row>
    <row r="3346" spans="3:4">
      <c r="C3346" s="7"/>
      <c r="D3346" s="7"/>
    </row>
    <row r="3347" spans="3:4">
      <c r="C3347" s="7"/>
      <c r="D3347" s="7"/>
    </row>
    <row r="3348" spans="3:4">
      <c r="C3348" s="7"/>
      <c r="D3348" s="7"/>
    </row>
    <row r="3349" spans="3:4">
      <c r="C3349" s="7"/>
      <c r="D3349" s="7"/>
    </row>
    <row r="3350" spans="3:4">
      <c r="C3350" s="7"/>
      <c r="D3350" s="7"/>
    </row>
    <row r="3351" spans="3:4">
      <c r="C3351" s="7"/>
      <c r="D3351" s="7"/>
    </row>
    <row r="3352" spans="3:4">
      <c r="C3352" s="7"/>
      <c r="D3352" s="7"/>
    </row>
    <row r="3353" spans="3:4">
      <c r="C3353" s="7"/>
      <c r="D3353" s="7"/>
    </row>
    <row r="3354" spans="3:4">
      <c r="C3354" s="7"/>
      <c r="D3354" s="7"/>
    </row>
    <row r="3355" spans="3:4">
      <c r="C3355" s="7"/>
      <c r="D3355" s="7"/>
    </row>
    <row r="3356" spans="3:4">
      <c r="C3356" s="7"/>
      <c r="D3356" s="7"/>
    </row>
    <row r="3357" spans="3:4">
      <c r="C3357" s="7"/>
      <c r="D3357" s="7"/>
    </row>
    <row r="3358" spans="3:4">
      <c r="C3358" s="7"/>
      <c r="D3358" s="7"/>
    </row>
    <row r="3359" spans="3:4">
      <c r="C3359" s="7"/>
      <c r="D3359" s="7"/>
    </row>
    <row r="3360" spans="3:4">
      <c r="C3360" s="7"/>
      <c r="D3360" s="7"/>
    </row>
    <row r="3361" spans="3:4">
      <c r="C3361" s="7"/>
      <c r="D3361" s="7"/>
    </row>
    <row r="3362" spans="3:4">
      <c r="C3362" s="7"/>
      <c r="D3362" s="7"/>
    </row>
    <row r="3363" spans="3:4">
      <c r="C3363" s="7"/>
      <c r="D3363" s="7"/>
    </row>
    <row r="3364" spans="3:4">
      <c r="C3364" s="7"/>
      <c r="D3364" s="7"/>
    </row>
    <row r="3365" spans="3:4">
      <c r="C3365" s="7"/>
      <c r="D3365" s="7"/>
    </row>
    <row r="3366" spans="3:4">
      <c r="C3366" s="7"/>
      <c r="D3366" s="7"/>
    </row>
    <row r="3367" spans="3:4">
      <c r="C3367" s="7"/>
      <c r="D3367" s="7"/>
    </row>
    <row r="3368" spans="3:4">
      <c r="C3368" s="7"/>
      <c r="D3368" s="7"/>
    </row>
    <row r="3369" spans="3:4">
      <c r="C3369" s="7"/>
      <c r="D3369" s="7"/>
    </row>
    <row r="3370" spans="3:4">
      <c r="C3370" s="7"/>
      <c r="D3370" s="7"/>
    </row>
    <row r="3371" spans="3:4">
      <c r="C3371" s="7"/>
      <c r="D3371" s="7"/>
    </row>
    <row r="3372" spans="3:4">
      <c r="C3372" s="7"/>
      <c r="D3372" s="7"/>
    </row>
    <row r="3373" spans="3:4">
      <c r="C3373" s="7"/>
      <c r="D3373" s="7"/>
    </row>
    <row r="3374" spans="3:4">
      <c r="C3374" s="7"/>
      <c r="D3374" s="7"/>
    </row>
    <row r="3375" spans="3:4">
      <c r="C3375" s="7"/>
      <c r="D3375" s="7"/>
    </row>
    <row r="3376" spans="3:4">
      <c r="C3376" s="7"/>
      <c r="D3376" s="7"/>
    </row>
    <row r="3377" spans="3:4">
      <c r="C3377" s="7"/>
      <c r="D3377" s="7"/>
    </row>
    <row r="3378" spans="3:4">
      <c r="C3378" s="7"/>
      <c r="D3378" s="7"/>
    </row>
    <row r="3379" spans="3:4">
      <c r="C3379" s="7"/>
      <c r="D3379" s="7"/>
    </row>
    <row r="3380" spans="3:4">
      <c r="C3380" s="7"/>
      <c r="D3380" s="7"/>
    </row>
    <row r="3381" spans="3:4">
      <c r="C3381" s="7"/>
      <c r="D3381" s="7"/>
    </row>
    <row r="3382" spans="3:4">
      <c r="C3382" s="7"/>
      <c r="D3382" s="7"/>
    </row>
    <row r="3383" spans="3:4">
      <c r="C3383" s="7"/>
      <c r="D3383" s="7"/>
    </row>
    <row r="3384" spans="3:4">
      <c r="C3384" s="7"/>
      <c r="D3384" s="7"/>
    </row>
    <row r="3385" spans="3:4">
      <c r="C3385" s="7"/>
      <c r="D3385" s="7"/>
    </row>
    <row r="3386" spans="3:4">
      <c r="C3386" s="7"/>
      <c r="D3386" s="7"/>
    </row>
    <row r="3387" spans="3:4">
      <c r="C3387" s="7"/>
      <c r="D3387" s="7"/>
    </row>
    <row r="3388" spans="3:4">
      <c r="C3388" s="7"/>
      <c r="D3388" s="7"/>
    </row>
    <row r="3389" spans="3:4">
      <c r="C3389" s="7"/>
      <c r="D3389" s="7"/>
    </row>
    <row r="3390" spans="3:4">
      <c r="C3390" s="7"/>
      <c r="D3390" s="7"/>
    </row>
    <row r="3391" spans="3:4">
      <c r="C3391" s="7"/>
      <c r="D3391" s="7"/>
    </row>
    <row r="3392" spans="3:4">
      <c r="C3392" s="7"/>
      <c r="D3392" s="7"/>
    </row>
    <row r="3393" spans="3:4">
      <c r="C3393" s="7"/>
      <c r="D3393" s="7"/>
    </row>
    <row r="3394" spans="3:4">
      <c r="C3394" s="7"/>
      <c r="D3394" s="7"/>
    </row>
    <row r="3395" spans="3:4">
      <c r="C3395" s="7"/>
      <c r="D3395" s="7"/>
    </row>
    <row r="3396" spans="3:4">
      <c r="C3396" s="7"/>
      <c r="D3396" s="7"/>
    </row>
    <row r="3397" spans="3:4">
      <c r="C3397" s="7"/>
      <c r="D3397" s="7"/>
    </row>
    <row r="3398" spans="3:4">
      <c r="C3398" s="7"/>
      <c r="D3398" s="7"/>
    </row>
    <row r="3399" spans="3:4">
      <c r="C3399" s="7"/>
      <c r="D3399" s="7"/>
    </row>
    <row r="3400" spans="3:4">
      <c r="C3400" s="7"/>
      <c r="D3400" s="7"/>
    </row>
    <row r="3401" spans="3:4">
      <c r="C3401" s="7"/>
      <c r="D3401" s="7"/>
    </row>
    <row r="3402" spans="3:4">
      <c r="C3402" s="7"/>
      <c r="D3402" s="7"/>
    </row>
    <row r="3403" spans="3:4">
      <c r="C3403" s="7"/>
      <c r="D3403" s="7"/>
    </row>
    <row r="3404" spans="3:4">
      <c r="C3404" s="7"/>
      <c r="D3404" s="7"/>
    </row>
    <row r="3405" spans="3:4">
      <c r="C3405" s="7"/>
      <c r="D3405" s="7"/>
    </row>
    <row r="3406" spans="3:4">
      <c r="C3406" s="7"/>
      <c r="D3406" s="7"/>
    </row>
    <row r="3407" spans="3:4">
      <c r="C3407" s="7"/>
      <c r="D3407" s="7"/>
    </row>
    <row r="3408" spans="3:4">
      <c r="C3408" s="7"/>
      <c r="D3408" s="7"/>
    </row>
    <row r="3409" spans="3:4">
      <c r="C3409" s="7"/>
      <c r="D3409" s="7"/>
    </row>
    <row r="3410" spans="3:4">
      <c r="C3410" s="7"/>
      <c r="D3410" s="7"/>
    </row>
    <row r="3411" spans="3:4">
      <c r="C3411" s="7"/>
      <c r="D3411" s="7"/>
    </row>
    <row r="3412" spans="3:4">
      <c r="C3412" s="7"/>
      <c r="D3412" s="7"/>
    </row>
    <row r="3413" spans="3:4">
      <c r="C3413" s="7"/>
      <c r="D3413" s="7"/>
    </row>
    <row r="3414" spans="3:4">
      <c r="C3414" s="7"/>
      <c r="D3414" s="7"/>
    </row>
    <row r="3415" spans="3:4">
      <c r="C3415" s="7"/>
      <c r="D3415" s="7"/>
    </row>
    <row r="3416" spans="3:4">
      <c r="C3416" s="7"/>
      <c r="D3416" s="7"/>
    </row>
    <row r="3417" spans="3:4">
      <c r="C3417" s="7"/>
      <c r="D3417" s="7"/>
    </row>
    <row r="3418" spans="3:4">
      <c r="C3418" s="7"/>
      <c r="D3418" s="7"/>
    </row>
    <row r="3419" spans="3:4">
      <c r="C3419" s="7"/>
      <c r="D3419" s="7"/>
    </row>
    <row r="3420" spans="3:4">
      <c r="C3420" s="7"/>
      <c r="D3420" s="7"/>
    </row>
    <row r="3421" spans="3:4">
      <c r="C3421" s="7"/>
      <c r="D3421" s="7"/>
    </row>
    <row r="3422" spans="3:4">
      <c r="C3422" s="7"/>
      <c r="D3422" s="7"/>
    </row>
    <row r="3423" spans="3:4">
      <c r="C3423" s="7"/>
      <c r="D3423" s="7"/>
    </row>
    <row r="3424" spans="3:4">
      <c r="C3424" s="7"/>
      <c r="D3424" s="7"/>
    </row>
    <row r="3425" spans="3:4">
      <c r="C3425" s="7"/>
      <c r="D3425" s="7"/>
    </row>
    <row r="3426" spans="3:4">
      <c r="C3426" s="7"/>
      <c r="D3426" s="7"/>
    </row>
    <row r="3427" spans="3:4">
      <c r="C3427" s="7"/>
      <c r="D3427" s="7"/>
    </row>
    <row r="3428" spans="3:4">
      <c r="C3428" s="7"/>
      <c r="D3428" s="7"/>
    </row>
    <row r="3429" spans="3:4">
      <c r="C3429" s="7"/>
      <c r="D3429" s="7"/>
    </row>
    <row r="3430" spans="3:4">
      <c r="C3430" s="7"/>
      <c r="D3430" s="7"/>
    </row>
    <row r="3431" spans="3:4">
      <c r="C3431" s="7"/>
      <c r="D3431" s="7"/>
    </row>
    <row r="3432" spans="3:4">
      <c r="C3432" s="7"/>
      <c r="D3432" s="7"/>
    </row>
    <row r="3433" spans="3:4">
      <c r="C3433" s="7"/>
      <c r="D3433" s="7"/>
    </row>
    <row r="3434" spans="3:4">
      <c r="C3434" s="7"/>
      <c r="D3434" s="7"/>
    </row>
    <row r="3435" spans="3:4">
      <c r="C3435" s="7"/>
      <c r="D3435" s="7"/>
    </row>
    <row r="3436" spans="3:4">
      <c r="C3436" s="7"/>
      <c r="D3436" s="7"/>
    </row>
    <row r="3437" spans="3:4">
      <c r="C3437" s="7"/>
      <c r="D3437" s="7"/>
    </row>
    <row r="3438" spans="3:4">
      <c r="C3438" s="7"/>
      <c r="D3438" s="7"/>
    </row>
    <row r="3439" spans="3:4">
      <c r="C3439" s="7"/>
      <c r="D3439" s="7"/>
    </row>
    <row r="3440" spans="3:4">
      <c r="C3440" s="7"/>
      <c r="D3440" s="7"/>
    </row>
    <row r="3441" spans="3:4">
      <c r="C3441" s="7"/>
      <c r="D3441" s="7"/>
    </row>
    <row r="3442" spans="3:4">
      <c r="C3442" s="7"/>
      <c r="D3442" s="7"/>
    </row>
    <row r="3443" spans="3:4">
      <c r="C3443" s="7"/>
      <c r="D3443" s="7"/>
    </row>
    <row r="3444" spans="3:4">
      <c r="C3444" s="7"/>
      <c r="D3444" s="7"/>
    </row>
    <row r="3445" spans="3:4">
      <c r="C3445" s="7"/>
      <c r="D3445" s="7"/>
    </row>
    <row r="3446" spans="3:4">
      <c r="C3446" s="7"/>
      <c r="D3446" s="7"/>
    </row>
    <row r="3447" spans="3:4">
      <c r="C3447" s="7"/>
      <c r="D3447" s="7"/>
    </row>
    <row r="3448" spans="3:4">
      <c r="C3448" s="7"/>
      <c r="D3448" s="7"/>
    </row>
    <row r="3449" spans="3:4">
      <c r="C3449" s="7"/>
      <c r="D3449" s="7"/>
    </row>
    <row r="3450" spans="3:4">
      <c r="C3450" s="7"/>
      <c r="D3450" s="7"/>
    </row>
    <row r="3451" spans="3:4">
      <c r="C3451" s="7"/>
      <c r="D3451" s="7"/>
    </row>
    <row r="3452" spans="3:4">
      <c r="C3452" s="7"/>
      <c r="D3452" s="7"/>
    </row>
    <row r="3453" spans="3:4">
      <c r="C3453" s="7"/>
      <c r="D3453" s="7"/>
    </row>
    <row r="3454" spans="3:4">
      <c r="C3454" s="7"/>
      <c r="D3454" s="7"/>
    </row>
    <row r="3455" spans="3:4">
      <c r="C3455" s="7"/>
      <c r="D3455" s="7"/>
    </row>
    <row r="3456" spans="3:4">
      <c r="C3456" s="7"/>
      <c r="D3456" s="7"/>
    </row>
    <row r="3457" spans="3:4">
      <c r="C3457" s="7"/>
      <c r="D3457" s="7"/>
    </row>
    <row r="3458" spans="3:4">
      <c r="C3458" s="7"/>
      <c r="D3458" s="7"/>
    </row>
    <row r="3459" spans="3:4">
      <c r="C3459" s="7"/>
      <c r="D3459" s="7"/>
    </row>
    <row r="3460" spans="3:4">
      <c r="C3460" s="7"/>
      <c r="D3460" s="7"/>
    </row>
    <row r="3461" spans="3:4">
      <c r="C3461" s="7"/>
      <c r="D3461" s="7"/>
    </row>
    <row r="3462" spans="3:4">
      <c r="C3462" s="7"/>
      <c r="D3462" s="7"/>
    </row>
    <row r="3463" spans="3:4">
      <c r="C3463" s="7"/>
      <c r="D3463" s="7"/>
    </row>
    <row r="3464" spans="3:4">
      <c r="C3464" s="7"/>
      <c r="D3464" s="7"/>
    </row>
    <row r="3465" spans="3:4">
      <c r="C3465" s="7"/>
      <c r="D3465" s="7"/>
    </row>
    <row r="3466" spans="3:4">
      <c r="C3466" s="7"/>
      <c r="D3466" s="7"/>
    </row>
    <row r="3467" spans="3:4">
      <c r="C3467" s="7"/>
      <c r="D3467" s="7"/>
    </row>
    <row r="3468" spans="3:4">
      <c r="C3468" s="7"/>
      <c r="D3468" s="7"/>
    </row>
    <row r="3469" spans="3:4">
      <c r="C3469" s="7"/>
      <c r="D3469" s="7"/>
    </row>
    <row r="3470" spans="3:4">
      <c r="C3470" s="7"/>
      <c r="D3470" s="7"/>
    </row>
    <row r="3471" spans="3:4">
      <c r="C3471" s="7"/>
      <c r="D3471" s="7"/>
    </row>
    <row r="3472" spans="3:4">
      <c r="C3472" s="7"/>
      <c r="D3472" s="7"/>
    </row>
    <row r="3473" spans="3:4">
      <c r="C3473" s="7"/>
      <c r="D3473" s="7"/>
    </row>
    <row r="3474" spans="3:4">
      <c r="C3474" s="7"/>
      <c r="D3474" s="7"/>
    </row>
    <row r="3475" spans="3:4">
      <c r="C3475" s="7"/>
      <c r="D3475" s="7"/>
    </row>
    <row r="3476" spans="3:4">
      <c r="C3476" s="7"/>
      <c r="D3476" s="7"/>
    </row>
    <row r="3477" spans="3:4">
      <c r="C3477" s="7"/>
      <c r="D3477" s="7"/>
    </row>
    <row r="3478" spans="3:4">
      <c r="C3478" s="7"/>
      <c r="D3478" s="7"/>
    </row>
    <row r="3479" spans="3:4">
      <c r="C3479" s="7"/>
      <c r="D3479" s="7"/>
    </row>
    <row r="3480" spans="3:4">
      <c r="C3480" s="7"/>
      <c r="D3480" s="7"/>
    </row>
    <row r="3481" spans="3:4">
      <c r="C3481" s="7"/>
      <c r="D3481" s="7"/>
    </row>
    <row r="3482" spans="3:4">
      <c r="C3482" s="7"/>
      <c r="D3482" s="7"/>
    </row>
    <row r="3483" spans="3:4">
      <c r="C3483" s="7"/>
      <c r="D3483" s="7"/>
    </row>
    <row r="3484" spans="3:4">
      <c r="C3484" s="7"/>
      <c r="D3484" s="7"/>
    </row>
    <row r="3485" spans="3:4">
      <c r="C3485" s="7"/>
      <c r="D3485" s="7"/>
    </row>
    <row r="3486" spans="3:4">
      <c r="C3486" s="7"/>
      <c r="D3486" s="7"/>
    </row>
    <row r="3487" spans="3:4">
      <c r="C3487" s="7"/>
      <c r="D3487" s="7"/>
    </row>
    <row r="3488" spans="3:4">
      <c r="C3488" s="7"/>
      <c r="D3488" s="7"/>
    </row>
    <row r="3489" spans="3:4">
      <c r="C3489" s="7"/>
      <c r="D3489" s="7"/>
    </row>
    <row r="3490" spans="3:4">
      <c r="C3490" s="7"/>
      <c r="D3490" s="7"/>
    </row>
    <row r="3491" spans="3:4">
      <c r="C3491" s="7"/>
      <c r="D3491" s="7"/>
    </row>
    <row r="3492" spans="3:4">
      <c r="C3492" s="7"/>
      <c r="D3492" s="7"/>
    </row>
    <row r="3493" spans="3:4">
      <c r="C3493" s="7"/>
      <c r="D3493" s="7"/>
    </row>
    <row r="3494" spans="3:4">
      <c r="C3494" s="7"/>
      <c r="D3494" s="7"/>
    </row>
    <row r="3495" spans="3:4">
      <c r="C3495" s="7"/>
      <c r="D3495" s="7"/>
    </row>
    <row r="3496" spans="3:4">
      <c r="C3496" s="7"/>
      <c r="D3496" s="7"/>
    </row>
    <row r="3497" spans="3:4">
      <c r="C3497" s="7"/>
      <c r="D3497" s="7"/>
    </row>
    <row r="3498" spans="3:4">
      <c r="C3498" s="7"/>
      <c r="D3498" s="7"/>
    </row>
    <row r="3499" spans="3:4">
      <c r="C3499" s="7"/>
      <c r="D3499" s="7"/>
    </row>
    <row r="3500" spans="3:4">
      <c r="C3500" s="7"/>
      <c r="D3500" s="7"/>
    </row>
    <row r="3501" spans="3:4">
      <c r="C3501" s="7"/>
      <c r="D3501" s="7"/>
    </row>
    <row r="3502" spans="3:4">
      <c r="C3502" s="7"/>
      <c r="D3502" s="7"/>
    </row>
    <row r="3503" spans="3:4">
      <c r="C3503" s="7"/>
      <c r="D3503" s="7"/>
    </row>
    <row r="3504" spans="3:4">
      <c r="C3504" s="7"/>
      <c r="D3504" s="7"/>
    </row>
    <row r="3505" spans="3:4">
      <c r="C3505" s="7"/>
      <c r="D3505" s="7"/>
    </row>
    <row r="3506" spans="3:4">
      <c r="C3506" s="7"/>
      <c r="D3506" s="7"/>
    </row>
    <row r="3507" spans="3:4">
      <c r="C3507" s="7"/>
      <c r="D3507" s="7"/>
    </row>
    <row r="3508" spans="3:4">
      <c r="C3508" s="7"/>
      <c r="D3508" s="7"/>
    </row>
    <row r="3509" spans="3:4">
      <c r="C3509" s="7"/>
      <c r="D3509" s="7"/>
    </row>
    <row r="3510" spans="3:4">
      <c r="C3510" s="7"/>
      <c r="D3510" s="7"/>
    </row>
    <row r="3511" spans="3:4">
      <c r="C3511" s="7"/>
      <c r="D3511" s="7"/>
    </row>
    <row r="3512" spans="3:4">
      <c r="C3512" s="7"/>
      <c r="D3512" s="7"/>
    </row>
    <row r="3513" spans="3:4">
      <c r="C3513" s="7"/>
      <c r="D3513" s="7"/>
    </row>
    <row r="3514" spans="3:4">
      <c r="C3514" s="7"/>
      <c r="D3514" s="7"/>
    </row>
    <row r="3515" spans="3:4">
      <c r="C3515" s="7"/>
      <c r="D3515" s="7"/>
    </row>
    <row r="3516" spans="3:4">
      <c r="C3516" s="7"/>
      <c r="D3516" s="7"/>
    </row>
    <row r="3517" spans="3:4">
      <c r="C3517" s="7"/>
      <c r="D3517" s="7"/>
    </row>
    <row r="3518" spans="3:4">
      <c r="C3518" s="7"/>
      <c r="D3518" s="7"/>
    </row>
    <row r="3519" spans="3:4">
      <c r="C3519" s="7"/>
      <c r="D3519" s="7"/>
    </row>
    <row r="3520" spans="3:4">
      <c r="C3520" s="7"/>
      <c r="D3520" s="7"/>
    </row>
    <row r="3521" spans="3:4">
      <c r="C3521" s="7"/>
      <c r="D3521" s="7"/>
    </row>
    <row r="3522" spans="3:4">
      <c r="C3522" s="7"/>
      <c r="D3522" s="7"/>
    </row>
    <row r="3523" spans="3:4">
      <c r="C3523" s="7"/>
      <c r="D3523" s="7"/>
    </row>
    <row r="3524" spans="3:4">
      <c r="C3524" s="7"/>
      <c r="D3524" s="7"/>
    </row>
    <row r="3525" spans="3:4">
      <c r="C3525" s="7"/>
      <c r="D3525" s="7"/>
    </row>
    <row r="3526" spans="3:4">
      <c r="C3526" s="7"/>
      <c r="D3526" s="7"/>
    </row>
    <row r="3527" spans="3:4">
      <c r="C3527" s="7"/>
      <c r="D3527" s="7"/>
    </row>
    <row r="3528" spans="3:4">
      <c r="C3528" s="7"/>
      <c r="D3528" s="7"/>
    </row>
    <row r="3529" spans="3:4">
      <c r="C3529" s="7"/>
      <c r="D3529" s="7"/>
    </row>
    <row r="3530" spans="3:4">
      <c r="C3530" s="7"/>
      <c r="D3530" s="7"/>
    </row>
    <row r="3531" spans="3:4">
      <c r="C3531" s="7"/>
      <c r="D3531" s="7"/>
    </row>
    <row r="3532" spans="3:4">
      <c r="C3532" s="7"/>
      <c r="D3532" s="7"/>
    </row>
    <row r="3533" spans="3:4">
      <c r="C3533" s="7"/>
      <c r="D3533" s="7"/>
    </row>
    <row r="3534" spans="3:4">
      <c r="C3534" s="7"/>
      <c r="D3534" s="7"/>
    </row>
    <row r="3535" spans="3:4">
      <c r="C3535" s="7"/>
      <c r="D3535" s="7"/>
    </row>
    <row r="3536" spans="3:4">
      <c r="C3536" s="7"/>
      <c r="D3536" s="7"/>
    </row>
    <row r="3537" spans="3:4">
      <c r="C3537" s="7"/>
      <c r="D3537" s="7"/>
    </row>
    <row r="3538" spans="3:4">
      <c r="C3538" s="7"/>
      <c r="D3538" s="7"/>
    </row>
    <row r="3539" spans="3:4">
      <c r="C3539" s="7"/>
      <c r="D3539" s="7"/>
    </row>
    <row r="3540" spans="3:4">
      <c r="C3540" s="7"/>
      <c r="D3540" s="7"/>
    </row>
    <row r="3541" spans="3:4">
      <c r="C3541" s="7"/>
      <c r="D3541" s="7"/>
    </row>
    <row r="3542" spans="3:4">
      <c r="C3542" s="7"/>
      <c r="D3542" s="7"/>
    </row>
    <row r="3543" spans="3:4">
      <c r="C3543" s="7"/>
      <c r="D3543" s="7"/>
    </row>
    <row r="3544" spans="3:4">
      <c r="C3544" s="7"/>
      <c r="D3544" s="7"/>
    </row>
    <row r="3545" spans="3:4">
      <c r="C3545" s="7"/>
      <c r="D3545" s="7"/>
    </row>
    <row r="3546" spans="3:4">
      <c r="C3546" s="7"/>
      <c r="D3546" s="7"/>
    </row>
    <row r="3547" spans="3:4">
      <c r="C3547" s="7"/>
      <c r="D3547" s="7"/>
    </row>
    <row r="3548" spans="3:4">
      <c r="C3548" s="7"/>
      <c r="D3548" s="7"/>
    </row>
    <row r="3549" spans="3:4">
      <c r="C3549" s="7"/>
      <c r="D3549" s="7"/>
    </row>
    <row r="3550" spans="3:4">
      <c r="C3550" s="7"/>
      <c r="D3550" s="7"/>
    </row>
    <row r="3551" spans="3:4">
      <c r="C3551" s="7"/>
      <c r="D3551" s="7"/>
    </row>
    <row r="3552" spans="3:4">
      <c r="C3552" s="7"/>
      <c r="D3552" s="7"/>
    </row>
    <row r="3553" spans="3:4">
      <c r="C3553" s="7"/>
      <c r="D3553" s="7"/>
    </row>
    <row r="3554" spans="3:4">
      <c r="C3554" s="7"/>
      <c r="D3554" s="7"/>
    </row>
    <row r="3555" spans="3:4">
      <c r="C3555" s="7"/>
      <c r="D3555" s="7"/>
    </row>
    <row r="3556" spans="3:4">
      <c r="C3556" s="7"/>
      <c r="D3556" s="7"/>
    </row>
    <row r="3557" spans="3:4">
      <c r="C3557" s="7"/>
      <c r="D3557" s="7"/>
    </row>
    <row r="3558" spans="3:4">
      <c r="C3558" s="7"/>
      <c r="D3558" s="7"/>
    </row>
    <row r="3559" spans="3:4">
      <c r="C3559" s="7"/>
      <c r="D3559" s="7"/>
    </row>
    <row r="3560" spans="3:4">
      <c r="C3560" s="7"/>
      <c r="D3560" s="7"/>
    </row>
    <row r="3561" spans="3:4">
      <c r="C3561" s="7"/>
      <c r="D3561" s="7"/>
    </row>
    <row r="3562" spans="3:4">
      <c r="C3562" s="7"/>
      <c r="D3562" s="7"/>
    </row>
    <row r="3563" spans="3:4">
      <c r="C3563" s="7"/>
      <c r="D3563" s="7"/>
    </row>
    <row r="3564" spans="3:4">
      <c r="C3564" s="7"/>
      <c r="D3564" s="7"/>
    </row>
    <row r="3565" spans="3:4">
      <c r="C3565" s="7"/>
      <c r="D3565" s="7"/>
    </row>
    <row r="3566" spans="3:4">
      <c r="C3566" s="7"/>
      <c r="D3566" s="7"/>
    </row>
    <row r="3567" spans="3:4">
      <c r="C3567" s="7"/>
      <c r="D3567" s="7"/>
    </row>
    <row r="3568" spans="3:4">
      <c r="C3568" s="7"/>
      <c r="D3568" s="7"/>
    </row>
    <row r="3569" spans="3:4">
      <c r="C3569" s="7"/>
      <c r="D3569" s="7"/>
    </row>
    <row r="3570" spans="3:4">
      <c r="C3570" s="7"/>
      <c r="D3570" s="7"/>
    </row>
    <row r="3571" spans="3:4">
      <c r="C3571" s="7"/>
      <c r="D3571" s="7"/>
    </row>
    <row r="3572" spans="3:4">
      <c r="C3572" s="7"/>
      <c r="D3572" s="7"/>
    </row>
    <row r="3573" spans="3:4">
      <c r="C3573" s="7"/>
      <c r="D3573" s="7"/>
    </row>
    <row r="3574" spans="3:4">
      <c r="C3574" s="7"/>
      <c r="D3574" s="7"/>
    </row>
    <row r="3575" spans="3:4">
      <c r="C3575" s="7"/>
      <c r="D3575" s="7"/>
    </row>
    <row r="3576" spans="3:4">
      <c r="C3576" s="7"/>
      <c r="D3576" s="7"/>
    </row>
    <row r="3577" spans="3:4">
      <c r="C3577" s="7"/>
      <c r="D3577" s="7"/>
    </row>
    <row r="3578" spans="3:4">
      <c r="C3578" s="7"/>
      <c r="D3578" s="7"/>
    </row>
    <row r="3579" spans="3:4">
      <c r="C3579" s="7"/>
      <c r="D3579" s="7"/>
    </row>
    <row r="3580" spans="3:4">
      <c r="C3580" s="7"/>
      <c r="D3580" s="7"/>
    </row>
    <row r="3581" spans="3:4">
      <c r="C3581" s="7"/>
      <c r="D3581" s="7"/>
    </row>
    <row r="3582" spans="3:4">
      <c r="C3582" s="7"/>
      <c r="D3582" s="7"/>
    </row>
    <row r="3583" spans="3:4">
      <c r="C3583" s="7"/>
      <c r="D3583" s="7"/>
    </row>
    <row r="3584" spans="3:4">
      <c r="C3584" s="7"/>
      <c r="D3584" s="7"/>
    </row>
    <row r="3585" spans="3:4">
      <c r="C3585" s="7"/>
      <c r="D3585" s="7"/>
    </row>
    <row r="3586" spans="3:4">
      <c r="C3586" s="7"/>
      <c r="D3586" s="7"/>
    </row>
    <row r="3587" spans="3:4">
      <c r="C3587" s="7"/>
      <c r="D3587" s="7"/>
    </row>
    <row r="3588" spans="3:4">
      <c r="C3588" s="7"/>
      <c r="D3588" s="7"/>
    </row>
    <row r="3589" spans="3:4">
      <c r="C3589" s="7"/>
      <c r="D3589" s="7"/>
    </row>
    <row r="3590" spans="3:4">
      <c r="C3590" s="7"/>
      <c r="D3590" s="7"/>
    </row>
    <row r="3591" spans="3:4">
      <c r="C3591" s="7"/>
      <c r="D3591" s="7"/>
    </row>
    <row r="3592" spans="3:4">
      <c r="C3592" s="7"/>
      <c r="D3592" s="7"/>
    </row>
    <row r="3593" spans="3:4">
      <c r="C3593" s="7"/>
      <c r="D3593" s="7"/>
    </row>
    <row r="3594" spans="3:4">
      <c r="C3594" s="7"/>
      <c r="D3594" s="7"/>
    </row>
    <row r="3595" spans="3:4">
      <c r="C3595" s="7"/>
      <c r="D3595" s="7"/>
    </row>
    <row r="3596" spans="3:4">
      <c r="C3596" s="7"/>
      <c r="D3596" s="7"/>
    </row>
    <row r="3597" spans="3:4">
      <c r="C3597" s="7"/>
      <c r="D3597" s="7"/>
    </row>
    <row r="3598" spans="3:4">
      <c r="C3598" s="7"/>
      <c r="D3598" s="7"/>
    </row>
    <row r="3599" spans="3:4">
      <c r="C3599" s="7"/>
      <c r="D3599" s="7"/>
    </row>
    <row r="3600" spans="3:4">
      <c r="C3600" s="7"/>
      <c r="D3600" s="7"/>
    </row>
    <row r="3601" spans="3:4">
      <c r="C3601" s="7"/>
      <c r="D3601" s="7"/>
    </row>
    <row r="3602" spans="3:4">
      <c r="C3602" s="7"/>
      <c r="D3602" s="7"/>
    </row>
    <row r="3603" spans="3:4">
      <c r="C3603" s="7"/>
      <c r="D3603" s="7"/>
    </row>
    <row r="3604" spans="3:4">
      <c r="C3604" s="7"/>
      <c r="D3604" s="7"/>
    </row>
    <row r="3605" spans="3:4">
      <c r="C3605" s="7"/>
      <c r="D3605" s="7"/>
    </row>
    <row r="3606" spans="3:4">
      <c r="C3606" s="7"/>
      <c r="D3606" s="7"/>
    </row>
    <row r="3607" spans="3:4">
      <c r="C3607" s="7"/>
      <c r="D3607" s="7"/>
    </row>
    <row r="3608" spans="3:4">
      <c r="C3608" s="7"/>
      <c r="D3608" s="7"/>
    </row>
    <row r="3609" spans="3:4">
      <c r="C3609" s="7"/>
      <c r="D3609" s="7"/>
    </row>
    <row r="3610" spans="3:4">
      <c r="C3610" s="7"/>
      <c r="D3610" s="7"/>
    </row>
    <row r="3611" spans="3:4">
      <c r="C3611" s="7"/>
      <c r="D3611" s="7"/>
    </row>
    <row r="3612" spans="3:4">
      <c r="C3612" s="7"/>
      <c r="D3612" s="7"/>
    </row>
    <row r="3613" spans="3:4">
      <c r="C3613" s="7"/>
      <c r="D3613" s="7"/>
    </row>
    <row r="3614" spans="3:4">
      <c r="C3614" s="7"/>
      <c r="D3614" s="7"/>
    </row>
    <row r="3615" spans="3:4">
      <c r="C3615" s="7"/>
      <c r="D3615" s="7"/>
    </row>
    <row r="3616" spans="3:4">
      <c r="C3616" s="7"/>
      <c r="D3616" s="7"/>
    </row>
    <row r="3617" spans="3:4">
      <c r="C3617" s="7"/>
      <c r="D3617" s="7"/>
    </row>
    <row r="3618" spans="3:4">
      <c r="C3618" s="7"/>
      <c r="D3618" s="7"/>
    </row>
    <row r="3619" spans="3:4">
      <c r="C3619" s="7"/>
      <c r="D3619" s="7"/>
    </row>
    <row r="3620" spans="3:4">
      <c r="C3620" s="7"/>
      <c r="D3620" s="7"/>
    </row>
    <row r="3621" spans="3:4">
      <c r="C3621" s="7"/>
      <c r="D3621" s="7"/>
    </row>
    <row r="3622" spans="3:4">
      <c r="C3622" s="7"/>
      <c r="D3622" s="7"/>
    </row>
    <row r="3623" spans="3:4">
      <c r="C3623" s="7"/>
      <c r="D3623" s="7"/>
    </row>
    <row r="3624" spans="3:4">
      <c r="C3624" s="7"/>
      <c r="D3624" s="7"/>
    </row>
    <row r="3625" spans="3:4">
      <c r="C3625" s="7"/>
      <c r="D3625" s="7"/>
    </row>
    <row r="3626" spans="3:4">
      <c r="C3626" s="7"/>
      <c r="D3626" s="7"/>
    </row>
    <row r="3627" spans="3:4">
      <c r="C3627" s="7"/>
      <c r="D3627" s="7"/>
    </row>
    <row r="3628" spans="3:4">
      <c r="C3628" s="7"/>
      <c r="D3628" s="7"/>
    </row>
    <row r="3629" spans="3:4">
      <c r="C3629" s="7"/>
      <c r="D3629" s="7"/>
    </row>
    <row r="3630" spans="3:4">
      <c r="C3630" s="7"/>
      <c r="D3630" s="7"/>
    </row>
    <row r="3631" spans="3:4">
      <c r="C3631" s="7"/>
      <c r="D3631" s="7"/>
    </row>
    <row r="3632" spans="3:4">
      <c r="C3632" s="7"/>
      <c r="D3632" s="7"/>
    </row>
    <row r="3633" spans="3:4">
      <c r="C3633" s="7"/>
      <c r="D3633" s="7"/>
    </row>
    <row r="3634" spans="3:4">
      <c r="C3634" s="7"/>
      <c r="D3634" s="7"/>
    </row>
    <row r="3635" spans="3:4">
      <c r="C3635" s="7"/>
      <c r="D3635" s="7"/>
    </row>
    <row r="3636" spans="3:4">
      <c r="C3636" s="7"/>
      <c r="D3636" s="7"/>
    </row>
    <row r="3637" spans="3:4">
      <c r="C3637" s="7"/>
      <c r="D3637" s="7"/>
    </row>
    <row r="3638" spans="3:4">
      <c r="C3638" s="7"/>
      <c r="D3638" s="7"/>
    </row>
    <row r="3639" spans="3:4">
      <c r="C3639" s="7"/>
      <c r="D3639" s="7"/>
    </row>
    <row r="3640" spans="3:4">
      <c r="C3640" s="7"/>
      <c r="D3640" s="7"/>
    </row>
    <row r="3641" spans="3:4">
      <c r="C3641" s="7"/>
      <c r="D3641" s="7"/>
    </row>
    <row r="3642" spans="3:4">
      <c r="C3642" s="7"/>
      <c r="D3642" s="7"/>
    </row>
    <row r="3643" spans="3:4">
      <c r="C3643" s="7"/>
      <c r="D3643" s="7"/>
    </row>
    <row r="3644" spans="3:4">
      <c r="C3644" s="7"/>
      <c r="D3644" s="7"/>
    </row>
    <row r="3645" spans="3:4">
      <c r="C3645" s="7"/>
      <c r="D3645" s="7"/>
    </row>
    <row r="3646" spans="3:4">
      <c r="C3646" s="7"/>
      <c r="D3646" s="7"/>
    </row>
    <row r="3647" spans="3:4">
      <c r="C3647" s="7"/>
      <c r="D3647" s="7"/>
    </row>
    <row r="3648" spans="3:4">
      <c r="C3648" s="7"/>
      <c r="D3648" s="7"/>
    </row>
    <row r="3649" spans="3:4">
      <c r="C3649" s="7"/>
      <c r="D3649" s="7"/>
    </row>
    <row r="3650" spans="3:4">
      <c r="C3650" s="7"/>
      <c r="D3650" s="7"/>
    </row>
    <row r="3651" spans="3:4">
      <c r="C3651" s="7"/>
      <c r="D3651" s="7"/>
    </row>
    <row r="3652" spans="3:4">
      <c r="C3652" s="7"/>
      <c r="D3652" s="7"/>
    </row>
    <row r="3653" spans="3:4">
      <c r="C3653" s="7"/>
      <c r="D3653" s="7"/>
    </row>
    <row r="3654" spans="3:4">
      <c r="C3654" s="7"/>
      <c r="D3654" s="7"/>
    </row>
    <row r="3655" spans="3:4">
      <c r="C3655" s="7"/>
      <c r="D3655" s="7"/>
    </row>
    <row r="3656" spans="3:4">
      <c r="C3656" s="7"/>
      <c r="D3656" s="7"/>
    </row>
    <row r="3657" spans="3:4">
      <c r="C3657" s="7"/>
      <c r="D3657" s="7"/>
    </row>
    <row r="3658" spans="3:4">
      <c r="C3658" s="7"/>
      <c r="D3658" s="7"/>
    </row>
    <row r="3659" spans="3:4">
      <c r="C3659" s="7"/>
      <c r="D3659" s="7"/>
    </row>
    <row r="3660" spans="3:4">
      <c r="C3660" s="7"/>
      <c r="D3660" s="7"/>
    </row>
    <row r="3661" spans="3:4">
      <c r="C3661" s="7"/>
      <c r="D3661" s="7"/>
    </row>
    <row r="3662" spans="3:4">
      <c r="C3662" s="7"/>
      <c r="D3662" s="7"/>
    </row>
    <row r="3663" spans="3:4">
      <c r="C3663" s="7"/>
      <c r="D3663" s="7"/>
    </row>
    <row r="3664" spans="3:4">
      <c r="C3664" s="7"/>
      <c r="D3664" s="7"/>
    </row>
    <row r="3665" spans="3:4">
      <c r="C3665" s="7"/>
      <c r="D3665" s="7"/>
    </row>
    <row r="3666" spans="3:4">
      <c r="C3666" s="7"/>
      <c r="D3666" s="7"/>
    </row>
    <row r="3667" spans="3:4">
      <c r="C3667" s="7"/>
      <c r="D3667" s="7"/>
    </row>
    <row r="3668" spans="3:4">
      <c r="C3668" s="7"/>
      <c r="D3668" s="7"/>
    </row>
    <row r="3669" spans="3:4">
      <c r="C3669" s="7"/>
      <c r="D3669" s="7"/>
    </row>
    <row r="3670" spans="3:4">
      <c r="C3670" s="7"/>
      <c r="D3670" s="7"/>
    </row>
    <row r="3671" spans="3:4">
      <c r="C3671" s="7"/>
      <c r="D3671" s="7"/>
    </row>
    <row r="3672" spans="3:4">
      <c r="C3672" s="7"/>
      <c r="D3672" s="7"/>
    </row>
    <row r="3673" spans="3:4">
      <c r="C3673" s="7"/>
      <c r="D3673" s="7"/>
    </row>
    <row r="3674" spans="3:4">
      <c r="C3674" s="7"/>
      <c r="D3674" s="7"/>
    </row>
    <row r="3675" spans="3:4">
      <c r="C3675" s="7"/>
      <c r="D3675" s="7"/>
    </row>
    <row r="3676" spans="3:4">
      <c r="C3676" s="7"/>
      <c r="D3676" s="7"/>
    </row>
    <row r="3677" spans="3:4">
      <c r="C3677" s="7"/>
      <c r="D3677" s="7"/>
    </row>
    <row r="3678" spans="3:4">
      <c r="C3678" s="7"/>
      <c r="D3678" s="7"/>
    </row>
    <row r="3679" spans="3:4">
      <c r="C3679" s="7"/>
      <c r="D3679" s="7"/>
    </row>
    <row r="3680" spans="3:4">
      <c r="C3680" s="7"/>
      <c r="D3680" s="7"/>
    </row>
    <row r="3681" spans="3:4">
      <c r="C3681" s="7"/>
      <c r="D3681" s="7"/>
    </row>
    <row r="3682" spans="3:4">
      <c r="C3682" s="7"/>
      <c r="D3682" s="7"/>
    </row>
    <row r="3683" spans="3:4">
      <c r="C3683" s="7"/>
      <c r="D3683" s="7"/>
    </row>
    <row r="3684" spans="3:4">
      <c r="C3684" s="7"/>
      <c r="D3684" s="7"/>
    </row>
    <row r="3685" spans="3:4">
      <c r="C3685" s="7"/>
      <c r="D3685" s="7"/>
    </row>
    <row r="3686" spans="3:4">
      <c r="C3686" s="7"/>
      <c r="D3686" s="7"/>
    </row>
    <row r="3687" spans="3:4">
      <c r="C3687" s="7"/>
      <c r="D3687" s="7"/>
    </row>
    <row r="3688" spans="3:4">
      <c r="C3688" s="7"/>
      <c r="D3688" s="7"/>
    </row>
    <row r="3689" spans="3:4">
      <c r="C3689" s="7"/>
      <c r="D3689" s="7"/>
    </row>
    <row r="3690" spans="3:4">
      <c r="C3690" s="7"/>
      <c r="D3690" s="7"/>
    </row>
    <row r="3691" spans="3:4">
      <c r="C3691" s="7"/>
      <c r="D3691" s="7"/>
    </row>
    <row r="3692" spans="3:4">
      <c r="C3692" s="7"/>
      <c r="D3692" s="7"/>
    </row>
    <row r="3693" spans="3:4">
      <c r="C3693" s="7"/>
      <c r="D3693" s="7"/>
    </row>
    <row r="3694" spans="3:4">
      <c r="C3694" s="7"/>
      <c r="D3694" s="7"/>
    </row>
    <row r="3695" spans="3:4">
      <c r="C3695" s="7"/>
      <c r="D3695" s="7"/>
    </row>
    <row r="3696" spans="3:4">
      <c r="C3696" s="7"/>
      <c r="D3696" s="7"/>
    </row>
    <row r="3697" spans="3:4">
      <c r="C3697" s="7"/>
      <c r="D3697" s="7"/>
    </row>
    <row r="3698" spans="3:4">
      <c r="C3698" s="7"/>
      <c r="D3698" s="7"/>
    </row>
    <row r="3699" spans="3:4">
      <c r="C3699" s="7"/>
      <c r="D3699" s="7"/>
    </row>
    <row r="3700" spans="3:4">
      <c r="C3700" s="7"/>
      <c r="D3700" s="7"/>
    </row>
    <row r="3701" spans="3:4">
      <c r="C3701" s="7"/>
      <c r="D3701" s="7"/>
    </row>
    <row r="3702" spans="3:4">
      <c r="C3702" s="7"/>
      <c r="D3702" s="7"/>
    </row>
    <row r="3703" spans="3:4">
      <c r="C3703" s="7"/>
      <c r="D3703" s="7"/>
    </row>
    <row r="3704" spans="3:4">
      <c r="C3704" s="7"/>
      <c r="D3704" s="7"/>
    </row>
    <row r="3705" spans="3:4">
      <c r="C3705" s="7"/>
      <c r="D3705" s="7"/>
    </row>
    <row r="3706" spans="3:4">
      <c r="C3706" s="7"/>
      <c r="D3706" s="7"/>
    </row>
    <row r="3707" spans="3:4">
      <c r="C3707" s="7"/>
      <c r="D3707" s="7"/>
    </row>
    <row r="3708" spans="3:4">
      <c r="C3708" s="7"/>
      <c r="D3708" s="7"/>
    </row>
    <row r="3709" spans="3:4">
      <c r="C3709" s="7"/>
      <c r="D3709" s="7"/>
    </row>
    <row r="3710" spans="3:4">
      <c r="C3710" s="7"/>
      <c r="D3710" s="7"/>
    </row>
    <row r="3711" spans="3:4">
      <c r="C3711" s="7"/>
      <c r="D3711" s="7"/>
    </row>
    <row r="3712" spans="3:4">
      <c r="C3712" s="7"/>
      <c r="D3712" s="7"/>
    </row>
    <row r="3713" spans="3:4">
      <c r="C3713" s="7"/>
      <c r="D3713" s="7"/>
    </row>
    <row r="3714" spans="3:4">
      <c r="C3714" s="7"/>
      <c r="D3714" s="7"/>
    </row>
    <row r="3715" spans="3:4">
      <c r="C3715" s="7"/>
      <c r="D3715" s="7"/>
    </row>
    <row r="3716" spans="3:4">
      <c r="C3716" s="7"/>
      <c r="D3716" s="7"/>
    </row>
    <row r="3717" spans="3:4">
      <c r="C3717" s="7"/>
      <c r="D3717" s="7"/>
    </row>
    <row r="3718" spans="3:4">
      <c r="C3718" s="7"/>
      <c r="D3718" s="7"/>
    </row>
    <row r="3719" spans="3:4">
      <c r="C3719" s="7"/>
      <c r="D3719" s="7"/>
    </row>
    <row r="3720" spans="3:4">
      <c r="C3720" s="7"/>
      <c r="D3720" s="7"/>
    </row>
    <row r="3721" spans="3:4">
      <c r="C3721" s="7"/>
      <c r="D3721" s="7"/>
    </row>
    <row r="3722" spans="3:4">
      <c r="C3722" s="7"/>
      <c r="D3722" s="7"/>
    </row>
    <row r="3723" spans="3:4">
      <c r="C3723" s="7"/>
      <c r="D3723" s="7"/>
    </row>
    <row r="3724" spans="3:4">
      <c r="C3724" s="7"/>
      <c r="D3724" s="7"/>
    </row>
    <row r="3725" spans="3:4">
      <c r="C3725" s="7"/>
      <c r="D3725" s="7"/>
    </row>
    <row r="3726" spans="3:4">
      <c r="C3726" s="7"/>
      <c r="D3726" s="7"/>
    </row>
    <row r="3727" spans="3:4">
      <c r="C3727" s="7"/>
      <c r="D3727" s="7"/>
    </row>
    <row r="3728" spans="3:4">
      <c r="C3728" s="7"/>
      <c r="D3728" s="7"/>
    </row>
    <row r="3729" spans="3:4">
      <c r="C3729" s="7"/>
      <c r="D3729" s="7"/>
    </row>
    <row r="3730" spans="3:4">
      <c r="C3730" s="7"/>
      <c r="D3730" s="7"/>
    </row>
    <row r="3731" spans="3:4">
      <c r="C3731" s="7"/>
      <c r="D3731" s="7"/>
    </row>
    <row r="3732" spans="3:4">
      <c r="C3732" s="7"/>
      <c r="D3732" s="7"/>
    </row>
    <row r="3733" spans="3:4">
      <c r="C3733" s="7"/>
      <c r="D3733" s="7"/>
    </row>
    <row r="3734" spans="3:4">
      <c r="C3734" s="7"/>
      <c r="D3734" s="7"/>
    </row>
    <row r="3735" spans="3:4">
      <c r="C3735" s="7"/>
      <c r="D3735" s="7"/>
    </row>
    <row r="3736" spans="3:4">
      <c r="C3736" s="7"/>
      <c r="D3736" s="7"/>
    </row>
    <row r="3737" spans="3:4">
      <c r="C3737" s="7"/>
      <c r="D3737" s="7"/>
    </row>
    <row r="3738" spans="3:4">
      <c r="C3738" s="7"/>
      <c r="D3738" s="7"/>
    </row>
    <row r="3739" spans="3:4">
      <c r="C3739" s="7"/>
      <c r="D3739" s="7"/>
    </row>
    <row r="3740" spans="3:4">
      <c r="C3740" s="7"/>
      <c r="D3740" s="7"/>
    </row>
    <row r="3741" spans="3:4">
      <c r="C3741" s="7"/>
      <c r="D3741" s="7"/>
    </row>
    <row r="3742" spans="3:4">
      <c r="C3742" s="7"/>
      <c r="D3742" s="7"/>
    </row>
    <row r="3743" spans="3:4">
      <c r="C3743" s="7"/>
      <c r="D3743" s="7"/>
    </row>
    <row r="3744" spans="3:4">
      <c r="C3744" s="7"/>
      <c r="D3744" s="7"/>
    </row>
    <row r="3745" spans="3:4">
      <c r="C3745" s="7"/>
      <c r="D3745" s="7"/>
    </row>
    <row r="3746" spans="3:4">
      <c r="C3746" s="7"/>
      <c r="D3746" s="7"/>
    </row>
    <row r="3747" spans="3:4">
      <c r="C3747" s="7"/>
      <c r="D3747" s="7"/>
    </row>
    <row r="3748" spans="3:4">
      <c r="C3748" s="7"/>
      <c r="D3748" s="7"/>
    </row>
    <row r="3749" spans="3:4">
      <c r="C3749" s="7"/>
      <c r="D3749" s="7"/>
    </row>
    <row r="3750" spans="3:4">
      <c r="C3750" s="7"/>
      <c r="D3750" s="7"/>
    </row>
    <row r="3751" spans="3:4">
      <c r="C3751" s="7"/>
      <c r="D3751" s="7"/>
    </row>
    <row r="3752" spans="3:4">
      <c r="C3752" s="7"/>
      <c r="D3752" s="7"/>
    </row>
    <row r="3753" spans="3:4">
      <c r="C3753" s="7"/>
      <c r="D3753" s="7"/>
    </row>
    <row r="3754" spans="3:4">
      <c r="C3754" s="7"/>
      <c r="D3754" s="7"/>
    </row>
    <row r="3755" spans="3:4">
      <c r="C3755" s="7"/>
      <c r="D3755" s="7"/>
    </row>
    <row r="3756" spans="3:4">
      <c r="C3756" s="7"/>
      <c r="D3756" s="7"/>
    </row>
    <row r="3757" spans="3:4">
      <c r="C3757" s="7"/>
      <c r="D3757" s="7"/>
    </row>
    <row r="3758" spans="3:4">
      <c r="C3758" s="7"/>
      <c r="D3758" s="7"/>
    </row>
    <row r="3759" spans="3:4">
      <c r="C3759" s="7"/>
      <c r="D3759" s="7"/>
    </row>
    <row r="3760" spans="3:4">
      <c r="C3760" s="7"/>
      <c r="D3760" s="7"/>
    </row>
    <row r="3761" spans="3:4">
      <c r="C3761" s="7"/>
      <c r="D3761" s="7"/>
    </row>
    <row r="3762" spans="3:4">
      <c r="C3762" s="7"/>
      <c r="D3762" s="7"/>
    </row>
    <row r="3763" spans="3:4">
      <c r="C3763" s="7"/>
      <c r="D3763" s="7"/>
    </row>
    <row r="3764" spans="3:4">
      <c r="C3764" s="7"/>
      <c r="D3764" s="7"/>
    </row>
    <row r="3765" spans="3:4">
      <c r="C3765" s="7"/>
      <c r="D3765" s="7"/>
    </row>
    <row r="3766" spans="3:4">
      <c r="C3766" s="7"/>
      <c r="D3766" s="7"/>
    </row>
    <row r="3767" spans="3:4">
      <c r="C3767" s="7"/>
      <c r="D3767" s="7"/>
    </row>
    <row r="3768" spans="3:4">
      <c r="C3768" s="7"/>
      <c r="D3768" s="7"/>
    </row>
    <row r="3769" spans="3:4">
      <c r="C3769" s="7"/>
      <c r="D3769" s="7"/>
    </row>
    <row r="3770" spans="3:4">
      <c r="C3770" s="7"/>
      <c r="D3770" s="7"/>
    </row>
    <row r="3771" spans="3:4">
      <c r="C3771" s="7"/>
      <c r="D3771" s="7"/>
    </row>
    <row r="3772" spans="3:4">
      <c r="C3772" s="7"/>
      <c r="D3772" s="7"/>
    </row>
    <row r="3773" spans="3:4">
      <c r="C3773" s="7"/>
      <c r="D3773" s="7"/>
    </row>
    <row r="3774" spans="3:4">
      <c r="C3774" s="7"/>
      <c r="D3774" s="7"/>
    </row>
    <row r="3775" spans="3:4">
      <c r="C3775" s="7"/>
      <c r="D3775" s="7"/>
    </row>
    <row r="3776" spans="3:4">
      <c r="C3776" s="7"/>
      <c r="D3776" s="7"/>
    </row>
    <row r="3777" spans="3:4">
      <c r="C3777" s="7"/>
      <c r="D3777" s="7"/>
    </row>
    <row r="3778" spans="3:4">
      <c r="C3778" s="7"/>
      <c r="D3778" s="7"/>
    </row>
    <row r="3779" spans="3:4">
      <c r="C3779" s="7"/>
      <c r="D3779" s="7"/>
    </row>
    <row r="3780" spans="3:4">
      <c r="C3780" s="7"/>
      <c r="D3780" s="7"/>
    </row>
    <row r="3781" spans="3:4">
      <c r="C3781" s="7"/>
      <c r="D3781" s="7"/>
    </row>
    <row r="3782" spans="3:4">
      <c r="C3782" s="7"/>
      <c r="D3782" s="7"/>
    </row>
    <row r="3783" spans="3:4">
      <c r="C3783" s="7"/>
      <c r="D3783" s="7"/>
    </row>
    <row r="3784" spans="3:4">
      <c r="C3784" s="7"/>
      <c r="D3784" s="7"/>
    </row>
    <row r="3785" spans="3:4">
      <c r="C3785" s="7"/>
      <c r="D3785" s="7"/>
    </row>
    <row r="3786" spans="3:4">
      <c r="C3786" s="7"/>
      <c r="D3786" s="7"/>
    </row>
    <row r="3787" spans="3:4">
      <c r="C3787" s="7"/>
      <c r="D3787" s="7"/>
    </row>
    <row r="3788" spans="3:4">
      <c r="C3788" s="7"/>
      <c r="D3788" s="7"/>
    </row>
    <row r="3789" spans="3:4">
      <c r="C3789" s="7"/>
      <c r="D3789" s="7"/>
    </row>
    <row r="3790" spans="3:4">
      <c r="C3790" s="7"/>
      <c r="D3790" s="7"/>
    </row>
    <row r="3791" spans="3:4">
      <c r="C3791" s="7"/>
      <c r="D3791" s="7"/>
    </row>
    <row r="3792" spans="3:4">
      <c r="C3792" s="7"/>
      <c r="D3792" s="7"/>
    </row>
    <row r="3793" spans="3:4">
      <c r="C3793" s="7"/>
      <c r="D3793" s="7"/>
    </row>
    <row r="3794" spans="3:4">
      <c r="C3794" s="7"/>
      <c r="D3794" s="7"/>
    </row>
    <row r="3795" spans="3:4">
      <c r="C3795" s="7"/>
      <c r="D3795" s="7"/>
    </row>
    <row r="3796" spans="3:4">
      <c r="C3796" s="7"/>
      <c r="D3796" s="7"/>
    </row>
    <row r="3797" spans="3:4">
      <c r="C3797" s="7"/>
      <c r="D3797" s="7"/>
    </row>
    <row r="3798" spans="3:4">
      <c r="C3798" s="7"/>
      <c r="D3798" s="7"/>
    </row>
    <row r="3799" spans="3:4">
      <c r="C3799" s="7"/>
      <c r="D3799" s="7"/>
    </row>
    <row r="3800" spans="3:4">
      <c r="C3800" s="7"/>
      <c r="D3800" s="7"/>
    </row>
    <row r="3801" spans="3:4">
      <c r="C3801" s="7"/>
      <c r="D3801" s="7"/>
    </row>
    <row r="3802" spans="3:4">
      <c r="C3802" s="7"/>
      <c r="D3802" s="7"/>
    </row>
    <row r="3803" spans="3:4">
      <c r="C3803" s="7"/>
      <c r="D3803" s="7"/>
    </row>
    <row r="3804" spans="3:4">
      <c r="C3804" s="7"/>
      <c r="D3804" s="7"/>
    </row>
    <row r="3805" spans="3:4">
      <c r="C3805" s="7"/>
      <c r="D3805" s="7"/>
    </row>
    <row r="3806" spans="3:4">
      <c r="C3806" s="7"/>
      <c r="D3806" s="7"/>
    </row>
    <row r="3807" spans="3:4">
      <c r="C3807" s="7"/>
      <c r="D3807" s="7"/>
    </row>
    <row r="3808" spans="3:4">
      <c r="C3808" s="7"/>
      <c r="D3808" s="7"/>
    </row>
    <row r="3809" spans="3:4">
      <c r="C3809" s="7"/>
      <c r="D3809" s="7"/>
    </row>
    <row r="3810" spans="3:4">
      <c r="C3810" s="7"/>
      <c r="D3810" s="7"/>
    </row>
    <row r="3811" spans="3:4">
      <c r="C3811" s="7"/>
      <c r="D3811" s="7"/>
    </row>
    <row r="3812" spans="3:4">
      <c r="C3812" s="7"/>
      <c r="D3812" s="7"/>
    </row>
    <row r="3813" spans="3:4">
      <c r="C3813" s="7"/>
      <c r="D3813" s="7"/>
    </row>
    <row r="3814" spans="3:4">
      <c r="C3814" s="7"/>
      <c r="D3814" s="7"/>
    </row>
    <row r="3815" spans="3:4">
      <c r="C3815" s="7"/>
      <c r="D3815" s="7"/>
    </row>
    <row r="3816" spans="3:4">
      <c r="C3816" s="7"/>
      <c r="D3816" s="7"/>
    </row>
    <row r="3817" spans="3:4">
      <c r="C3817" s="7"/>
      <c r="D3817" s="7"/>
    </row>
    <row r="3818" spans="3:4">
      <c r="C3818" s="7"/>
      <c r="D3818" s="7"/>
    </row>
    <row r="3819" spans="3:4">
      <c r="C3819" s="7"/>
      <c r="D3819" s="7"/>
    </row>
    <row r="3820" spans="3:4">
      <c r="C3820" s="7"/>
      <c r="D3820" s="7"/>
    </row>
    <row r="3821" spans="3:4">
      <c r="C3821" s="7"/>
      <c r="D3821" s="7"/>
    </row>
    <row r="3822" spans="3:4">
      <c r="C3822" s="7"/>
      <c r="D3822" s="7"/>
    </row>
    <row r="3823" spans="3:4">
      <c r="C3823" s="7"/>
      <c r="D3823" s="7"/>
    </row>
    <row r="3824" spans="3:4">
      <c r="C3824" s="7"/>
      <c r="D3824" s="7"/>
    </row>
    <row r="3825" spans="3:4">
      <c r="C3825" s="7"/>
      <c r="D3825" s="7"/>
    </row>
    <row r="3826" spans="3:4">
      <c r="C3826" s="7"/>
      <c r="D3826" s="7"/>
    </row>
    <row r="3827" spans="3:4">
      <c r="C3827" s="7"/>
      <c r="D3827" s="7"/>
    </row>
    <row r="3828" spans="3:4">
      <c r="C3828" s="7"/>
      <c r="D3828" s="7"/>
    </row>
    <row r="3829" spans="3:4">
      <c r="C3829" s="7"/>
      <c r="D3829" s="7"/>
    </row>
    <row r="3830" spans="3:4">
      <c r="C3830" s="7"/>
      <c r="D3830" s="7"/>
    </row>
    <row r="3831" spans="3:4">
      <c r="C3831" s="7"/>
      <c r="D3831" s="7"/>
    </row>
    <row r="3832" spans="3:4">
      <c r="C3832" s="7"/>
      <c r="D3832" s="7"/>
    </row>
    <row r="3833" spans="3:4">
      <c r="C3833" s="7"/>
      <c r="D3833" s="7"/>
    </row>
    <row r="3834" spans="3:4">
      <c r="C3834" s="7"/>
      <c r="D3834" s="7"/>
    </row>
    <row r="3835" spans="3:4">
      <c r="C3835" s="7"/>
      <c r="D3835" s="7"/>
    </row>
    <row r="3836" spans="3:4">
      <c r="C3836" s="7"/>
      <c r="D3836" s="7"/>
    </row>
    <row r="3837" spans="3:4">
      <c r="C3837" s="7"/>
      <c r="D3837" s="7"/>
    </row>
    <row r="3838" spans="3:4">
      <c r="C3838" s="7"/>
      <c r="D3838" s="7"/>
    </row>
    <row r="3839" spans="3:4">
      <c r="C3839" s="7"/>
      <c r="D3839" s="7"/>
    </row>
    <row r="3840" spans="3:4">
      <c r="C3840" s="7"/>
      <c r="D3840" s="7"/>
    </row>
    <row r="3841" spans="3:4">
      <c r="C3841" s="7"/>
      <c r="D3841" s="7"/>
    </row>
    <row r="3842" spans="3:4">
      <c r="C3842" s="7"/>
      <c r="D3842" s="7"/>
    </row>
    <row r="3843" spans="3:4">
      <c r="C3843" s="7"/>
      <c r="D3843" s="7"/>
    </row>
    <row r="3844" spans="3:4">
      <c r="C3844" s="7"/>
      <c r="D3844" s="7"/>
    </row>
    <row r="3845" spans="3:4">
      <c r="C3845" s="7"/>
      <c r="D3845" s="7"/>
    </row>
    <row r="3846" spans="3:4">
      <c r="C3846" s="7"/>
      <c r="D3846" s="7"/>
    </row>
    <row r="3847" spans="3:4">
      <c r="C3847" s="7"/>
      <c r="D3847" s="7"/>
    </row>
    <row r="3848" spans="3:4">
      <c r="C3848" s="7"/>
      <c r="D3848" s="7"/>
    </row>
    <row r="3849" spans="3:4">
      <c r="C3849" s="7"/>
      <c r="D3849" s="7"/>
    </row>
    <row r="3850" spans="3:4">
      <c r="C3850" s="7"/>
      <c r="D3850" s="7"/>
    </row>
    <row r="3851" spans="3:4">
      <c r="C3851" s="7"/>
      <c r="D3851" s="7"/>
    </row>
    <row r="3852" spans="3:4">
      <c r="C3852" s="7"/>
      <c r="D3852" s="7"/>
    </row>
    <row r="3853" spans="3:4">
      <c r="C3853" s="7"/>
      <c r="D3853" s="7"/>
    </row>
    <row r="3854" spans="3:4">
      <c r="C3854" s="7"/>
      <c r="D3854" s="7"/>
    </row>
    <row r="3855" spans="3:4">
      <c r="C3855" s="7"/>
      <c r="D3855" s="7"/>
    </row>
    <row r="3856" spans="3:4">
      <c r="C3856" s="7"/>
      <c r="D3856" s="7"/>
    </row>
    <row r="3857" spans="3:4">
      <c r="C3857" s="7"/>
      <c r="D3857" s="7"/>
    </row>
    <row r="3858" spans="3:4">
      <c r="C3858" s="7"/>
      <c r="D3858" s="7"/>
    </row>
    <row r="3859" spans="3:4">
      <c r="C3859" s="7"/>
      <c r="D3859" s="7"/>
    </row>
    <row r="3860" spans="3:4">
      <c r="C3860" s="7"/>
      <c r="D3860" s="7"/>
    </row>
    <row r="3861" spans="3:4">
      <c r="C3861" s="7"/>
      <c r="D3861" s="7"/>
    </row>
    <row r="3862" spans="3:4">
      <c r="C3862" s="7"/>
      <c r="D3862" s="7"/>
    </row>
    <row r="3863" spans="3:4">
      <c r="C3863" s="7"/>
      <c r="D3863" s="7"/>
    </row>
    <row r="3864" spans="3:4">
      <c r="C3864" s="7"/>
      <c r="D3864" s="7"/>
    </row>
    <row r="3865" spans="3:4">
      <c r="C3865" s="7"/>
      <c r="D3865" s="7"/>
    </row>
    <row r="3866" spans="3:4">
      <c r="C3866" s="7"/>
      <c r="D3866" s="7"/>
    </row>
    <row r="3867" spans="3:4">
      <c r="C3867" s="7"/>
      <c r="D3867" s="7"/>
    </row>
    <row r="3868" spans="3:4">
      <c r="C3868" s="7"/>
      <c r="D3868" s="7"/>
    </row>
    <row r="3869" spans="3:4">
      <c r="C3869" s="7"/>
      <c r="D3869" s="7"/>
    </row>
    <row r="3870" spans="3:4">
      <c r="C3870" s="7"/>
      <c r="D3870" s="7"/>
    </row>
    <row r="3871" spans="3:4">
      <c r="C3871" s="7"/>
      <c r="D3871" s="7"/>
    </row>
    <row r="3872" spans="3:4">
      <c r="C3872" s="7"/>
      <c r="D3872" s="7"/>
    </row>
    <row r="3873" spans="3:4">
      <c r="C3873" s="7"/>
      <c r="D3873" s="7"/>
    </row>
    <row r="3874" spans="3:4">
      <c r="C3874" s="7"/>
      <c r="D3874" s="7"/>
    </row>
    <row r="3875" spans="3:4">
      <c r="C3875" s="7"/>
      <c r="D3875" s="7"/>
    </row>
    <row r="3876" spans="3:4">
      <c r="C3876" s="7"/>
      <c r="D3876" s="7"/>
    </row>
    <row r="3877" spans="3:4">
      <c r="C3877" s="7"/>
      <c r="D3877" s="7"/>
    </row>
    <row r="3878" spans="3:4">
      <c r="C3878" s="7"/>
      <c r="D3878" s="7"/>
    </row>
    <row r="3879" spans="3:4">
      <c r="C3879" s="7"/>
      <c r="D3879" s="7"/>
    </row>
    <row r="3880" spans="3:4">
      <c r="C3880" s="7"/>
      <c r="D3880" s="7"/>
    </row>
    <row r="3881" spans="3:4">
      <c r="C3881" s="7"/>
      <c r="D3881" s="7"/>
    </row>
    <row r="3882" spans="3:4">
      <c r="C3882" s="7"/>
      <c r="D3882" s="7"/>
    </row>
    <row r="3883" spans="3:4">
      <c r="C3883" s="7"/>
      <c r="D3883" s="7"/>
    </row>
    <row r="3884" spans="3:4">
      <c r="C3884" s="7"/>
      <c r="D3884" s="7"/>
    </row>
    <row r="3885" spans="3:4">
      <c r="C3885" s="7"/>
      <c r="D3885" s="7"/>
    </row>
    <row r="3886" spans="3:4">
      <c r="C3886" s="7"/>
      <c r="D3886" s="7"/>
    </row>
    <row r="3887" spans="3:4">
      <c r="C3887" s="7"/>
      <c r="D3887" s="7"/>
    </row>
    <row r="3888" spans="3:4">
      <c r="C3888" s="7"/>
      <c r="D3888" s="7"/>
    </row>
    <row r="3889" spans="3:4">
      <c r="C3889" s="7"/>
      <c r="D3889" s="7"/>
    </row>
    <row r="3890" spans="3:4">
      <c r="C3890" s="7"/>
      <c r="D3890" s="7"/>
    </row>
    <row r="3891" spans="3:4">
      <c r="C3891" s="7"/>
      <c r="D3891" s="7"/>
    </row>
    <row r="3892" spans="3:4">
      <c r="C3892" s="7"/>
      <c r="D3892" s="7"/>
    </row>
    <row r="3893" spans="3:4">
      <c r="C3893" s="7"/>
      <c r="D3893" s="7"/>
    </row>
    <row r="3894" spans="3:4">
      <c r="C3894" s="7"/>
      <c r="D3894" s="7"/>
    </row>
    <row r="3895" spans="3:4">
      <c r="C3895" s="7"/>
      <c r="D3895" s="7"/>
    </row>
    <row r="3896" spans="3:4">
      <c r="C3896" s="7"/>
      <c r="D3896" s="7"/>
    </row>
    <row r="3897" spans="3:4">
      <c r="C3897" s="7"/>
      <c r="D3897" s="7"/>
    </row>
    <row r="3898" spans="3:4">
      <c r="C3898" s="7"/>
      <c r="D3898" s="7"/>
    </row>
    <row r="3899" spans="3:4">
      <c r="C3899" s="7"/>
      <c r="D3899" s="7"/>
    </row>
    <row r="3900" spans="3:4">
      <c r="C3900" s="7"/>
      <c r="D3900" s="7"/>
    </row>
    <row r="3901" spans="3:4">
      <c r="C3901" s="7"/>
      <c r="D3901" s="7"/>
    </row>
    <row r="3902" spans="3:4">
      <c r="C3902" s="7"/>
      <c r="D3902" s="7"/>
    </row>
    <row r="3903" spans="3:4">
      <c r="C3903" s="7"/>
      <c r="D3903" s="7"/>
    </row>
    <row r="3904" spans="3:4">
      <c r="C3904" s="7"/>
      <c r="D3904" s="7"/>
    </row>
    <row r="3905" spans="3:4">
      <c r="C3905" s="7"/>
      <c r="D3905" s="7"/>
    </row>
    <row r="3906" spans="3:4">
      <c r="C3906" s="7"/>
      <c r="D3906" s="7"/>
    </row>
    <row r="3907" spans="3:4">
      <c r="C3907" s="7"/>
      <c r="D3907" s="7"/>
    </row>
    <row r="3908" spans="3:4">
      <c r="C3908" s="7"/>
      <c r="D3908" s="7"/>
    </row>
    <row r="3909" spans="3:4">
      <c r="C3909" s="7"/>
      <c r="D3909" s="7"/>
    </row>
    <row r="3910" spans="3:4">
      <c r="C3910" s="7"/>
      <c r="D3910" s="7"/>
    </row>
    <row r="3911" spans="3:4">
      <c r="C3911" s="7"/>
      <c r="D3911" s="7"/>
    </row>
    <row r="3912" spans="3:4">
      <c r="C3912" s="7"/>
      <c r="D3912" s="7"/>
    </row>
    <row r="3913" spans="3:4">
      <c r="C3913" s="7"/>
      <c r="D3913" s="7"/>
    </row>
    <row r="3914" spans="3:4">
      <c r="C3914" s="7"/>
      <c r="D3914" s="7"/>
    </row>
    <row r="3915" spans="3:4">
      <c r="C3915" s="7"/>
      <c r="D3915" s="7"/>
    </row>
    <row r="3916" spans="3:4">
      <c r="C3916" s="7"/>
      <c r="D3916" s="7"/>
    </row>
    <row r="3917" spans="3:4">
      <c r="C3917" s="7"/>
      <c r="D3917" s="7"/>
    </row>
    <row r="3918" spans="3:4">
      <c r="C3918" s="7"/>
      <c r="D3918" s="7"/>
    </row>
    <row r="3919" spans="3:4">
      <c r="C3919" s="7"/>
      <c r="D3919" s="7"/>
    </row>
    <row r="3920" spans="3:4">
      <c r="C3920" s="7"/>
      <c r="D3920" s="7"/>
    </row>
    <row r="3921" spans="3:4">
      <c r="C3921" s="7"/>
      <c r="D3921" s="7"/>
    </row>
    <row r="3922" spans="3:4">
      <c r="C3922" s="7"/>
      <c r="D3922" s="7"/>
    </row>
    <row r="3923" spans="3:4">
      <c r="C3923" s="7"/>
      <c r="D3923" s="7"/>
    </row>
    <row r="3924" spans="3:4">
      <c r="C3924" s="7"/>
      <c r="D3924" s="7"/>
    </row>
    <row r="3925" spans="3:4">
      <c r="C3925" s="7"/>
      <c r="D3925" s="7"/>
    </row>
    <row r="3926" spans="3:4">
      <c r="C3926" s="7"/>
      <c r="D3926" s="7"/>
    </row>
    <row r="3927" spans="3:4">
      <c r="C3927" s="7"/>
      <c r="D3927" s="7"/>
    </row>
    <row r="3928" spans="3:4">
      <c r="C3928" s="7"/>
      <c r="D3928" s="7"/>
    </row>
    <row r="3929" spans="3:4">
      <c r="C3929" s="7"/>
      <c r="D3929" s="7"/>
    </row>
    <row r="3930" spans="3:4">
      <c r="C3930" s="7"/>
      <c r="D3930" s="7"/>
    </row>
    <row r="3931" spans="3:4">
      <c r="C3931" s="7"/>
      <c r="D3931" s="7"/>
    </row>
    <row r="3932" spans="3:4">
      <c r="C3932" s="7"/>
      <c r="D3932" s="7"/>
    </row>
    <row r="3933" spans="3:4">
      <c r="C3933" s="7"/>
      <c r="D3933" s="7"/>
    </row>
    <row r="3934" spans="3:4">
      <c r="C3934" s="7"/>
      <c r="D3934" s="7"/>
    </row>
    <row r="3935" spans="3:4">
      <c r="C3935" s="7"/>
      <c r="D3935" s="7"/>
    </row>
    <row r="3936" spans="3:4">
      <c r="C3936" s="7"/>
      <c r="D3936" s="7"/>
    </row>
    <row r="3937" spans="3:4">
      <c r="C3937" s="7"/>
      <c r="D3937" s="7"/>
    </row>
    <row r="3938" spans="3:4">
      <c r="C3938" s="7"/>
      <c r="D3938" s="7"/>
    </row>
    <row r="3939" spans="3:4">
      <c r="C3939" s="7"/>
      <c r="D3939" s="7"/>
    </row>
    <row r="3940" spans="3:4">
      <c r="C3940" s="7"/>
      <c r="D3940" s="7"/>
    </row>
    <row r="3941" spans="3:4">
      <c r="C3941" s="7"/>
      <c r="D3941" s="7"/>
    </row>
    <row r="3942" spans="3:4">
      <c r="C3942" s="7"/>
      <c r="D3942" s="7"/>
    </row>
    <row r="3943" spans="3:4">
      <c r="C3943" s="7"/>
      <c r="D3943" s="7"/>
    </row>
    <row r="3944" spans="3:4">
      <c r="C3944" s="7"/>
      <c r="D3944" s="7"/>
    </row>
    <row r="3945" spans="3:4">
      <c r="C3945" s="7"/>
      <c r="D3945" s="7"/>
    </row>
    <row r="3946" spans="3:4">
      <c r="C3946" s="7"/>
      <c r="D3946" s="7"/>
    </row>
    <row r="3947" spans="3:4">
      <c r="C3947" s="7"/>
      <c r="D3947" s="7"/>
    </row>
    <row r="3948" spans="3:4">
      <c r="C3948" s="7"/>
      <c r="D3948" s="7"/>
    </row>
    <row r="3949" spans="3:4">
      <c r="C3949" s="7"/>
      <c r="D3949" s="7"/>
    </row>
    <row r="3950" spans="3:4">
      <c r="C3950" s="7"/>
      <c r="D3950" s="7"/>
    </row>
    <row r="3951" spans="3:4">
      <c r="C3951" s="7"/>
      <c r="D3951" s="7"/>
    </row>
    <row r="3952" spans="3:4">
      <c r="C3952" s="7"/>
      <c r="D3952" s="7"/>
    </row>
    <row r="3953" spans="3:4">
      <c r="C3953" s="7"/>
      <c r="D3953" s="7"/>
    </row>
    <row r="3954" spans="3:4">
      <c r="C3954" s="7"/>
      <c r="D3954" s="7"/>
    </row>
    <row r="3955" spans="3:4">
      <c r="C3955" s="7"/>
      <c r="D3955" s="7"/>
    </row>
    <row r="3956" spans="3:4">
      <c r="C3956" s="7"/>
      <c r="D3956" s="7"/>
    </row>
    <row r="3957" spans="3:4">
      <c r="C3957" s="7"/>
      <c r="D3957" s="7"/>
    </row>
    <row r="3958" spans="3:4">
      <c r="C3958" s="7"/>
      <c r="D3958" s="7"/>
    </row>
    <row r="3959" spans="3:4">
      <c r="C3959" s="7"/>
      <c r="D3959" s="7"/>
    </row>
    <row r="3960" spans="3:4">
      <c r="C3960" s="7"/>
      <c r="D3960" s="7"/>
    </row>
    <row r="3961" spans="3:4">
      <c r="C3961" s="7"/>
      <c r="D3961" s="7"/>
    </row>
    <row r="3962" spans="3:4">
      <c r="C3962" s="7"/>
      <c r="D3962" s="7"/>
    </row>
    <row r="3963" spans="3:4">
      <c r="C3963" s="7"/>
      <c r="D3963" s="7"/>
    </row>
    <row r="3964" spans="3:4">
      <c r="C3964" s="7"/>
      <c r="D3964" s="7"/>
    </row>
    <row r="3965" spans="3:4">
      <c r="C3965" s="7"/>
      <c r="D3965" s="7"/>
    </row>
    <row r="3966" spans="3:4">
      <c r="C3966" s="7"/>
      <c r="D3966" s="7"/>
    </row>
    <row r="3967" spans="3:4">
      <c r="C3967" s="7"/>
      <c r="D3967" s="7"/>
    </row>
    <row r="3968" spans="3:4">
      <c r="C3968" s="7"/>
      <c r="D3968" s="7"/>
    </row>
    <row r="3969" spans="3:4">
      <c r="C3969" s="7"/>
      <c r="D3969" s="7"/>
    </row>
    <row r="3970" spans="3:4">
      <c r="C3970" s="7"/>
      <c r="D3970" s="7"/>
    </row>
    <row r="3971" spans="3:4">
      <c r="C3971" s="7"/>
      <c r="D3971" s="7"/>
    </row>
    <row r="3972" spans="3:4">
      <c r="C3972" s="7"/>
      <c r="D3972" s="7"/>
    </row>
    <row r="3973" spans="3:4">
      <c r="C3973" s="7"/>
      <c r="D3973" s="7"/>
    </row>
    <row r="3974" spans="3:4">
      <c r="C3974" s="7"/>
      <c r="D3974" s="7"/>
    </row>
    <row r="3975" spans="3:4">
      <c r="C3975" s="7"/>
      <c r="D3975" s="7"/>
    </row>
    <row r="3976" spans="3:4">
      <c r="C3976" s="7"/>
      <c r="D3976" s="7"/>
    </row>
    <row r="3977" spans="3:4">
      <c r="C3977" s="7"/>
      <c r="D3977" s="7"/>
    </row>
    <row r="3978" spans="3:4">
      <c r="C3978" s="7"/>
      <c r="D3978" s="7"/>
    </row>
    <row r="3979" spans="3:4">
      <c r="C3979" s="7"/>
      <c r="D3979" s="7"/>
    </row>
    <row r="3980" spans="3:4">
      <c r="C3980" s="7"/>
      <c r="D3980" s="7"/>
    </row>
    <row r="3981" spans="3:4">
      <c r="C3981" s="7"/>
      <c r="D3981" s="7"/>
    </row>
    <row r="3982" spans="3:4">
      <c r="C3982" s="7"/>
      <c r="D3982" s="7"/>
    </row>
    <row r="3983" spans="3:4">
      <c r="C3983" s="7"/>
      <c r="D3983" s="7"/>
    </row>
    <row r="3984" spans="3:4">
      <c r="C3984" s="7"/>
      <c r="D3984" s="7"/>
    </row>
    <row r="3985" spans="3:4">
      <c r="C3985" s="7"/>
      <c r="D3985" s="7"/>
    </row>
    <row r="3986" spans="3:4">
      <c r="C3986" s="7"/>
      <c r="D3986" s="7"/>
    </row>
    <row r="3987" spans="3:4">
      <c r="C3987" s="7"/>
      <c r="D3987" s="7"/>
    </row>
    <row r="3988" spans="3:4">
      <c r="C3988" s="7"/>
      <c r="D3988" s="7"/>
    </row>
    <row r="3989" spans="3:4">
      <c r="C3989" s="7"/>
      <c r="D3989" s="7"/>
    </row>
    <row r="3990" spans="3:4">
      <c r="C3990" s="7"/>
      <c r="D3990" s="7"/>
    </row>
    <row r="3991" spans="3:4">
      <c r="C3991" s="7"/>
      <c r="D3991" s="7"/>
    </row>
    <row r="3992" spans="3:4">
      <c r="C3992" s="7"/>
      <c r="D3992" s="7"/>
    </row>
    <row r="3993" spans="3:4">
      <c r="C3993" s="7"/>
      <c r="D3993" s="7"/>
    </row>
    <row r="3994" spans="3:4">
      <c r="C3994" s="7"/>
      <c r="D3994" s="7"/>
    </row>
    <row r="3995" spans="3:4">
      <c r="C3995" s="7"/>
      <c r="D3995" s="7"/>
    </row>
    <row r="3996" spans="3:4">
      <c r="C3996" s="7"/>
      <c r="D3996" s="7"/>
    </row>
    <row r="3997" spans="3:4">
      <c r="C3997" s="7"/>
      <c r="D3997" s="7"/>
    </row>
    <row r="3998" spans="3:4">
      <c r="C3998" s="7"/>
      <c r="D3998" s="7"/>
    </row>
    <row r="3999" spans="3:4">
      <c r="C3999" s="7"/>
      <c r="D3999" s="7"/>
    </row>
    <row r="4000" spans="3:4">
      <c r="C4000" s="7"/>
      <c r="D4000" s="7"/>
    </row>
    <row r="4001" spans="3:4">
      <c r="C4001" s="7"/>
      <c r="D4001" s="7"/>
    </row>
    <row r="4002" spans="3:4">
      <c r="C4002" s="7"/>
      <c r="D4002" s="7"/>
    </row>
    <row r="4003" spans="3:4">
      <c r="C4003" s="7"/>
      <c r="D4003" s="7"/>
    </row>
    <row r="4004" spans="3:4">
      <c r="C4004" s="7"/>
      <c r="D4004" s="7"/>
    </row>
    <row r="4005" spans="3:4">
      <c r="C4005" s="7"/>
      <c r="D4005" s="7"/>
    </row>
    <row r="4006" spans="3:4">
      <c r="C4006" s="7"/>
      <c r="D4006" s="7"/>
    </row>
    <row r="4007" spans="3:4">
      <c r="C4007" s="7"/>
      <c r="D4007" s="7"/>
    </row>
    <row r="4008" spans="3:4">
      <c r="C4008" s="7"/>
      <c r="D4008" s="7"/>
    </row>
    <row r="4009" spans="3:4">
      <c r="C4009" s="7"/>
      <c r="D4009" s="7"/>
    </row>
    <row r="4010" spans="3:4">
      <c r="C4010" s="7"/>
      <c r="D4010" s="7"/>
    </row>
    <row r="4011" spans="3:4">
      <c r="C4011" s="7"/>
      <c r="D4011" s="7"/>
    </row>
    <row r="4012" spans="3:4">
      <c r="C4012" s="7"/>
      <c r="D4012" s="7"/>
    </row>
    <row r="4013" spans="3:4">
      <c r="C4013" s="7"/>
      <c r="D4013" s="7"/>
    </row>
    <row r="4014" spans="3:4">
      <c r="C4014" s="7"/>
      <c r="D4014" s="7"/>
    </row>
    <row r="4015" spans="3:4">
      <c r="C4015" s="7"/>
      <c r="D4015" s="7"/>
    </row>
    <row r="4016" spans="3:4">
      <c r="C4016" s="7"/>
      <c r="D4016" s="7"/>
    </row>
    <row r="4017" spans="3:4">
      <c r="C4017" s="7"/>
      <c r="D4017" s="7"/>
    </row>
    <row r="4018" spans="3:4">
      <c r="C4018" s="7"/>
      <c r="D4018" s="7"/>
    </row>
    <row r="4019" spans="3:4">
      <c r="C4019" s="7"/>
      <c r="D4019" s="7"/>
    </row>
    <row r="4020" spans="3:4">
      <c r="C4020" s="7"/>
      <c r="D4020" s="7"/>
    </row>
    <row r="4021" spans="3:4">
      <c r="C4021" s="7"/>
      <c r="D4021" s="7"/>
    </row>
    <row r="4022" spans="3:4">
      <c r="C4022" s="7"/>
      <c r="D4022" s="7"/>
    </row>
    <row r="4023" spans="3:4">
      <c r="C4023" s="7"/>
      <c r="D4023" s="7"/>
    </row>
    <row r="4024" spans="3:4">
      <c r="C4024" s="7"/>
      <c r="D4024" s="7"/>
    </row>
    <row r="4025" spans="3:4">
      <c r="C4025" s="7"/>
      <c r="D4025" s="7"/>
    </row>
    <row r="4026" spans="3:4">
      <c r="C4026" s="7"/>
      <c r="D4026" s="7"/>
    </row>
    <row r="4027" spans="3:4">
      <c r="C4027" s="7"/>
      <c r="D4027" s="7"/>
    </row>
    <row r="4028" spans="3:4">
      <c r="C4028" s="7"/>
      <c r="D4028" s="7"/>
    </row>
    <row r="4029" spans="3:4">
      <c r="C4029" s="7"/>
      <c r="D4029" s="7"/>
    </row>
    <row r="4030" spans="3:4">
      <c r="C4030" s="7"/>
      <c r="D4030" s="7"/>
    </row>
    <row r="4031" spans="3:4">
      <c r="C4031" s="7"/>
      <c r="D4031" s="7"/>
    </row>
    <row r="4032" spans="3:4">
      <c r="C4032" s="7"/>
      <c r="D4032" s="7"/>
    </row>
    <row r="4033" spans="3:4">
      <c r="C4033" s="7"/>
      <c r="D4033" s="7"/>
    </row>
    <row r="4034" spans="3:4">
      <c r="C4034" s="7"/>
      <c r="D4034" s="7"/>
    </row>
    <row r="4035" spans="3:4">
      <c r="C4035" s="7"/>
      <c r="D4035" s="7"/>
    </row>
    <row r="4036" spans="3:4">
      <c r="C4036" s="7"/>
      <c r="D4036" s="7"/>
    </row>
    <row r="4037" spans="3:4">
      <c r="C4037" s="7"/>
      <c r="D4037" s="7"/>
    </row>
    <row r="4038" spans="3:4">
      <c r="C4038" s="7"/>
      <c r="D4038" s="7"/>
    </row>
    <row r="4039" spans="3:4">
      <c r="C4039" s="7"/>
      <c r="D4039" s="7"/>
    </row>
    <row r="4040" spans="3:4">
      <c r="C4040" s="7"/>
      <c r="D4040" s="7"/>
    </row>
    <row r="4041" spans="3:4">
      <c r="C4041" s="7"/>
      <c r="D4041" s="7"/>
    </row>
    <row r="4042" spans="3:4">
      <c r="C4042" s="7"/>
      <c r="D4042" s="7"/>
    </row>
    <row r="4043" spans="3:4">
      <c r="C4043" s="7"/>
      <c r="D4043" s="7"/>
    </row>
    <row r="4044" spans="3:4">
      <c r="C4044" s="7"/>
      <c r="D4044" s="7"/>
    </row>
    <row r="4045" spans="3:4">
      <c r="C4045" s="7"/>
      <c r="D4045" s="7"/>
    </row>
    <row r="4046" spans="3:4">
      <c r="C4046" s="7"/>
      <c r="D4046" s="7"/>
    </row>
    <row r="4047" spans="3:4">
      <c r="C4047" s="7"/>
      <c r="D4047" s="7"/>
    </row>
    <row r="4048" spans="3:4">
      <c r="C4048" s="7"/>
      <c r="D4048" s="7"/>
    </row>
    <row r="4049" spans="3:4">
      <c r="C4049" s="7"/>
      <c r="D4049" s="7"/>
    </row>
    <row r="4050" spans="3:4">
      <c r="C4050" s="7"/>
      <c r="D4050" s="7"/>
    </row>
    <row r="4051" spans="3:4">
      <c r="C4051" s="7"/>
      <c r="D4051" s="7"/>
    </row>
    <row r="4052" spans="3:4">
      <c r="C4052" s="7"/>
      <c r="D4052" s="7"/>
    </row>
    <row r="4053" spans="3:4">
      <c r="C4053" s="7"/>
      <c r="D4053" s="7"/>
    </row>
    <row r="4054" spans="3:4">
      <c r="C4054" s="7"/>
      <c r="D4054" s="7"/>
    </row>
    <row r="4055" spans="3:4">
      <c r="C4055" s="7"/>
      <c r="D4055" s="7"/>
    </row>
    <row r="4056" spans="3:4">
      <c r="C4056" s="7"/>
      <c r="D4056" s="7"/>
    </row>
    <row r="4057" spans="3:4">
      <c r="C4057" s="7"/>
      <c r="D4057" s="7"/>
    </row>
    <row r="4058" spans="3:4">
      <c r="C4058" s="7"/>
      <c r="D4058" s="7"/>
    </row>
    <row r="4059" spans="3:4">
      <c r="C4059" s="7"/>
      <c r="D4059" s="7"/>
    </row>
    <row r="4060" spans="3:4">
      <c r="C4060" s="7"/>
      <c r="D4060" s="7"/>
    </row>
    <row r="4061" spans="3:4">
      <c r="C4061" s="7"/>
      <c r="D4061" s="7"/>
    </row>
    <row r="4062" spans="3:4">
      <c r="C4062" s="7"/>
      <c r="D4062" s="7"/>
    </row>
    <row r="4063" spans="3:4">
      <c r="C4063" s="7"/>
      <c r="D4063" s="7"/>
    </row>
    <row r="4064" spans="3:4">
      <c r="C4064" s="7"/>
      <c r="D4064" s="7"/>
    </row>
    <row r="4065" spans="3:4">
      <c r="C4065" s="7"/>
      <c r="D4065" s="7"/>
    </row>
    <row r="4066" spans="3:4">
      <c r="C4066" s="7"/>
      <c r="D4066" s="7"/>
    </row>
    <row r="4067" spans="3:4">
      <c r="C4067" s="7"/>
      <c r="D4067" s="7"/>
    </row>
    <row r="4068" spans="3:4">
      <c r="C4068" s="7"/>
      <c r="D4068" s="7"/>
    </row>
    <row r="4069" spans="3:4">
      <c r="C4069" s="7"/>
      <c r="D4069" s="7"/>
    </row>
    <row r="4070" spans="3:4">
      <c r="C4070" s="7"/>
      <c r="D4070" s="7"/>
    </row>
    <row r="4071" spans="3:4">
      <c r="C4071" s="7"/>
      <c r="D4071" s="7"/>
    </row>
    <row r="4072" spans="3:4">
      <c r="C4072" s="7"/>
      <c r="D4072" s="7"/>
    </row>
    <row r="4073" spans="3:4">
      <c r="C4073" s="7"/>
      <c r="D4073" s="7"/>
    </row>
    <row r="4074" spans="3:4">
      <c r="C4074" s="7"/>
      <c r="D4074" s="7"/>
    </row>
    <row r="4075" spans="3:4">
      <c r="C4075" s="7"/>
      <c r="D4075" s="7"/>
    </row>
    <row r="4076" spans="3:4">
      <c r="C4076" s="7"/>
      <c r="D4076" s="7"/>
    </row>
    <row r="4077" spans="3:4">
      <c r="C4077" s="7"/>
      <c r="D4077" s="7"/>
    </row>
    <row r="4078" spans="3:4">
      <c r="C4078" s="7"/>
      <c r="D4078" s="7"/>
    </row>
    <row r="4079" spans="3:4">
      <c r="C4079" s="7"/>
      <c r="D4079" s="7"/>
    </row>
    <row r="4080" spans="3:4">
      <c r="C4080" s="7"/>
      <c r="D4080" s="7"/>
    </row>
    <row r="4081" spans="3:4">
      <c r="C4081" s="7"/>
      <c r="D4081" s="7"/>
    </row>
    <row r="4082" spans="3:4">
      <c r="C4082" s="7"/>
      <c r="D4082" s="7"/>
    </row>
    <row r="4083" spans="3:4">
      <c r="C4083" s="7"/>
      <c r="D4083" s="7"/>
    </row>
    <row r="4084" spans="3:4">
      <c r="C4084" s="7"/>
      <c r="D4084" s="7"/>
    </row>
    <row r="4085" spans="3:4">
      <c r="C4085" s="7"/>
      <c r="D4085" s="7"/>
    </row>
    <row r="4086" spans="3:4">
      <c r="C4086" s="7"/>
      <c r="D4086" s="7"/>
    </row>
    <row r="4087" spans="3:4">
      <c r="C4087" s="7"/>
      <c r="D4087" s="7"/>
    </row>
    <row r="4088" spans="3:4">
      <c r="C4088" s="7"/>
      <c r="D4088" s="7"/>
    </row>
    <row r="4089" spans="3:4">
      <c r="C4089" s="7"/>
      <c r="D4089" s="7"/>
    </row>
    <row r="4090" spans="3:4">
      <c r="C4090" s="7"/>
      <c r="D4090" s="7"/>
    </row>
    <row r="4091" spans="3:4">
      <c r="C4091" s="7"/>
      <c r="D4091" s="7"/>
    </row>
    <row r="4092" spans="3:4">
      <c r="C4092" s="7"/>
      <c r="D4092" s="7"/>
    </row>
    <row r="4093" spans="3:4">
      <c r="C4093" s="7"/>
      <c r="D4093" s="7"/>
    </row>
    <row r="4094" spans="3:4">
      <c r="C4094" s="7"/>
      <c r="D4094" s="7"/>
    </row>
    <row r="4095" spans="3:4">
      <c r="C4095" s="7"/>
      <c r="D4095" s="7"/>
    </row>
    <row r="4096" spans="3:4">
      <c r="C4096" s="7"/>
      <c r="D4096" s="7"/>
    </row>
    <row r="4097" spans="3:4">
      <c r="C4097" s="7"/>
      <c r="D4097" s="7"/>
    </row>
    <row r="4098" spans="3:4">
      <c r="C4098" s="7"/>
      <c r="D4098" s="7"/>
    </row>
    <row r="4099" spans="3:4">
      <c r="C4099" s="7"/>
      <c r="D4099" s="7"/>
    </row>
    <row r="4100" spans="3:4">
      <c r="C4100" s="7"/>
      <c r="D4100" s="7"/>
    </row>
    <row r="4101" spans="3:4">
      <c r="C4101" s="7"/>
      <c r="D4101" s="7"/>
    </row>
    <row r="4102" spans="3:4">
      <c r="C4102" s="7"/>
      <c r="D4102" s="7"/>
    </row>
    <row r="4103" spans="3:4">
      <c r="C4103" s="7"/>
      <c r="D4103" s="7"/>
    </row>
    <row r="4104" spans="3:4">
      <c r="C4104" s="7"/>
      <c r="D4104" s="7"/>
    </row>
    <row r="4105" spans="3:4">
      <c r="C4105" s="7"/>
      <c r="D4105" s="7"/>
    </row>
    <row r="4106" spans="3:4">
      <c r="C4106" s="7"/>
      <c r="D4106" s="7"/>
    </row>
    <row r="4107" spans="3:4">
      <c r="C4107" s="7"/>
      <c r="D4107" s="7"/>
    </row>
    <row r="4108" spans="3:4">
      <c r="C4108" s="7"/>
      <c r="D4108" s="7"/>
    </row>
    <row r="4109" spans="3:4">
      <c r="C4109" s="7"/>
      <c r="D4109" s="7"/>
    </row>
    <row r="4110" spans="3:4">
      <c r="C4110" s="7"/>
      <c r="D4110" s="7"/>
    </row>
    <row r="4111" spans="3:4">
      <c r="C4111" s="7"/>
      <c r="D4111" s="7"/>
    </row>
    <row r="4112" spans="3:4">
      <c r="C4112" s="7"/>
      <c r="D4112" s="7"/>
    </row>
    <row r="4113" spans="3:4">
      <c r="C4113" s="7"/>
      <c r="D4113" s="7"/>
    </row>
    <row r="4114" spans="3:4">
      <c r="C4114" s="7"/>
      <c r="D4114" s="7"/>
    </row>
    <row r="4115" spans="3:4">
      <c r="C4115" s="7"/>
      <c r="D4115" s="7"/>
    </row>
    <row r="4116" spans="3:4">
      <c r="C4116" s="7"/>
      <c r="D4116" s="7"/>
    </row>
    <row r="4117" spans="3:4">
      <c r="C4117" s="7"/>
      <c r="D4117" s="7"/>
    </row>
    <row r="4118" spans="3:4">
      <c r="C4118" s="7"/>
      <c r="D4118" s="7"/>
    </row>
    <row r="4119" spans="3:4">
      <c r="C4119" s="7"/>
      <c r="D4119" s="7"/>
    </row>
    <row r="4120" spans="3:4">
      <c r="C4120" s="7"/>
      <c r="D4120" s="7"/>
    </row>
    <row r="4121" spans="3:4">
      <c r="C4121" s="7"/>
      <c r="D4121" s="7"/>
    </row>
    <row r="4122" spans="3:4">
      <c r="C4122" s="7"/>
      <c r="D4122" s="7"/>
    </row>
    <row r="4123" spans="3:4">
      <c r="C4123" s="7"/>
      <c r="D4123" s="7"/>
    </row>
    <row r="4124" spans="3:4">
      <c r="C4124" s="7"/>
      <c r="D4124" s="7"/>
    </row>
    <row r="4125" spans="3:4">
      <c r="C4125" s="7"/>
      <c r="D4125" s="7"/>
    </row>
    <row r="4126" spans="3:4">
      <c r="C4126" s="7"/>
      <c r="D4126" s="7"/>
    </row>
    <row r="4127" spans="3:4">
      <c r="C4127" s="7"/>
      <c r="D4127" s="7"/>
    </row>
    <row r="4128" spans="3:4">
      <c r="C4128" s="7"/>
      <c r="D4128" s="7"/>
    </row>
    <row r="4129" spans="3:4">
      <c r="C4129" s="7"/>
      <c r="D4129" s="7"/>
    </row>
    <row r="4130" spans="3:4">
      <c r="C4130" s="7"/>
      <c r="D4130" s="7"/>
    </row>
    <row r="4131" spans="3:4">
      <c r="C4131" s="7"/>
      <c r="D4131" s="7"/>
    </row>
    <row r="4132" spans="3:4">
      <c r="C4132" s="7"/>
      <c r="D4132" s="7"/>
    </row>
    <row r="4133" spans="3:4">
      <c r="C4133" s="7"/>
      <c r="D4133" s="7"/>
    </row>
    <row r="4134" spans="3:4">
      <c r="C4134" s="7"/>
      <c r="D4134" s="7"/>
    </row>
    <row r="4135" spans="3:4">
      <c r="C4135" s="7"/>
      <c r="D4135" s="7"/>
    </row>
    <row r="4136" spans="3:4">
      <c r="C4136" s="7"/>
      <c r="D4136" s="7"/>
    </row>
    <row r="4137" spans="3:4">
      <c r="C4137" s="7"/>
      <c r="D4137" s="7"/>
    </row>
    <row r="4138" spans="3:4">
      <c r="C4138" s="7"/>
      <c r="D4138" s="7"/>
    </row>
    <row r="4139" spans="3:4">
      <c r="C4139" s="7"/>
      <c r="D4139" s="7"/>
    </row>
    <row r="4140" spans="3:4">
      <c r="C4140" s="7"/>
      <c r="D4140" s="7"/>
    </row>
    <row r="4141" spans="3:4">
      <c r="C4141" s="7"/>
      <c r="D4141" s="7"/>
    </row>
    <row r="4142" spans="3:4">
      <c r="C4142" s="7"/>
      <c r="D4142" s="7"/>
    </row>
    <row r="4143" spans="3:4">
      <c r="C4143" s="7"/>
      <c r="D4143" s="7"/>
    </row>
    <row r="4144" spans="3:4">
      <c r="C4144" s="7"/>
      <c r="D4144" s="7"/>
    </row>
    <row r="4145" spans="3:4">
      <c r="C4145" s="7"/>
      <c r="D4145" s="7"/>
    </row>
    <row r="4146" spans="3:4">
      <c r="C4146" s="7"/>
      <c r="D4146" s="7"/>
    </row>
    <row r="4147" spans="3:4">
      <c r="C4147" s="7"/>
      <c r="D4147" s="7"/>
    </row>
    <row r="4148" spans="3:4">
      <c r="C4148" s="7"/>
      <c r="D4148" s="7"/>
    </row>
    <row r="4149" spans="3:4">
      <c r="C4149" s="7"/>
      <c r="D4149" s="7"/>
    </row>
    <row r="4150" spans="3:4">
      <c r="C4150" s="7"/>
      <c r="D4150" s="7"/>
    </row>
    <row r="4151" spans="3:4">
      <c r="C4151" s="7"/>
      <c r="D4151" s="7"/>
    </row>
    <row r="4152" spans="3:4">
      <c r="C4152" s="7"/>
      <c r="D4152" s="7"/>
    </row>
    <row r="4153" spans="3:4">
      <c r="C4153" s="7"/>
      <c r="D4153" s="7"/>
    </row>
    <row r="4154" spans="3:4">
      <c r="C4154" s="7"/>
      <c r="D4154" s="7"/>
    </row>
    <row r="4155" spans="3:4">
      <c r="C4155" s="7"/>
      <c r="D4155" s="7"/>
    </row>
    <row r="4156" spans="3:4">
      <c r="C4156" s="7"/>
      <c r="D4156" s="7"/>
    </row>
    <row r="4157" spans="3:4">
      <c r="C4157" s="7"/>
      <c r="D4157" s="7"/>
    </row>
    <row r="4158" spans="3:4">
      <c r="C4158" s="7"/>
      <c r="D4158" s="7"/>
    </row>
    <row r="4159" spans="3:4">
      <c r="C4159" s="7"/>
      <c r="D4159" s="7"/>
    </row>
    <row r="4160" spans="3:4">
      <c r="C4160" s="7"/>
      <c r="D4160" s="7"/>
    </row>
    <row r="4161" spans="3:4">
      <c r="C4161" s="7"/>
      <c r="D4161" s="7"/>
    </row>
    <row r="4162" spans="3:4">
      <c r="C4162" s="7"/>
      <c r="D4162" s="7"/>
    </row>
    <row r="4163" spans="3:4">
      <c r="C4163" s="7"/>
      <c r="D4163" s="7"/>
    </row>
    <row r="4164" spans="3:4">
      <c r="C4164" s="7"/>
      <c r="D4164" s="7"/>
    </row>
    <row r="4165" spans="3:4">
      <c r="C4165" s="7"/>
      <c r="D4165" s="7"/>
    </row>
    <row r="4166" spans="3:4">
      <c r="C4166" s="7"/>
      <c r="D4166" s="7"/>
    </row>
    <row r="4167" spans="3:4">
      <c r="C4167" s="7"/>
      <c r="D4167" s="7"/>
    </row>
    <row r="4168" spans="3:4">
      <c r="C4168" s="7"/>
      <c r="D4168" s="7"/>
    </row>
    <row r="4169" spans="3:4">
      <c r="C4169" s="7"/>
      <c r="D4169" s="7"/>
    </row>
    <row r="4170" spans="3:4">
      <c r="C4170" s="7"/>
      <c r="D4170" s="7"/>
    </row>
    <row r="4171" spans="3:4">
      <c r="C4171" s="7"/>
      <c r="D4171" s="7"/>
    </row>
    <row r="4172" spans="3:4">
      <c r="C4172" s="7"/>
      <c r="D4172" s="7"/>
    </row>
    <row r="4173" spans="3:4">
      <c r="C4173" s="7"/>
      <c r="D4173" s="7"/>
    </row>
    <row r="4174" spans="3:4">
      <c r="C4174" s="7"/>
      <c r="D4174" s="7"/>
    </row>
    <row r="4175" spans="3:4">
      <c r="C4175" s="7"/>
      <c r="D4175" s="7"/>
    </row>
    <row r="4176" spans="3:4">
      <c r="C4176" s="7"/>
      <c r="D4176" s="7"/>
    </row>
    <row r="4177" spans="3:4">
      <c r="C4177" s="7"/>
      <c r="D4177" s="7"/>
    </row>
    <row r="4178" spans="3:4">
      <c r="C4178" s="7"/>
      <c r="D4178" s="7"/>
    </row>
    <row r="4179" spans="3:4">
      <c r="C4179" s="7"/>
      <c r="D4179" s="7"/>
    </row>
    <row r="4180" spans="3:4">
      <c r="C4180" s="7"/>
      <c r="D4180" s="7"/>
    </row>
    <row r="4181" spans="3:4">
      <c r="C4181" s="7"/>
      <c r="D4181" s="7"/>
    </row>
    <row r="4182" spans="3:4">
      <c r="C4182" s="7"/>
      <c r="D4182" s="7"/>
    </row>
    <row r="4183" spans="3:4">
      <c r="C4183" s="7"/>
      <c r="D4183" s="7"/>
    </row>
    <row r="4184" spans="3:4">
      <c r="C4184" s="7"/>
      <c r="D4184" s="7"/>
    </row>
    <row r="4185" spans="3:4">
      <c r="C4185" s="7"/>
      <c r="D4185" s="7"/>
    </row>
    <row r="4186" spans="3:4">
      <c r="C4186" s="7"/>
      <c r="D4186" s="7"/>
    </row>
    <row r="4187" spans="3:4">
      <c r="C4187" s="7"/>
      <c r="D4187" s="7"/>
    </row>
    <row r="4188" spans="3:4">
      <c r="C4188" s="7"/>
      <c r="D4188" s="7"/>
    </row>
    <row r="4189" spans="3:4">
      <c r="C4189" s="7"/>
      <c r="D4189" s="7"/>
    </row>
    <row r="4190" spans="3:4">
      <c r="C4190" s="7"/>
      <c r="D4190" s="7"/>
    </row>
    <row r="4191" spans="3:4">
      <c r="C4191" s="7"/>
      <c r="D4191" s="7"/>
    </row>
    <row r="4192" spans="3:4">
      <c r="C4192" s="7"/>
      <c r="D4192" s="7"/>
    </row>
    <row r="4193" spans="3:4">
      <c r="C4193" s="7"/>
      <c r="D4193" s="7"/>
    </row>
    <row r="4194" spans="3:4">
      <c r="C4194" s="7"/>
      <c r="D4194" s="7"/>
    </row>
    <row r="4195" spans="3:4">
      <c r="C4195" s="7"/>
      <c r="D4195" s="7"/>
    </row>
    <row r="4196" spans="3:4">
      <c r="C4196" s="7"/>
      <c r="D4196" s="7"/>
    </row>
    <row r="4197" spans="3:4">
      <c r="C4197" s="7"/>
      <c r="D4197" s="7"/>
    </row>
    <row r="4198" spans="3:4">
      <c r="C4198" s="7"/>
      <c r="D4198" s="7"/>
    </row>
    <row r="4199" spans="3:4">
      <c r="C4199" s="7"/>
      <c r="D4199" s="7"/>
    </row>
    <row r="4200" spans="3:4">
      <c r="C4200" s="7"/>
      <c r="D4200" s="7"/>
    </row>
    <row r="4201" spans="3:4">
      <c r="C4201" s="7"/>
      <c r="D4201" s="7"/>
    </row>
    <row r="4202" spans="3:4">
      <c r="C4202" s="7"/>
      <c r="D4202" s="7"/>
    </row>
    <row r="4203" spans="3:4">
      <c r="C4203" s="7"/>
      <c r="D4203" s="7"/>
    </row>
    <row r="4204" spans="3:4">
      <c r="C4204" s="7"/>
      <c r="D4204" s="7"/>
    </row>
    <row r="4205" spans="3:4">
      <c r="C4205" s="7"/>
      <c r="D4205" s="7"/>
    </row>
    <row r="4206" spans="3:4">
      <c r="C4206" s="7"/>
      <c r="D4206" s="7"/>
    </row>
    <row r="4207" spans="3:4">
      <c r="C4207" s="7"/>
      <c r="D4207" s="7"/>
    </row>
    <row r="4208" spans="3:4">
      <c r="C4208" s="7"/>
      <c r="D4208" s="7"/>
    </row>
    <row r="4209" spans="3:4">
      <c r="C4209" s="7"/>
      <c r="D4209" s="7"/>
    </row>
    <row r="4210" spans="3:4">
      <c r="C4210" s="7"/>
      <c r="D4210" s="7"/>
    </row>
    <row r="4211" spans="3:4">
      <c r="C4211" s="7"/>
      <c r="D4211" s="7"/>
    </row>
    <row r="4212" spans="3:4">
      <c r="C4212" s="7"/>
      <c r="D4212" s="7"/>
    </row>
    <row r="4213" spans="3:4">
      <c r="C4213" s="7"/>
      <c r="D4213" s="7"/>
    </row>
    <row r="4214" spans="3:4">
      <c r="C4214" s="7"/>
      <c r="D4214" s="7"/>
    </row>
    <row r="4215" spans="3:4">
      <c r="C4215" s="7"/>
      <c r="D4215" s="7"/>
    </row>
    <row r="4216" spans="3:4">
      <c r="C4216" s="7"/>
      <c r="D4216" s="7"/>
    </row>
    <row r="4217" spans="3:4">
      <c r="C4217" s="7"/>
      <c r="D4217" s="7"/>
    </row>
    <row r="4218" spans="3:4">
      <c r="C4218" s="7"/>
      <c r="D4218" s="7"/>
    </row>
    <row r="4219" spans="3:4">
      <c r="C4219" s="7"/>
      <c r="D4219" s="7"/>
    </row>
    <row r="4220" spans="3:4">
      <c r="C4220" s="7"/>
      <c r="D4220" s="7"/>
    </row>
    <row r="4221" spans="3:4">
      <c r="C4221" s="7"/>
      <c r="D4221" s="7"/>
    </row>
    <row r="4222" spans="3:4">
      <c r="C4222" s="7"/>
      <c r="D4222" s="7"/>
    </row>
    <row r="4223" spans="3:4">
      <c r="C4223" s="7"/>
      <c r="D4223" s="7"/>
    </row>
    <row r="4224" spans="3:4">
      <c r="C4224" s="7"/>
      <c r="D4224" s="7"/>
    </row>
    <row r="4225" spans="3:4">
      <c r="C4225" s="7"/>
      <c r="D4225" s="7"/>
    </row>
    <row r="4226" spans="3:4">
      <c r="C4226" s="7"/>
      <c r="D4226" s="7"/>
    </row>
    <row r="4227" spans="3:4">
      <c r="C4227" s="7"/>
      <c r="D4227" s="7"/>
    </row>
    <row r="4228" spans="3:4">
      <c r="C4228" s="7"/>
      <c r="D4228" s="7"/>
    </row>
    <row r="4229" spans="3:4">
      <c r="C4229" s="7"/>
      <c r="D4229" s="7"/>
    </row>
    <row r="4230" spans="3:4">
      <c r="C4230" s="7"/>
      <c r="D4230" s="7"/>
    </row>
    <row r="4231" spans="3:4">
      <c r="C4231" s="7"/>
      <c r="D4231" s="7"/>
    </row>
    <row r="4232" spans="3:4">
      <c r="C4232" s="7"/>
      <c r="D4232" s="7"/>
    </row>
    <row r="4233" spans="3:4">
      <c r="C4233" s="7"/>
      <c r="D4233" s="7"/>
    </row>
    <row r="4234" spans="3:4">
      <c r="C4234" s="7"/>
      <c r="D4234" s="7"/>
    </row>
    <row r="4235" spans="3:4">
      <c r="C4235" s="7"/>
      <c r="D4235" s="7"/>
    </row>
    <row r="4236" spans="3:4">
      <c r="C4236" s="7"/>
      <c r="D4236" s="7"/>
    </row>
    <row r="4237" spans="3:4">
      <c r="C4237" s="7"/>
      <c r="D4237" s="7"/>
    </row>
    <row r="4238" spans="3:4">
      <c r="C4238" s="7"/>
      <c r="D4238" s="7"/>
    </row>
    <row r="4239" spans="3:4">
      <c r="C4239" s="7"/>
      <c r="D4239" s="7"/>
    </row>
    <row r="4240" spans="3:4">
      <c r="C4240" s="7"/>
      <c r="D4240" s="7"/>
    </row>
    <row r="4241" spans="3:4">
      <c r="C4241" s="7"/>
      <c r="D4241" s="7"/>
    </row>
    <row r="4242" spans="3:4">
      <c r="C4242" s="7"/>
      <c r="D4242" s="7"/>
    </row>
    <row r="4243" spans="3:4">
      <c r="C4243" s="7"/>
      <c r="D4243" s="7"/>
    </row>
    <row r="4244" spans="3:4">
      <c r="C4244" s="7"/>
      <c r="D4244" s="7"/>
    </row>
    <row r="4245" spans="3:4">
      <c r="C4245" s="7"/>
      <c r="D4245" s="7"/>
    </row>
    <row r="4246" spans="3:4">
      <c r="C4246" s="7"/>
      <c r="D4246" s="7"/>
    </row>
    <row r="4247" spans="3:4">
      <c r="C4247" s="7"/>
      <c r="D4247" s="7"/>
    </row>
    <row r="4248" spans="3:4">
      <c r="C4248" s="7"/>
      <c r="D4248" s="7"/>
    </row>
    <row r="4249" spans="3:4">
      <c r="C4249" s="7"/>
      <c r="D4249" s="7"/>
    </row>
    <row r="4250" spans="3:4">
      <c r="C4250" s="7"/>
      <c r="D4250" s="7"/>
    </row>
    <row r="4251" spans="3:4">
      <c r="C4251" s="7"/>
      <c r="D4251" s="7"/>
    </row>
    <row r="4252" spans="3:4">
      <c r="C4252" s="7"/>
      <c r="D4252" s="7"/>
    </row>
    <row r="4253" spans="3:4">
      <c r="C4253" s="7"/>
      <c r="D4253" s="7"/>
    </row>
    <row r="4254" spans="3:4">
      <c r="C4254" s="7"/>
      <c r="D4254" s="7"/>
    </row>
    <row r="4255" spans="3:4">
      <c r="C4255" s="7"/>
      <c r="D4255" s="7"/>
    </row>
    <row r="4256" spans="3:4">
      <c r="C4256" s="7"/>
      <c r="D4256" s="7"/>
    </row>
    <row r="4257" spans="3:4">
      <c r="C4257" s="7"/>
      <c r="D4257" s="7"/>
    </row>
    <row r="4258" spans="3:4">
      <c r="C4258" s="7"/>
      <c r="D4258" s="7"/>
    </row>
    <row r="4259" spans="3:4">
      <c r="C4259" s="7"/>
      <c r="D4259" s="7"/>
    </row>
    <row r="4260" spans="3:4">
      <c r="C4260" s="7"/>
      <c r="D4260" s="7"/>
    </row>
    <row r="4261" spans="3:4">
      <c r="C4261" s="7"/>
      <c r="D4261" s="7"/>
    </row>
    <row r="4262" spans="3:4">
      <c r="C4262" s="7"/>
      <c r="D4262" s="7"/>
    </row>
    <row r="4263" spans="3:4">
      <c r="C4263" s="7"/>
      <c r="D4263" s="7"/>
    </row>
    <row r="4264" spans="3:4">
      <c r="C4264" s="7"/>
      <c r="D4264" s="7"/>
    </row>
    <row r="4265" spans="3:4">
      <c r="C4265" s="7"/>
      <c r="D4265" s="7"/>
    </row>
    <row r="4266" spans="3:4">
      <c r="C4266" s="7"/>
      <c r="D4266" s="7"/>
    </row>
    <row r="4267" spans="3:4">
      <c r="C4267" s="7"/>
      <c r="D4267" s="7"/>
    </row>
    <row r="4268" spans="3:4">
      <c r="C4268" s="7"/>
      <c r="D4268" s="7"/>
    </row>
    <row r="4269" spans="3:4">
      <c r="C4269" s="7"/>
      <c r="D4269" s="7"/>
    </row>
    <row r="4270" spans="3:4">
      <c r="C4270" s="7"/>
      <c r="D4270" s="7"/>
    </row>
    <row r="4271" spans="3:4">
      <c r="C4271" s="7"/>
      <c r="D4271" s="7"/>
    </row>
    <row r="4272" spans="3:4">
      <c r="C4272" s="7"/>
      <c r="D4272" s="7"/>
    </row>
    <row r="4273" spans="3:4">
      <c r="C4273" s="7"/>
      <c r="D4273" s="7"/>
    </row>
    <row r="4274" spans="3:4">
      <c r="C4274" s="7"/>
      <c r="D4274" s="7"/>
    </row>
    <row r="4275" spans="3:4">
      <c r="C4275" s="7"/>
      <c r="D4275" s="7"/>
    </row>
    <row r="4276" spans="3:4">
      <c r="C4276" s="7"/>
      <c r="D4276" s="7"/>
    </row>
    <row r="4277" spans="3:4">
      <c r="C4277" s="7"/>
      <c r="D4277" s="7"/>
    </row>
    <row r="4278" spans="3:4">
      <c r="C4278" s="7"/>
      <c r="D4278" s="7"/>
    </row>
    <row r="4279" spans="3:4">
      <c r="C4279" s="7"/>
      <c r="D4279" s="7"/>
    </row>
    <row r="4280" spans="3:4">
      <c r="C4280" s="7"/>
      <c r="D4280" s="7"/>
    </row>
    <row r="4281" spans="3:4">
      <c r="C4281" s="7"/>
      <c r="D4281" s="7"/>
    </row>
    <row r="4282" spans="3:4">
      <c r="C4282" s="7"/>
      <c r="D4282" s="7"/>
    </row>
    <row r="4283" spans="3:4">
      <c r="C4283" s="7"/>
      <c r="D4283" s="7"/>
    </row>
    <row r="4284" spans="3:4">
      <c r="C4284" s="7"/>
      <c r="D4284" s="7"/>
    </row>
    <row r="4285" spans="3:4">
      <c r="C4285" s="7"/>
      <c r="D4285" s="7"/>
    </row>
    <row r="4286" spans="3:4">
      <c r="C4286" s="7"/>
      <c r="D4286" s="7"/>
    </row>
    <row r="4287" spans="3:4">
      <c r="C4287" s="7"/>
      <c r="D4287" s="7"/>
    </row>
    <row r="4288" spans="3:4">
      <c r="C4288" s="7"/>
      <c r="D4288" s="7"/>
    </row>
    <row r="4289" spans="3:4">
      <c r="C4289" s="7"/>
      <c r="D4289" s="7"/>
    </row>
    <row r="4290" spans="3:4">
      <c r="C4290" s="7"/>
      <c r="D4290" s="7"/>
    </row>
    <row r="4291" spans="3:4">
      <c r="C4291" s="7"/>
      <c r="D4291" s="7"/>
    </row>
    <row r="4292" spans="3:4">
      <c r="C4292" s="7"/>
      <c r="D4292" s="7"/>
    </row>
    <row r="4293" spans="3:4">
      <c r="C4293" s="7"/>
      <c r="D4293" s="7"/>
    </row>
    <row r="4294" spans="3:4">
      <c r="C4294" s="7"/>
      <c r="D4294" s="7"/>
    </row>
    <row r="4295" spans="3:4">
      <c r="C4295" s="7"/>
      <c r="D4295" s="7"/>
    </row>
    <row r="4296" spans="3:4">
      <c r="C4296" s="7"/>
      <c r="D4296" s="7"/>
    </row>
    <row r="4297" spans="3:4">
      <c r="C4297" s="7"/>
      <c r="D4297" s="7"/>
    </row>
    <row r="4298" spans="3:4">
      <c r="C4298" s="7"/>
      <c r="D4298" s="7"/>
    </row>
    <row r="4299" spans="3:4">
      <c r="C4299" s="7"/>
      <c r="D4299" s="7"/>
    </row>
    <row r="4300" spans="3:4">
      <c r="C4300" s="7"/>
      <c r="D4300" s="7"/>
    </row>
    <row r="4301" spans="3:4">
      <c r="C4301" s="7"/>
      <c r="D4301" s="7"/>
    </row>
    <row r="4302" spans="3:4">
      <c r="C4302" s="7"/>
      <c r="D4302" s="7"/>
    </row>
    <row r="4303" spans="3:4">
      <c r="C4303" s="7"/>
      <c r="D4303" s="7"/>
    </row>
    <row r="4304" spans="3:4">
      <c r="C4304" s="7"/>
      <c r="D4304" s="7"/>
    </row>
    <row r="4305" spans="3:4">
      <c r="C4305" s="7"/>
      <c r="D4305" s="7"/>
    </row>
    <row r="4306" spans="3:4">
      <c r="C4306" s="7"/>
      <c r="D4306" s="7"/>
    </row>
    <row r="4307" spans="3:4">
      <c r="C4307" s="7"/>
      <c r="D4307" s="7"/>
    </row>
    <row r="4308" spans="3:4">
      <c r="C4308" s="7"/>
      <c r="D4308" s="7"/>
    </row>
    <row r="4309" spans="3:4">
      <c r="C4309" s="7"/>
      <c r="D4309" s="7"/>
    </row>
    <row r="4310" spans="3:4">
      <c r="C4310" s="7"/>
      <c r="D4310" s="7"/>
    </row>
    <row r="4311" spans="3:4">
      <c r="C4311" s="7"/>
      <c r="D4311" s="7"/>
    </row>
    <row r="4312" spans="3:4">
      <c r="C4312" s="7"/>
      <c r="D4312" s="7"/>
    </row>
    <row r="4313" spans="3:4">
      <c r="C4313" s="7"/>
      <c r="D4313" s="7"/>
    </row>
    <row r="4314" spans="3:4">
      <c r="C4314" s="7"/>
      <c r="D4314" s="7"/>
    </row>
    <row r="4315" spans="3:4">
      <c r="C4315" s="7"/>
      <c r="D4315" s="7"/>
    </row>
    <row r="4316" spans="3:4">
      <c r="C4316" s="7"/>
      <c r="D4316" s="7"/>
    </row>
    <row r="4317" spans="3:4">
      <c r="C4317" s="7"/>
      <c r="D4317" s="7"/>
    </row>
    <row r="4318" spans="3:4">
      <c r="C4318" s="7"/>
      <c r="D4318" s="7"/>
    </row>
    <row r="4319" spans="3:4">
      <c r="C4319" s="7"/>
      <c r="D4319" s="7"/>
    </row>
    <row r="4320" spans="3:4">
      <c r="C4320" s="7"/>
      <c r="D4320" s="7"/>
    </row>
    <row r="4321" spans="3:4">
      <c r="C4321" s="7"/>
      <c r="D4321" s="7"/>
    </row>
    <row r="4322" spans="3:4">
      <c r="C4322" s="7"/>
      <c r="D4322" s="7"/>
    </row>
    <row r="4323" spans="3:4">
      <c r="C4323" s="7"/>
      <c r="D4323" s="7"/>
    </row>
    <row r="4324" spans="3:4">
      <c r="C4324" s="7"/>
      <c r="D4324" s="7"/>
    </row>
    <row r="4325" spans="3:4">
      <c r="C4325" s="7"/>
      <c r="D4325" s="7"/>
    </row>
    <row r="4326" spans="3:4">
      <c r="C4326" s="7"/>
      <c r="D4326" s="7"/>
    </row>
    <row r="4327" spans="3:4">
      <c r="C4327" s="7"/>
      <c r="D4327" s="7"/>
    </row>
    <row r="4328" spans="3:4">
      <c r="C4328" s="7"/>
      <c r="D4328" s="7"/>
    </row>
    <row r="4329" spans="3:4">
      <c r="C4329" s="7"/>
      <c r="D4329" s="7"/>
    </row>
    <row r="4330" spans="3:4">
      <c r="C4330" s="7"/>
      <c r="D4330" s="7"/>
    </row>
    <row r="4331" spans="3:4">
      <c r="C4331" s="7"/>
      <c r="D4331" s="7"/>
    </row>
    <row r="4332" spans="3:4">
      <c r="C4332" s="7"/>
      <c r="D4332" s="7"/>
    </row>
    <row r="4333" spans="3:4">
      <c r="C4333" s="7"/>
      <c r="D4333" s="7"/>
    </row>
    <row r="4334" spans="3:4">
      <c r="C4334" s="7"/>
      <c r="D4334" s="7"/>
    </row>
    <row r="4335" spans="3:4">
      <c r="C4335" s="7"/>
      <c r="D4335" s="7"/>
    </row>
    <row r="4336" spans="3:4">
      <c r="C4336" s="7"/>
      <c r="D4336" s="7"/>
    </row>
    <row r="4337" spans="3:4">
      <c r="C4337" s="7"/>
      <c r="D4337" s="7"/>
    </row>
    <row r="4338" spans="3:4">
      <c r="C4338" s="7"/>
      <c r="D4338" s="7"/>
    </row>
    <row r="4339" spans="3:4">
      <c r="C4339" s="7"/>
      <c r="D4339" s="7"/>
    </row>
    <row r="4340" spans="3:4">
      <c r="C4340" s="7"/>
      <c r="D4340" s="7"/>
    </row>
    <row r="4341" spans="3:4">
      <c r="C4341" s="7"/>
      <c r="D4341" s="7"/>
    </row>
    <row r="4342" spans="3:4">
      <c r="C4342" s="7"/>
      <c r="D4342" s="7"/>
    </row>
    <row r="4343" spans="3:4">
      <c r="C4343" s="7"/>
      <c r="D4343" s="7"/>
    </row>
    <row r="4344" spans="3:4">
      <c r="C4344" s="7"/>
      <c r="D4344" s="7"/>
    </row>
    <row r="4345" spans="3:4">
      <c r="C4345" s="7"/>
      <c r="D4345" s="7"/>
    </row>
    <row r="4346" spans="3:4">
      <c r="C4346" s="7"/>
      <c r="D4346" s="7"/>
    </row>
    <row r="4347" spans="3:4">
      <c r="C4347" s="7"/>
      <c r="D4347" s="7"/>
    </row>
    <row r="4348" spans="3:4">
      <c r="C4348" s="7"/>
      <c r="D4348" s="7"/>
    </row>
    <row r="4349" spans="3:4">
      <c r="C4349" s="7"/>
      <c r="D4349" s="7"/>
    </row>
    <row r="4350" spans="3:4">
      <c r="C4350" s="7"/>
      <c r="D4350" s="7"/>
    </row>
    <row r="4351" spans="3:4">
      <c r="C4351" s="7"/>
      <c r="D4351" s="7"/>
    </row>
    <row r="4352" spans="3:4">
      <c r="C4352" s="7"/>
      <c r="D4352" s="7"/>
    </row>
    <row r="4353" spans="3:4">
      <c r="C4353" s="7"/>
      <c r="D4353" s="7"/>
    </row>
    <row r="4354" spans="3:4">
      <c r="C4354" s="7"/>
      <c r="D4354" s="7"/>
    </row>
    <row r="4355" spans="3:4">
      <c r="C4355" s="7"/>
      <c r="D4355" s="7"/>
    </row>
    <row r="4356" spans="3:4">
      <c r="C4356" s="7"/>
      <c r="D4356" s="7"/>
    </row>
    <row r="4357" spans="3:4">
      <c r="C4357" s="7"/>
      <c r="D4357" s="7"/>
    </row>
    <row r="4358" spans="3:4">
      <c r="C4358" s="7"/>
      <c r="D4358" s="7"/>
    </row>
    <row r="4359" spans="3:4">
      <c r="C4359" s="7"/>
      <c r="D4359" s="7"/>
    </row>
    <row r="4360" spans="3:4">
      <c r="C4360" s="7"/>
      <c r="D4360" s="7"/>
    </row>
    <row r="4361" spans="3:4">
      <c r="C4361" s="7"/>
      <c r="D4361" s="7"/>
    </row>
    <row r="4362" spans="3:4">
      <c r="C4362" s="7"/>
      <c r="D4362" s="7"/>
    </row>
    <row r="4363" spans="3:4">
      <c r="C4363" s="7"/>
      <c r="D4363" s="7"/>
    </row>
    <row r="4364" spans="3:4">
      <c r="C4364" s="7"/>
      <c r="D4364" s="7"/>
    </row>
    <row r="4365" spans="3:4">
      <c r="C4365" s="7"/>
      <c r="D4365" s="7"/>
    </row>
    <row r="4366" spans="3:4">
      <c r="C4366" s="7"/>
      <c r="D4366" s="7"/>
    </row>
    <row r="4367" spans="3:4">
      <c r="C4367" s="7"/>
      <c r="D4367" s="7"/>
    </row>
    <row r="4368" spans="3:4">
      <c r="C4368" s="7"/>
      <c r="D4368" s="7"/>
    </row>
    <row r="4369" spans="3:4">
      <c r="C4369" s="7"/>
      <c r="D4369" s="7"/>
    </row>
    <row r="4370" spans="3:4">
      <c r="C4370" s="7"/>
      <c r="D4370" s="7"/>
    </row>
    <row r="4371" spans="3:4">
      <c r="C4371" s="7"/>
      <c r="D4371" s="7"/>
    </row>
    <row r="4372" spans="3:4">
      <c r="C4372" s="7"/>
      <c r="D4372" s="7"/>
    </row>
    <row r="4373" spans="3:4">
      <c r="C4373" s="7"/>
      <c r="D4373" s="7"/>
    </row>
    <row r="4374" spans="3:4">
      <c r="C4374" s="7"/>
      <c r="D4374" s="7"/>
    </row>
    <row r="4375" spans="3:4">
      <c r="C4375" s="7"/>
      <c r="D4375" s="7"/>
    </row>
    <row r="4376" spans="3:4">
      <c r="C4376" s="7"/>
      <c r="D4376" s="7"/>
    </row>
    <row r="4377" spans="3:4">
      <c r="C4377" s="7"/>
      <c r="D4377" s="7"/>
    </row>
    <row r="4378" spans="3:4">
      <c r="C4378" s="7"/>
      <c r="D4378" s="7"/>
    </row>
    <row r="4379" spans="3:4">
      <c r="C4379" s="7"/>
      <c r="D4379" s="7"/>
    </row>
    <row r="4380" spans="3:4">
      <c r="C4380" s="7"/>
      <c r="D4380" s="7"/>
    </row>
    <row r="4381" spans="3:4">
      <c r="C4381" s="7"/>
      <c r="D4381" s="7"/>
    </row>
    <row r="4382" spans="3:4">
      <c r="C4382" s="7"/>
      <c r="D4382" s="7"/>
    </row>
    <row r="4383" spans="3:4">
      <c r="C4383" s="7"/>
      <c r="D4383" s="7"/>
    </row>
    <row r="4384" spans="3:4">
      <c r="C4384" s="7"/>
      <c r="D4384" s="7"/>
    </row>
    <row r="4385" spans="3:4">
      <c r="C4385" s="7"/>
      <c r="D4385" s="7"/>
    </row>
    <row r="4386" spans="3:4">
      <c r="C4386" s="7"/>
      <c r="D4386" s="7"/>
    </row>
    <row r="4387" spans="3:4">
      <c r="C4387" s="7"/>
      <c r="D4387" s="7"/>
    </row>
    <row r="4388" spans="3:4">
      <c r="C4388" s="7"/>
      <c r="D4388" s="7"/>
    </row>
    <row r="4389" spans="3:4">
      <c r="C4389" s="7"/>
      <c r="D4389" s="7"/>
    </row>
    <row r="4390" spans="3:4">
      <c r="C4390" s="7"/>
      <c r="D4390" s="7"/>
    </row>
    <row r="4391" spans="3:4">
      <c r="C4391" s="7"/>
      <c r="D4391" s="7"/>
    </row>
    <row r="4392" spans="3:4">
      <c r="C4392" s="7"/>
      <c r="D4392" s="7"/>
    </row>
    <row r="4393" spans="3:4">
      <c r="C4393" s="7"/>
      <c r="D4393" s="7"/>
    </row>
    <row r="4394" spans="3:4">
      <c r="C4394" s="7"/>
      <c r="D4394" s="7"/>
    </row>
    <row r="4395" spans="3:4">
      <c r="C4395" s="7"/>
      <c r="D4395" s="7"/>
    </row>
    <row r="4396" spans="3:4">
      <c r="C4396" s="7"/>
      <c r="D4396" s="7"/>
    </row>
    <row r="4397" spans="3:4">
      <c r="C4397" s="7"/>
      <c r="D4397" s="7"/>
    </row>
    <row r="4398" spans="3:4">
      <c r="C4398" s="7"/>
      <c r="D4398" s="7"/>
    </row>
    <row r="4399" spans="3:4">
      <c r="C4399" s="7"/>
      <c r="D4399" s="7"/>
    </row>
    <row r="4400" spans="3:4">
      <c r="C4400" s="7"/>
      <c r="D4400" s="7"/>
    </row>
    <row r="4401" spans="3:4">
      <c r="C4401" s="7"/>
      <c r="D4401" s="7"/>
    </row>
    <row r="4402" spans="3:4">
      <c r="C4402" s="7"/>
      <c r="D4402" s="7"/>
    </row>
    <row r="4403" spans="3:4">
      <c r="C4403" s="7"/>
      <c r="D4403" s="7"/>
    </row>
    <row r="4404" spans="3:4">
      <c r="C4404" s="7"/>
      <c r="D4404" s="7"/>
    </row>
    <row r="4405" spans="3:4">
      <c r="C4405" s="7"/>
      <c r="D4405" s="7"/>
    </row>
    <row r="4406" spans="3:4">
      <c r="C4406" s="7"/>
      <c r="D4406" s="7"/>
    </row>
    <row r="4407" spans="3:4">
      <c r="C4407" s="7"/>
      <c r="D4407" s="7"/>
    </row>
    <row r="4408" spans="3:4">
      <c r="C4408" s="7"/>
      <c r="D4408" s="7"/>
    </row>
    <row r="4409" spans="3:4">
      <c r="C4409" s="7"/>
      <c r="D4409" s="7"/>
    </row>
    <row r="4410" spans="3:4">
      <c r="C4410" s="7"/>
      <c r="D4410" s="7"/>
    </row>
    <row r="4411" spans="3:4">
      <c r="C4411" s="7"/>
      <c r="D4411" s="7"/>
    </row>
    <row r="4412" spans="3:4">
      <c r="C4412" s="7"/>
      <c r="D4412" s="7"/>
    </row>
    <row r="4413" spans="3:4">
      <c r="C4413" s="7"/>
      <c r="D4413" s="7"/>
    </row>
    <row r="4414" spans="3:4">
      <c r="C4414" s="7"/>
      <c r="D4414" s="7"/>
    </row>
    <row r="4415" spans="3:4">
      <c r="C4415" s="7"/>
      <c r="D4415" s="7"/>
    </row>
    <row r="4416" spans="3:4">
      <c r="C4416" s="7"/>
      <c r="D4416" s="7"/>
    </row>
    <row r="4417" spans="3:4">
      <c r="C4417" s="7"/>
      <c r="D4417" s="7"/>
    </row>
    <row r="4418" spans="3:4">
      <c r="C4418" s="7"/>
      <c r="D4418" s="7"/>
    </row>
    <row r="4419" spans="3:4">
      <c r="C4419" s="7"/>
      <c r="D4419" s="7"/>
    </row>
    <row r="4420" spans="3:4">
      <c r="C4420" s="7"/>
      <c r="D4420" s="7"/>
    </row>
    <row r="4421" spans="3:4">
      <c r="C4421" s="7"/>
      <c r="D4421" s="7"/>
    </row>
    <row r="4422" spans="3:4">
      <c r="C4422" s="7"/>
      <c r="D4422" s="7"/>
    </row>
    <row r="4423" spans="3:4">
      <c r="C4423" s="7"/>
      <c r="D4423" s="7"/>
    </row>
    <row r="4424" spans="3:4">
      <c r="C4424" s="7"/>
      <c r="D4424" s="7"/>
    </row>
    <row r="4425" spans="3:4">
      <c r="C4425" s="7"/>
      <c r="D4425" s="7"/>
    </row>
    <row r="4426" spans="3:4">
      <c r="C4426" s="7"/>
      <c r="D4426" s="7"/>
    </row>
    <row r="4427" spans="3:4">
      <c r="C4427" s="7"/>
      <c r="D4427" s="7"/>
    </row>
    <row r="4428" spans="3:4">
      <c r="C4428" s="7"/>
      <c r="D4428" s="7"/>
    </row>
    <row r="4429" spans="3:4">
      <c r="C4429" s="7"/>
      <c r="D4429" s="7"/>
    </row>
    <row r="4430" spans="3:4">
      <c r="C4430" s="7"/>
      <c r="D4430" s="7"/>
    </row>
    <row r="4431" spans="3:4">
      <c r="C4431" s="7"/>
      <c r="D4431" s="7"/>
    </row>
    <row r="4432" spans="3:4">
      <c r="C4432" s="7"/>
      <c r="D4432" s="7"/>
    </row>
    <row r="4433" spans="3:4">
      <c r="C4433" s="7"/>
      <c r="D4433" s="7"/>
    </row>
    <row r="4434" spans="3:4">
      <c r="C4434" s="7"/>
      <c r="D4434" s="7"/>
    </row>
    <row r="4435" spans="3:4">
      <c r="C4435" s="7"/>
      <c r="D4435" s="7"/>
    </row>
    <row r="4436" spans="3:4">
      <c r="C4436" s="7"/>
      <c r="D4436" s="7"/>
    </row>
    <row r="4437" spans="3:4">
      <c r="C4437" s="7"/>
      <c r="D4437" s="7"/>
    </row>
    <row r="4438" spans="3:4">
      <c r="C4438" s="7"/>
      <c r="D4438" s="7"/>
    </row>
    <row r="4439" spans="3:4">
      <c r="C4439" s="7"/>
      <c r="D4439" s="7"/>
    </row>
    <row r="4440" spans="3:4">
      <c r="C4440" s="7"/>
      <c r="D4440" s="7"/>
    </row>
    <row r="4441" spans="3:4">
      <c r="C4441" s="7"/>
      <c r="D4441" s="7"/>
    </row>
    <row r="4442" spans="3:4">
      <c r="C4442" s="7"/>
      <c r="D4442" s="7"/>
    </row>
    <row r="4443" spans="3:4">
      <c r="C4443" s="7"/>
      <c r="D4443" s="7"/>
    </row>
    <row r="4444" spans="3:4">
      <c r="C4444" s="7"/>
      <c r="D4444" s="7"/>
    </row>
    <row r="4445" spans="3:4">
      <c r="C4445" s="7"/>
      <c r="D4445" s="7"/>
    </row>
    <row r="4446" spans="3:4">
      <c r="C4446" s="7"/>
      <c r="D4446" s="7"/>
    </row>
    <row r="4447" spans="3:4">
      <c r="C4447" s="7"/>
      <c r="D4447" s="7"/>
    </row>
    <row r="4448" spans="3:4">
      <c r="C4448" s="7"/>
      <c r="D4448" s="7"/>
    </row>
    <row r="4449" spans="3:4">
      <c r="C4449" s="7"/>
      <c r="D4449" s="7"/>
    </row>
    <row r="4450" spans="3:4">
      <c r="C4450" s="7"/>
      <c r="D4450" s="7"/>
    </row>
    <row r="4451" spans="3:4">
      <c r="C4451" s="7"/>
      <c r="D4451" s="7"/>
    </row>
    <row r="4452" spans="3:4">
      <c r="C4452" s="7"/>
      <c r="D4452" s="7"/>
    </row>
    <row r="4453" spans="3:4">
      <c r="C4453" s="7"/>
      <c r="D4453" s="7"/>
    </row>
    <row r="4454" spans="3:4">
      <c r="C4454" s="7"/>
      <c r="D4454" s="7"/>
    </row>
    <row r="4455" spans="3:4">
      <c r="C4455" s="7"/>
      <c r="D4455" s="7"/>
    </row>
    <row r="4456" spans="3:4">
      <c r="C4456" s="7"/>
      <c r="D4456" s="7"/>
    </row>
    <row r="4457" spans="3:4">
      <c r="C4457" s="7"/>
      <c r="D4457" s="7"/>
    </row>
    <row r="4458" spans="3:4">
      <c r="C4458" s="7"/>
      <c r="D4458" s="7"/>
    </row>
    <row r="4459" spans="3:4">
      <c r="C4459" s="7"/>
      <c r="D4459" s="7"/>
    </row>
    <row r="4460" spans="3:4">
      <c r="C4460" s="7"/>
      <c r="D4460" s="7"/>
    </row>
    <row r="4461" spans="3:4">
      <c r="C4461" s="7"/>
      <c r="D4461" s="7"/>
    </row>
    <row r="4462" spans="3:4">
      <c r="C4462" s="7"/>
      <c r="D4462" s="7"/>
    </row>
    <row r="4463" spans="3:4">
      <c r="C4463" s="7"/>
      <c r="D4463" s="7"/>
    </row>
    <row r="4464" spans="3:4">
      <c r="C4464" s="7"/>
      <c r="D4464" s="7"/>
    </row>
    <row r="4465" spans="3:4">
      <c r="C4465" s="7"/>
      <c r="D4465" s="7"/>
    </row>
    <row r="4466" spans="3:4">
      <c r="C4466" s="7"/>
      <c r="D4466" s="7"/>
    </row>
    <row r="4467" spans="3:4">
      <c r="C4467" s="7"/>
      <c r="D4467" s="7"/>
    </row>
    <row r="4468" spans="3:4">
      <c r="C4468" s="7"/>
      <c r="D4468" s="7"/>
    </row>
    <row r="4469" spans="3:4">
      <c r="C4469" s="7"/>
      <c r="D4469" s="7"/>
    </row>
    <row r="4470" spans="3:4">
      <c r="C4470" s="7"/>
      <c r="D4470" s="7"/>
    </row>
    <row r="4471" spans="3:4">
      <c r="C4471" s="7"/>
      <c r="D4471" s="7"/>
    </row>
    <row r="4472" spans="3:4">
      <c r="C4472" s="7"/>
      <c r="D4472" s="7"/>
    </row>
    <row r="4473" spans="3:4">
      <c r="C4473" s="7"/>
      <c r="D4473" s="7"/>
    </row>
    <row r="4474" spans="3:4">
      <c r="C4474" s="7"/>
      <c r="D4474" s="7"/>
    </row>
    <row r="4475" spans="3:4">
      <c r="C4475" s="7"/>
      <c r="D4475" s="7"/>
    </row>
    <row r="4476" spans="3:4">
      <c r="C4476" s="7"/>
      <c r="D4476" s="7"/>
    </row>
    <row r="4477" spans="3:4">
      <c r="C4477" s="7"/>
      <c r="D4477" s="7"/>
    </row>
    <row r="4478" spans="3:4">
      <c r="C4478" s="7"/>
      <c r="D4478" s="7"/>
    </row>
    <row r="4479" spans="3:4">
      <c r="C4479" s="7"/>
      <c r="D4479" s="7"/>
    </row>
    <row r="4480" spans="3:4">
      <c r="C4480" s="7"/>
      <c r="D4480" s="7"/>
    </row>
    <row r="4481" spans="3:4">
      <c r="C4481" s="7"/>
      <c r="D4481" s="7"/>
    </row>
    <row r="4482" spans="3:4">
      <c r="C4482" s="7"/>
      <c r="D4482" s="7"/>
    </row>
    <row r="4483" spans="3:4">
      <c r="C4483" s="7"/>
      <c r="D4483" s="7"/>
    </row>
    <row r="4484" spans="3:4">
      <c r="C4484" s="7"/>
      <c r="D4484" s="7"/>
    </row>
    <row r="4485" spans="3:4">
      <c r="C4485" s="7"/>
      <c r="D4485" s="7"/>
    </row>
    <row r="4486" spans="3:4">
      <c r="C4486" s="7"/>
      <c r="D4486" s="7"/>
    </row>
    <row r="4487" spans="3:4">
      <c r="C4487" s="7"/>
      <c r="D4487" s="7"/>
    </row>
    <row r="4488" spans="3:4">
      <c r="C4488" s="7"/>
      <c r="D4488" s="7"/>
    </row>
    <row r="4489" spans="3:4">
      <c r="C4489" s="7"/>
      <c r="D4489" s="7"/>
    </row>
    <row r="4490" spans="3:4">
      <c r="C4490" s="7"/>
      <c r="D4490" s="7"/>
    </row>
    <row r="4491" spans="3:4">
      <c r="C4491" s="7"/>
      <c r="D4491" s="7"/>
    </row>
    <row r="4492" spans="3:4">
      <c r="C4492" s="7"/>
      <c r="D4492" s="7"/>
    </row>
    <row r="4493" spans="3:4">
      <c r="C4493" s="7"/>
      <c r="D4493" s="7"/>
    </row>
    <row r="4494" spans="3:4">
      <c r="C4494" s="7"/>
      <c r="D4494" s="7"/>
    </row>
    <row r="4495" spans="3:4">
      <c r="C4495" s="7"/>
      <c r="D4495" s="7"/>
    </row>
    <row r="4496" spans="3:4">
      <c r="C4496" s="7"/>
      <c r="D4496" s="7"/>
    </row>
    <row r="4497" spans="3:4">
      <c r="C4497" s="7"/>
      <c r="D4497" s="7"/>
    </row>
    <row r="4498" spans="3:4">
      <c r="C4498" s="7"/>
      <c r="D4498" s="7"/>
    </row>
    <row r="4499" spans="3:4">
      <c r="C4499" s="7"/>
      <c r="D4499" s="7"/>
    </row>
    <row r="4500" spans="3:4">
      <c r="C4500" s="7"/>
      <c r="D4500" s="7"/>
    </row>
    <row r="4501" spans="3:4">
      <c r="C4501" s="7"/>
      <c r="D4501" s="7"/>
    </row>
    <row r="4502" spans="3:4">
      <c r="C4502" s="7"/>
      <c r="D4502" s="7"/>
    </row>
    <row r="4503" spans="3:4">
      <c r="C4503" s="7"/>
      <c r="D4503" s="7"/>
    </row>
    <row r="4504" spans="3:4">
      <c r="C4504" s="7"/>
      <c r="D4504" s="7"/>
    </row>
    <row r="4505" spans="3:4">
      <c r="C4505" s="7"/>
      <c r="D4505" s="7"/>
    </row>
    <row r="4506" spans="3:4">
      <c r="C4506" s="7"/>
      <c r="D4506" s="7"/>
    </row>
    <row r="4507" spans="3:4">
      <c r="C4507" s="7"/>
      <c r="D4507" s="7"/>
    </row>
    <row r="4508" spans="3:4">
      <c r="C4508" s="7"/>
      <c r="D4508" s="7"/>
    </row>
    <row r="4509" spans="3:4">
      <c r="C4509" s="7"/>
      <c r="D4509" s="7"/>
    </row>
    <row r="4510" spans="3:4">
      <c r="C4510" s="7"/>
      <c r="D4510" s="7"/>
    </row>
    <row r="4511" spans="3:4">
      <c r="C4511" s="7"/>
      <c r="D4511" s="7"/>
    </row>
    <row r="4512" spans="3:4">
      <c r="C4512" s="7"/>
      <c r="D4512" s="7"/>
    </row>
    <row r="4513" spans="3:4">
      <c r="C4513" s="7"/>
      <c r="D4513" s="7"/>
    </row>
    <row r="4514" spans="3:4">
      <c r="C4514" s="7"/>
      <c r="D4514" s="7"/>
    </row>
    <row r="4515" spans="3:4">
      <c r="C4515" s="7"/>
      <c r="D4515" s="7"/>
    </row>
    <row r="4516" spans="3:4">
      <c r="C4516" s="7"/>
      <c r="D4516" s="7"/>
    </row>
    <row r="4517" spans="3:4">
      <c r="C4517" s="7"/>
      <c r="D4517" s="7"/>
    </row>
    <row r="4518" spans="3:4">
      <c r="C4518" s="7"/>
      <c r="D4518" s="7"/>
    </row>
    <row r="4519" spans="3:4">
      <c r="C4519" s="7"/>
      <c r="D4519" s="7"/>
    </row>
    <row r="4520" spans="3:4">
      <c r="C4520" s="7"/>
      <c r="D4520" s="7"/>
    </row>
    <row r="4521" spans="3:4">
      <c r="C4521" s="7"/>
      <c r="D4521" s="7"/>
    </row>
    <row r="4522" spans="3:4">
      <c r="C4522" s="7"/>
      <c r="D4522" s="7"/>
    </row>
    <row r="4523" spans="3:4">
      <c r="C4523" s="7"/>
      <c r="D4523" s="7"/>
    </row>
    <row r="4524" spans="3:4">
      <c r="C4524" s="7"/>
      <c r="D4524" s="7"/>
    </row>
    <row r="4525" spans="3:4">
      <c r="C4525" s="7"/>
      <c r="D4525" s="7"/>
    </row>
    <row r="4526" spans="3:4">
      <c r="C4526" s="7"/>
      <c r="D4526" s="7"/>
    </row>
    <row r="4527" spans="3:4">
      <c r="C4527" s="7"/>
      <c r="D4527" s="7"/>
    </row>
    <row r="4528" spans="3:4">
      <c r="C4528" s="7"/>
      <c r="D4528" s="7"/>
    </row>
    <row r="4529" spans="3:4">
      <c r="C4529" s="7"/>
      <c r="D4529" s="7"/>
    </row>
    <row r="4530" spans="3:4">
      <c r="C4530" s="7"/>
      <c r="D4530" s="7"/>
    </row>
    <row r="4531" spans="3:4">
      <c r="C4531" s="7"/>
      <c r="D4531" s="7"/>
    </row>
    <row r="4532" spans="3:4">
      <c r="C4532" s="7"/>
      <c r="D4532" s="7"/>
    </row>
    <row r="4533" spans="3:4">
      <c r="C4533" s="7"/>
      <c r="D4533" s="7"/>
    </row>
    <row r="4534" spans="3:4">
      <c r="C4534" s="7"/>
      <c r="D4534" s="7"/>
    </row>
    <row r="4535" spans="3:4">
      <c r="C4535" s="7"/>
      <c r="D4535" s="7"/>
    </row>
    <row r="4536" spans="3:4">
      <c r="C4536" s="7"/>
      <c r="D4536" s="7"/>
    </row>
    <row r="4537" spans="3:4">
      <c r="C4537" s="7"/>
      <c r="D4537" s="7"/>
    </row>
    <row r="4538" spans="3:4">
      <c r="C4538" s="7"/>
      <c r="D4538" s="7"/>
    </row>
    <row r="4539" spans="3:4">
      <c r="C4539" s="7"/>
      <c r="D4539" s="7"/>
    </row>
    <row r="4540" spans="3:4">
      <c r="C4540" s="7"/>
      <c r="D4540" s="7"/>
    </row>
    <row r="4541" spans="3:4">
      <c r="C4541" s="7"/>
      <c r="D4541" s="7"/>
    </row>
    <row r="4542" spans="3:4">
      <c r="C4542" s="7"/>
      <c r="D4542" s="7"/>
    </row>
    <row r="4543" spans="3:4">
      <c r="C4543" s="7"/>
      <c r="D4543" s="7"/>
    </row>
    <row r="4544" spans="3:4">
      <c r="C4544" s="7"/>
      <c r="D4544" s="7"/>
    </row>
    <row r="4545" spans="3:4">
      <c r="C4545" s="7"/>
      <c r="D4545" s="7"/>
    </row>
    <row r="4546" spans="3:4">
      <c r="C4546" s="7"/>
      <c r="D4546" s="7"/>
    </row>
    <row r="4547" spans="3:4">
      <c r="C4547" s="7"/>
      <c r="D4547" s="7"/>
    </row>
    <row r="4548" spans="3:4">
      <c r="C4548" s="7"/>
      <c r="D4548" s="7"/>
    </row>
    <row r="4549" spans="3:4">
      <c r="C4549" s="7"/>
      <c r="D4549" s="7"/>
    </row>
    <row r="4550" spans="3:4">
      <c r="C4550" s="7"/>
      <c r="D4550" s="7"/>
    </row>
    <row r="4551" spans="3:4">
      <c r="C4551" s="7"/>
      <c r="D4551" s="7"/>
    </row>
    <row r="4552" spans="3:4">
      <c r="C4552" s="7"/>
      <c r="D4552" s="7"/>
    </row>
    <row r="4553" spans="3:4">
      <c r="C4553" s="7"/>
      <c r="D4553" s="7"/>
    </row>
    <row r="4554" spans="3:4">
      <c r="C4554" s="7"/>
      <c r="D4554" s="7"/>
    </row>
    <row r="4555" spans="3:4">
      <c r="C4555" s="7"/>
      <c r="D4555" s="7"/>
    </row>
    <row r="4556" spans="3:4">
      <c r="C4556" s="7"/>
      <c r="D4556" s="7"/>
    </row>
    <row r="4557" spans="3:4">
      <c r="C4557" s="7"/>
      <c r="D4557" s="7"/>
    </row>
    <row r="4558" spans="3:4">
      <c r="C4558" s="7"/>
      <c r="D4558" s="7"/>
    </row>
    <row r="4559" spans="3:4">
      <c r="C4559" s="7"/>
      <c r="D4559" s="7"/>
    </row>
    <row r="4560" spans="3:4">
      <c r="C4560" s="7"/>
      <c r="D4560" s="7"/>
    </row>
    <row r="4561" spans="3:4">
      <c r="C4561" s="7"/>
      <c r="D4561" s="7"/>
    </row>
    <row r="4562" spans="3:4">
      <c r="C4562" s="7"/>
      <c r="D4562" s="7"/>
    </row>
    <row r="4563" spans="3:4">
      <c r="C4563" s="7"/>
      <c r="D4563" s="7"/>
    </row>
    <row r="4564" spans="3:4">
      <c r="C4564" s="7"/>
      <c r="D4564" s="7"/>
    </row>
    <row r="4565" spans="3:4">
      <c r="C4565" s="7"/>
      <c r="D4565" s="7"/>
    </row>
    <row r="4566" spans="3:4">
      <c r="C4566" s="7"/>
      <c r="D4566" s="7"/>
    </row>
    <row r="4567" spans="3:4">
      <c r="C4567" s="7"/>
      <c r="D4567" s="7"/>
    </row>
    <row r="4568" spans="3:4">
      <c r="C4568" s="7"/>
      <c r="D4568" s="7"/>
    </row>
    <row r="4569" spans="3:4">
      <c r="C4569" s="7"/>
      <c r="D4569" s="7"/>
    </row>
    <row r="4570" spans="3:4">
      <c r="C4570" s="7"/>
      <c r="D4570" s="7"/>
    </row>
    <row r="4571" spans="3:4">
      <c r="C4571" s="7"/>
      <c r="D4571" s="7"/>
    </row>
    <row r="4572" spans="3:4">
      <c r="C4572" s="7"/>
      <c r="D4572" s="7"/>
    </row>
    <row r="4573" spans="3:4">
      <c r="C4573" s="7"/>
      <c r="D4573" s="7"/>
    </row>
    <row r="4574" spans="3:4">
      <c r="C4574" s="7"/>
      <c r="D4574" s="7"/>
    </row>
    <row r="4575" spans="3:4">
      <c r="C4575" s="7"/>
      <c r="D4575" s="7"/>
    </row>
    <row r="4576" spans="3:4">
      <c r="C4576" s="7"/>
      <c r="D4576" s="7"/>
    </row>
    <row r="4577" spans="3:4">
      <c r="C4577" s="7"/>
      <c r="D4577" s="7"/>
    </row>
    <row r="4578" spans="3:4">
      <c r="C4578" s="7"/>
      <c r="D4578" s="7"/>
    </row>
    <row r="4579" spans="3:4">
      <c r="C4579" s="7"/>
      <c r="D4579" s="7"/>
    </row>
    <row r="4580" spans="3:4">
      <c r="C4580" s="7"/>
      <c r="D4580" s="7"/>
    </row>
    <row r="4581" spans="3:4">
      <c r="C4581" s="7"/>
      <c r="D4581" s="7"/>
    </row>
    <row r="4582" spans="3:4">
      <c r="C4582" s="7"/>
      <c r="D4582" s="7"/>
    </row>
    <row r="4583" spans="3:4">
      <c r="C4583" s="7"/>
      <c r="D4583" s="7"/>
    </row>
    <row r="4584" spans="3:4">
      <c r="C4584" s="7"/>
      <c r="D4584" s="7"/>
    </row>
    <row r="4585" spans="3:4">
      <c r="C4585" s="7"/>
      <c r="D4585" s="7"/>
    </row>
    <row r="4586" spans="3:4">
      <c r="C4586" s="7"/>
      <c r="D4586" s="7"/>
    </row>
    <row r="4587" spans="3:4">
      <c r="C4587" s="7"/>
      <c r="D4587" s="7"/>
    </row>
    <row r="4588" spans="3:4">
      <c r="C4588" s="7"/>
      <c r="D4588" s="7"/>
    </row>
    <row r="4589" spans="3:4">
      <c r="C4589" s="7"/>
      <c r="D4589" s="7"/>
    </row>
    <row r="4590" spans="3:4">
      <c r="C4590" s="7"/>
      <c r="D4590" s="7"/>
    </row>
    <row r="4591" spans="3:4">
      <c r="C4591" s="7"/>
      <c r="D4591" s="7"/>
    </row>
    <row r="4592" spans="3:4">
      <c r="C4592" s="7"/>
      <c r="D4592" s="7"/>
    </row>
    <row r="4593" spans="3:4">
      <c r="C4593" s="7"/>
      <c r="D4593" s="7"/>
    </row>
    <row r="4594" spans="3:4">
      <c r="C4594" s="7"/>
      <c r="D4594" s="7"/>
    </row>
    <row r="4595" spans="3:4">
      <c r="C4595" s="7"/>
      <c r="D4595" s="7"/>
    </row>
    <row r="4596" spans="3:4">
      <c r="C4596" s="7"/>
      <c r="D4596" s="7"/>
    </row>
    <row r="4597" spans="3:4">
      <c r="C4597" s="7"/>
      <c r="D4597" s="7"/>
    </row>
    <row r="4598" spans="3:4">
      <c r="C4598" s="7"/>
      <c r="D4598" s="7"/>
    </row>
    <row r="4599" spans="3:4">
      <c r="C4599" s="7"/>
      <c r="D4599" s="7"/>
    </row>
    <row r="4600" spans="3:4">
      <c r="C4600" s="7"/>
      <c r="D4600" s="7"/>
    </row>
    <row r="4601" spans="3:4">
      <c r="C4601" s="7"/>
      <c r="D4601" s="7"/>
    </row>
    <row r="4602" spans="3:4">
      <c r="C4602" s="7"/>
      <c r="D4602" s="7"/>
    </row>
    <row r="4603" spans="3:4">
      <c r="C4603" s="7"/>
      <c r="D4603" s="7"/>
    </row>
    <row r="4604" spans="3:4">
      <c r="C4604" s="7"/>
      <c r="D4604" s="7"/>
    </row>
    <row r="4605" spans="3:4">
      <c r="C4605" s="7"/>
      <c r="D4605" s="7"/>
    </row>
    <row r="4606" spans="3:4">
      <c r="C4606" s="7"/>
      <c r="D4606" s="7"/>
    </row>
    <row r="4607" spans="3:4">
      <c r="C4607" s="7"/>
      <c r="D4607" s="7"/>
    </row>
    <row r="4608" spans="3:4">
      <c r="C4608" s="7"/>
      <c r="D4608" s="7"/>
    </row>
    <row r="4609" spans="3:4">
      <c r="C4609" s="7"/>
      <c r="D4609" s="7"/>
    </row>
    <row r="4610" spans="3:4">
      <c r="C4610" s="7"/>
      <c r="D4610" s="7"/>
    </row>
    <row r="4611" spans="3:4">
      <c r="C4611" s="7"/>
      <c r="D4611" s="7"/>
    </row>
    <row r="4612" spans="3:4">
      <c r="C4612" s="7"/>
      <c r="D4612" s="7"/>
    </row>
    <row r="4613" spans="3:4">
      <c r="C4613" s="7"/>
      <c r="D4613" s="7"/>
    </row>
    <row r="4614" spans="3:4">
      <c r="C4614" s="7"/>
      <c r="D4614" s="7"/>
    </row>
    <row r="4615" spans="3:4">
      <c r="C4615" s="7"/>
      <c r="D4615" s="7"/>
    </row>
    <row r="4616" spans="3:4">
      <c r="C4616" s="7"/>
      <c r="D4616" s="7"/>
    </row>
    <row r="4617" spans="3:4">
      <c r="C4617" s="7"/>
      <c r="D4617" s="7"/>
    </row>
    <row r="4618" spans="3:4">
      <c r="C4618" s="7"/>
      <c r="D4618" s="7"/>
    </row>
    <row r="4619" spans="3:4">
      <c r="C4619" s="7"/>
      <c r="D4619" s="7"/>
    </row>
    <row r="4620" spans="3:4">
      <c r="C4620" s="7"/>
      <c r="D4620" s="7"/>
    </row>
    <row r="4621" spans="3:4">
      <c r="C4621" s="7"/>
      <c r="D4621" s="7"/>
    </row>
    <row r="4622" spans="3:4">
      <c r="C4622" s="7"/>
      <c r="D4622" s="7"/>
    </row>
    <row r="4623" spans="3:4">
      <c r="C4623" s="7"/>
      <c r="D4623" s="7"/>
    </row>
    <row r="4624" spans="3:4">
      <c r="C4624" s="7"/>
      <c r="D4624" s="7"/>
    </row>
    <row r="4625" spans="3:4">
      <c r="C4625" s="7"/>
      <c r="D4625" s="7"/>
    </row>
    <row r="4626" spans="3:4">
      <c r="C4626" s="7"/>
      <c r="D4626" s="7"/>
    </row>
    <row r="4627" spans="3:4">
      <c r="C4627" s="7"/>
      <c r="D4627" s="7"/>
    </row>
    <row r="4628" spans="3:4">
      <c r="C4628" s="7"/>
      <c r="D4628" s="7"/>
    </row>
    <row r="4629" spans="3:4">
      <c r="C4629" s="7"/>
      <c r="D4629" s="7"/>
    </row>
    <row r="4630" spans="3:4">
      <c r="C4630" s="7"/>
      <c r="D4630" s="7"/>
    </row>
    <row r="4631" spans="3:4">
      <c r="C4631" s="7"/>
      <c r="D4631" s="7"/>
    </row>
    <row r="4632" spans="3:4">
      <c r="C4632" s="7"/>
      <c r="D4632" s="7"/>
    </row>
    <row r="4633" spans="3:4">
      <c r="C4633" s="7"/>
      <c r="D4633" s="7"/>
    </row>
    <row r="4634" spans="3:4">
      <c r="C4634" s="7"/>
      <c r="D4634" s="7"/>
    </row>
    <row r="4635" spans="3:4">
      <c r="C4635" s="7"/>
      <c r="D4635" s="7"/>
    </row>
    <row r="4636" spans="3:4">
      <c r="C4636" s="7"/>
      <c r="D4636" s="7"/>
    </row>
    <row r="4637" spans="3:4">
      <c r="C4637" s="7"/>
      <c r="D4637" s="7"/>
    </row>
    <row r="4638" spans="3:4">
      <c r="C4638" s="7"/>
      <c r="D4638" s="7"/>
    </row>
    <row r="4639" spans="3:4">
      <c r="C4639" s="7"/>
      <c r="D4639" s="7"/>
    </row>
    <row r="4640" spans="3:4">
      <c r="C4640" s="7"/>
      <c r="D4640" s="7"/>
    </row>
    <row r="4641" spans="3:4">
      <c r="C4641" s="7"/>
      <c r="D4641" s="7"/>
    </row>
    <row r="4642" spans="3:4">
      <c r="C4642" s="7"/>
      <c r="D4642" s="7"/>
    </row>
    <row r="4643" spans="3:4">
      <c r="C4643" s="7"/>
      <c r="D4643" s="7"/>
    </row>
    <row r="4644" spans="3:4">
      <c r="C4644" s="7"/>
      <c r="D4644" s="7"/>
    </row>
    <row r="4645" spans="3:4">
      <c r="C4645" s="7"/>
      <c r="D4645" s="7"/>
    </row>
    <row r="4646" spans="3:4">
      <c r="C4646" s="7"/>
      <c r="D4646" s="7"/>
    </row>
    <row r="4647" spans="3:4">
      <c r="C4647" s="7"/>
      <c r="D4647" s="7"/>
    </row>
    <row r="4648" spans="3:4">
      <c r="C4648" s="7"/>
      <c r="D4648" s="7"/>
    </row>
    <row r="4649" spans="3:4">
      <c r="C4649" s="7"/>
      <c r="D4649" s="7"/>
    </row>
    <row r="4650" spans="3:4">
      <c r="C4650" s="7"/>
      <c r="D4650" s="7"/>
    </row>
    <row r="4651" spans="3:4">
      <c r="C4651" s="7"/>
      <c r="D4651" s="7"/>
    </row>
    <row r="4652" spans="3:4">
      <c r="C4652" s="7"/>
      <c r="D4652" s="7"/>
    </row>
    <row r="4653" spans="3:4">
      <c r="C4653" s="7"/>
      <c r="D4653" s="7"/>
    </row>
    <row r="4654" spans="3:4">
      <c r="C4654" s="7"/>
      <c r="D4654" s="7"/>
    </row>
    <row r="4655" spans="3:4">
      <c r="C4655" s="7"/>
      <c r="D4655" s="7"/>
    </row>
    <row r="4656" spans="3:4">
      <c r="C4656" s="7"/>
      <c r="D4656" s="7"/>
    </row>
    <row r="4657" spans="3:4">
      <c r="C4657" s="7"/>
      <c r="D4657" s="7"/>
    </row>
    <row r="4658" spans="3:4">
      <c r="C4658" s="7"/>
      <c r="D4658" s="7"/>
    </row>
    <row r="4659" spans="3:4">
      <c r="C4659" s="7"/>
      <c r="D4659" s="7"/>
    </row>
    <row r="4660" spans="3:4">
      <c r="C4660" s="7"/>
      <c r="D4660" s="7"/>
    </row>
    <row r="4661" spans="3:4">
      <c r="C4661" s="7"/>
      <c r="D4661" s="7"/>
    </row>
    <row r="4662" spans="3:4">
      <c r="C4662" s="7"/>
      <c r="D4662" s="7"/>
    </row>
    <row r="4663" spans="3:4">
      <c r="C4663" s="7"/>
      <c r="D4663" s="7"/>
    </row>
    <row r="4664" spans="3:4">
      <c r="C4664" s="7"/>
      <c r="D4664" s="7"/>
    </row>
    <row r="4665" spans="3:4">
      <c r="C4665" s="7"/>
      <c r="D4665" s="7"/>
    </row>
    <row r="4666" spans="3:4">
      <c r="C4666" s="7"/>
      <c r="D4666" s="7"/>
    </row>
    <row r="4667" spans="3:4">
      <c r="C4667" s="7"/>
      <c r="D4667" s="7"/>
    </row>
    <row r="4668" spans="3:4">
      <c r="C4668" s="7"/>
      <c r="D4668" s="7"/>
    </row>
    <row r="4669" spans="3:4">
      <c r="C4669" s="7"/>
      <c r="D4669" s="7"/>
    </row>
    <row r="4670" spans="3:4">
      <c r="C4670" s="7"/>
      <c r="D4670" s="7"/>
    </row>
    <row r="4671" spans="3:4">
      <c r="C4671" s="7"/>
      <c r="D4671" s="7"/>
    </row>
    <row r="4672" spans="3:4">
      <c r="C4672" s="7"/>
      <c r="D4672" s="7"/>
    </row>
    <row r="4673" spans="3:4">
      <c r="C4673" s="7"/>
      <c r="D4673" s="7"/>
    </row>
    <row r="4674" spans="3:4">
      <c r="C4674" s="7"/>
      <c r="D4674" s="7"/>
    </row>
    <row r="4675" spans="3:4">
      <c r="C4675" s="7"/>
      <c r="D4675" s="7"/>
    </row>
    <row r="4676" spans="3:4">
      <c r="C4676" s="7"/>
      <c r="D4676" s="7"/>
    </row>
    <row r="4677" spans="3:4">
      <c r="C4677" s="7"/>
      <c r="D4677" s="7"/>
    </row>
    <row r="4678" spans="3:4">
      <c r="C4678" s="7"/>
      <c r="D4678" s="7"/>
    </row>
    <row r="4679" spans="3:4">
      <c r="C4679" s="7"/>
      <c r="D4679" s="7"/>
    </row>
    <row r="4680" spans="3:4">
      <c r="C4680" s="7"/>
      <c r="D4680" s="7"/>
    </row>
    <row r="4681" spans="3:4">
      <c r="C4681" s="7"/>
      <c r="D4681" s="7"/>
    </row>
    <row r="4682" spans="3:4">
      <c r="C4682" s="7"/>
      <c r="D4682" s="7"/>
    </row>
    <row r="4683" spans="3:4">
      <c r="C4683" s="7"/>
      <c r="D4683" s="7"/>
    </row>
    <row r="4684" spans="3:4">
      <c r="C4684" s="7"/>
      <c r="D4684" s="7"/>
    </row>
    <row r="4685" spans="3:4">
      <c r="C4685" s="7"/>
      <c r="D4685" s="7"/>
    </row>
    <row r="4686" spans="3:4">
      <c r="C4686" s="7"/>
      <c r="D4686" s="7"/>
    </row>
    <row r="4687" spans="3:4">
      <c r="C4687" s="7"/>
      <c r="D4687" s="7"/>
    </row>
    <row r="4688" spans="3:4">
      <c r="C4688" s="7"/>
      <c r="D4688" s="7"/>
    </row>
    <row r="4689" spans="3:4">
      <c r="C4689" s="7"/>
      <c r="D4689" s="7"/>
    </row>
    <row r="4690" spans="3:4">
      <c r="C4690" s="7"/>
      <c r="D4690" s="7"/>
    </row>
    <row r="4691" spans="3:4">
      <c r="C4691" s="7"/>
      <c r="D4691" s="7"/>
    </row>
    <row r="4692" spans="3:4">
      <c r="C4692" s="7"/>
      <c r="D4692" s="7"/>
    </row>
    <row r="4693" spans="3:4">
      <c r="C4693" s="7"/>
      <c r="D4693" s="7"/>
    </row>
    <row r="4694" spans="3:4">
      <c r="C4694" s="7"/>
      <c r="D4694" s="7"/>
    </row>
    <row r="4695" spans="3:4">
      <c r="C4695" s="7"/>
      <c r="D4695" s="7"/>
    </row>
    <row r="4696" spans="3:4">
      <c r="C4696" s="7"/>
      <c r="D4696" s="7"/>
    </row>
    <row r="4697" spans="3:4">
      <c r="C4697" s="7"/>
      <c r="D4697" s="7"/>
    </row>
    <row r="4698" spans="3:4">
      <c r="C4698" s="7"/>
      <c r="D4698" s="7"/>
    </row>
    <row r="4699" spans="3:4">
      <c r="C4699" s="7"/>
      <c r="D4699" s="7"/>
    </row>
    <row r="4700" spans="3:4">
      <c r="C4700" s="7"/>
      <c r="D4700" s="7"/>
    </row>
    <row r="4701" spans="3:4">
      <c r="C4701" s="7"/>
      <c r="D4701" s="7"/>
    </row>
    <row r="4702" spans="3:4">
      <c r="C4702" s="7"/>
      <c r="D4702" s="7"/>
    </row>
    <row r="4703" spans="3:4">
      <c r="C4703" s="7"/>
      <c r="D4703" s="7"/>
    </row>
    <row r="4704" spans="3:4">
      <c r="C4704" s="7"/>
      <c r="D4704" s="7"/>
    </row>
    <row r="4705" spans="3:4">
      <c r="C4705" s="7"/>
      <c r="D4705" s="7"/>
    </row>
    <row r="4706" spans="3:4">
      <c r="C4706" s="7"/>
      <c r="D4706" s="7"/>
    </row>
    <row r="4707" spans="3:4">
      <c r="C4707" s="7"/>
      <c r="D4707" s="7"/>
    </row>
    <row r="4708" spans="3:4">
      <c r="C4708" s="7"/>
      <c r="D4708" s="7"/>
    </row>
    <row r="4709" spans="3:4">
      <c r="C4709" s="7"/>
      <c r="D4709" s="7"/>
    </row>
    <row r="4710" spans="3:4">
      <c r="C4710" s="7"/>
      <c r="D4710" s="7"/>
    </row>
    <row r="4711" spans="3:4">
      <c r="C4711" s="7"/>
      <c r="D4711" s="7"/>
    </row>
    <row r="4712" spans="3:4">
      <c r="C4712" s="7"/>
      <c r="D4712" s="7"/>
    </row>
    <row r="4713" spans="3:4">
      <c r="C4713" s="7"/>
      <c r="D4713" s="7"/>
    </row>
    <row r="4714" spans="3:4">
      <c r="C4714" s="7"/>
      <c r="D4714" s="7"/>
    </row>
    <row r="4715" spans="3:4">
      <c r="C4715" s="7"/>
      <c r="D4715" s="7"/>
    </row>
    <row r="4716" spans="3:4">
      <c r="C4716" s="7"/>
      <c r="D4716" s="7"/>
    </row>
    <row r="4717" spans="3:4">
      <c r="C4717" s="7"/>
      <c r="D4717" s="7"/>
    </row>
    <row r="4718" spans="3:4">
      <c r="C4718" s="7"/>
      <c r="D4718" s="7"/>
    </row>
    <row r="4719" spans="3:4">
      <c r="C4719" s="7"/>
      <c r="D4719" s="7"/>
    </row>
    <row r="4720" spans="3:4">
      <c r="C4720" s="7"/>
      <c r="D4720" s="7"/>
    </row>
    <row r="4721" spans="3:4">
      <c r="C4721" s="7"/>
      <c r="D4721" s="7"/>
    </row>
    <row r="4722" spans="3:4">
      <c r="C4722" s="7"/>
      <c r="D4722" s="7"/>
    </row>
    <row r="4723" spans="3:4">
      <c r="C4723" s="7"/>
      <c r="D4723" s="7"/>
    </row>
    <row r="4724" spans="3:4">
      <c r="C4724" s="7"/>
      <c r="D4724" s="7"/>
    </row>
    <row r="4725" spans="3:4">
      <c r="C4725" s="7"/>
      <c r="D4725" s="7"/>
    </row>
    <row r="4726" spans="3:4">
      <c r="C4726" s="7"/>
      <c r="D4726" s="7"/>
    </row>
    <row r="4727" spans="3:4">
      <c r="C4727" s="7"/>
      <c r="D4727" s="7"/>
    </row>
    <row r="4728" spans="3:4">
      <c r="C4728" s="7"/>
      <c r="D4728" s="7"/>
    </row>
    <row r="4729" spans="3:4">
      <c r="C4729" s="7"/>
      <c r="D4729" s="7"/>
    </row>
    <row r="4730" spans="3:4">
      <c r="C4730" s="7"/>
      <c r="D4730" s="7"/>
    </row>
    <row r="4731" spans="3:4">
      <c r="C4731" s="7"/>
      <c r="D4731" s="7"/>
    </row>
    <row r="4732" spans="3:4">
      <c r="C4732" s="7"/>
      <c r="D4732" s="7"/>
    </row>
    <row r="4733" spans="3:4">
      <c r="C4733" s="7"/>
      <c r="D4733" s="7"/>
    </row>
    <row r="4734" spans="3:4">
      <c r="C4734" s="7"/>
      <c r="D4734" s="7"/>
    </row>
    <row r="4735" spans="3:4">
      <c r="C4735" s="7"/>
      <c r="D4735" s="7"/>
    </row>
    <row r="4736" spans="3:4">
      <c r="C4736" s="7"/>
      <c r="D4736" s="7"/>
    </row>
    <row r="4737" spans="3:4">
      <c r="C4737" s="7"/>
      <c r="D4737" s="7"/>
    </row>
    <row r="4738" spans="3:4">
      <c r="C4738" s="7"/>
      <c r="D4738" s="7"/>
    </row>
    <row r="4739" spans="3:4">
      <c r="C4739" s="7"/>
      <c r="D4739" s="7"/>
    </row>
    <row r="4740" spans="3:4">
      <c r="C4740" s="7"/>
      <c r="D4740" s="7"/>
    </row>
    <row r="4741" spans="3:4">
      <c r="C4741" s="7"/>
      <c r="D4741" s="7"/>
    </row>
    <row r="4742" spans="3:4">
      <c r="C4742" s="7"/>
      <c r="D4742" s="7"/>
    </row>
    <row r="4743" spans="3:4">
      <c r="C4743" s="7"/>
      <c r="D4743" s="7"/>
    </row>
    <row r="4744" spans="3:4">
      <c r="C4744" s="7"/>
      <c r="D4744" s="7"/>
    </row>
    <row r="4745" spans="3:4">
      <c r="C4745" s="7"/>
      <c r="D4745" s="7"/>
    </row>
    <row r="4746" spans="3:4">
      <c r="C4746" s="7"/>
      <c r="D4746" s="7"/>
    </row>
    <row r="4747" spans="3:4">
      <c r="C4747" s="7"/>
      <c r="D4747" s="7"/>
    </row>
    <row r="4748" spans="3:4">
      <c r="C4748" s="7"/>
      <c r="D4748" s="7"/>
    </row>
    <row r="4749" spans="3:4">
      <c r="C4749" s="7"/>
      <c r="D4749" s="7"/>
    </row>
    <row r="4750" spans="3:4">
      <c r="C4750" s="7"/>
      <c r="D4750" s="7"/>
    </row>
    <row r="4751" spans="3:4">
      <c r="C4751" s="7"/>
      <c r="D4751" s="7"/>
    </row>
    <row r="4752" spans="3:4">
      <c r="C4752" s="7"/>
      <c r="D4752" s="7"/>
    </row>
    <row r="4753" spans="3:4">
      <c r="C4753" s="7"/>
      <c r="D4753" s="7"/>
    </row>
    <row r="4754" spans="3:4">
      <c r="C4754" s="7"/>
      <c r="D4754" s="7"/>
    </row>
    <row r="4755" spans="3:4">
      <c r="C4755" s="7"/>
      <c r="D4755" s="7"/>
    </row>
    <row r="4756" spans="3:4">
      <c r="C4756" s="7"/>
      <c r="D4756" s="7"/>
    </row>
    <row r="4757" spans="3:4">
      <c r="C4757" s="7"/>
      <c r="D4757" s="7"/>
    </row>
    <row r="4758" spans="3:4">
      <c r="C4758" s="7"/>
      <c r="D4758" s="7"/>
    </row>
    <row r="4759" spans="3:4">
      <c r="C4759" s="7"/>
      <c r="D4759" s="7"/>
    </row>
    <row r="4760" spans="3:4">
      <c r="C4760" s="7"/>
      <c r="D4760" s="7"/>
    </row>
    <row r="4761" spans="3:4">
      <c r="C4761" s="7"/>
      <c r="D4761" s="7"/>
    </row>
    <row r="4762" spans="3:4">
      <c r="C4762" s="7"/>
      <c r="D4762" s="7"/>
    </row>
    <row r="4763" spans="3:4">
      <c r="C4763" s="7"/>
      <c r="D4763" s="7"/>
    </row>
    <row r="4764" spans="3:4">
      <c r="C4764" s="7"/>
      <c r="D4764" s="7"/>
    </row>
    <row r="4765" spans="3:4">
      <c r="C4765" s="7"/>
      <c r="D4765" s="7"/>
    </row>
    <row r="4766" spans="3:4">
      <c r="C4766" s="7"/>
      <c r="D4766" s="7"/>
    </row>
    <row r="4767" spans="3:4">
      <c r="C4767" s="7"/>
      <c r="D4767" s="7"/>
    </row>
    <row r="4768" spans="3:4">
      <c r="C4768" s="7"/>
      <c r="D4768" s="7"/>
    </row>
    <row r="4769" spans="3:4">
      <c r="C4769" s="7"/>
      <c r="D4769" s="7"/>
    </row>
    <row r="4770" spans="3:4">
      <c r="C4770" s="7"/>
      <c r="D4770" s="7"/>
    </row>
    <row r="4771" spans="3:4">
      <c r="C4771" s="7"/>
      <c r="D4771" s="7"/>
    </row>
    <row r="4772" spans="3:4">
      <c r="C4772" s="7"/>
      <c r="D4772" s="7"/>
    </row>
    <row r="4773" spans="3:4">
      <c r="C4773" s="7"/>
      <c r="D4773" s="7"/>
    </row>
    <row r="4774" spans="3:4">
      <c r="C4774" s="7"/>
      <c r="D4774" s="7"/>
    </row>
    <row r="4775" spans="3:4">
      <c r="C4775" s="7"/>
      <c r="D4775" s="7"/>
    </row>
    <row r="4776" spans="3:4">
      <c r="C4776" s="7"/>
      <c r="D4776" s="7"/>
    </row>
    <row r="4777" spans="3:4">
      <c r="C4777" s="7"/>
      <c r="D4777" s="7"/>
    </row>
    <row r="4778" spans="3:4">
      <c r="C4778" s="7"/>
      <c r="D4778" s="7"/>
    </row>
    <row r="4779" spans="3:4">
      <c r="C4779" s="7"/>
      <c r="D4779" s="7"/>
    </row>
    <row r="4780" spans="3:4">
      <c r="C4780" s="7"/>
      <c r="D4780" s="7"/>
    </row>
    <row r="4781" spans="3:4">
      <c r="C4781" s="7"/>
      <c r="D4781" s="7"/>
    </row>
    <row r="4782" spans="3:4">
      <c r="C4782" s="7"/>
      <c r="D4782" s="7"/>
    </row>
    <row r="4783" spans="3:4">
      <c r="C4783" s="7"/>
      <c r="D4783" s="7"/>
    </row>
    <row r="4784" spans="3:4">
      <c r="C4784" s="7"/>
      <c r="D4784" s="7"/>
    </row>
    <row r="4785" spans="3:4">
      <c r="C4785" s="7"/>
      <c r="D4785" s="7"/>
    </row>
    <row r="4786" spans="3:4">
      <c r="C4786" s="7"/>
      <c r="D4786" s="7"/>
    </row>
    <row r="4787" spans="3:4">
      <c r="C4787" s="7"/>
      <c r="D4787" s="7"/>
    </row>
    <row r="4788" spans="3:4">
      <c r="C4788" s="7"/>
      <c r="D4788" s="7"/>
    </row>
    <row r="4789" spans="3:4">
      <c r="C4789" s="7"/>
      <c r="D4789" s="7"/>
    </row>
    <row r="4790" spans="3:4">
      <c r="C4790" s="7"/>
      <c r="D4790" s="7"/>
    </row>
    <row r="4791" spans="3:4">
      <c r="C4791" s="7"/>
      <c r="D4791" s="7"/>
    </row>
    <row r="4792" spans="3:4">
      <c r="C4792" s="7"/>
      <c r="D4792" s="7"/>
    </row>
    <row r="4793" spans="3:4">
      <c r="C4793" s="7"/>
      <c r="D4793" s="7"/>
    </row>
    <row r="4794" spans="3:4">
      <c r="C4794" s="7"/>
      <c r="D4794" s="7"/>
    </row>
    <row r="4795" spans="3:4">
      <c r="C4795" s="7"/>
      <c r="D4795" s="7"/>
    </row>
    <row r="4796" spans="3:4">
      <c r="C4796" s="7"/>
      <c r="D4796" s="7"/>
    </row>
    <row r="4797" spans="3:4">
      <c r="C4797" s="7"/>
      <c r="D4797" s="7"/>
    </row>
    <row r="4798" spans="3:4">
      <c r="C4798" s="7"/>
      <c r="D4798" s="7"/>
    </row>
    <row r="4799" spans="3:4">
      <c r="C4799" s="7"/>
      <c r="D4799" s="7"/>
    </row>
    <row r="4800" spans="3:4">
      <c r="C4800" s="7"/>
      <c r="D4800" s="7"/>
    </row>
    <row r="4801" spans="3:4">
      <c r="C4801" s="7"/>
      <c r="D4801" s="7"/>
    </row>
    <row r="4802" spans="3:4">
      <c r="C4802" s="7"/>
      <c r="D4802" s="7"/>
    </row>
    <row r="4803" spans="3:4">
      <c r="C4803" s="7"/>
      <c r="D4803" s="7"/>
    </row>
    <row r="4804" spans="3:4">
      <c r="C4804" s="7"/>
      <c r="D4804" s="7"/>
    </row>
    <row r="4805" spans="3:4">
      <c r="C4805" s="7"/>
      <c r="D4805" s="7"/>
    </row>
    <row r="4806" spans="3:4">
      <c r="C4806" s="7"/>
      <c r="D4806" s="7"/>
    </row>
    <row r="4807" spans="3:4">
      <c r="C4807" s="7"/>
      <c r="D4807" s="7"/>
    </row>
    <row r="4808" spans="3:4">
      <c r="C4808" s="7"/>
      <c r="D4808" s="7"/>
    </row>
    <row r="4809" spans="3:4">
      <c r="C4809" s="7"/>
      <c r="D4809" s="7"/>
    </row>
    <row r="4810" spans="3:4">
      <c r="C4810" s="7"/>
      <c r="D4810" s="7"/>
    </row>
    <row r="4811" spans="3:4">
      <c r="C4811" s="7"/>
      <c r="D4811" s="7"/>
    </row>
    <row r="4812" spans="3:4">
      <c r="C4812" s="7"/>
      <c r="D4812" s="7"/>
    </row>
    <row r="4813" spans="3:4">
      <c r="C4813" s="7"/>
      <c r="D4813" s="7"/>
    </row>
    <row r="4814" spans="3:4">
      <c r="C4814" s="7"/>
      <c r="D4814" s="7"/>
    </row>
    <row r="4815" spans="3:4">
      <c r="C4815" s="7"/>
      <c r="D4815" s="7"/>
    </row>
    <row r="4816" spans="3:4">
      <c r="C4816" s="7"/>
      <c r="D4816" s="7"/>
    </row>
    <row r="4817" spans="3:4">
      <c r="C4817" s="7"/>
      <c r="D4817" s="7"/>
    </row>
    <row r="4818" spans="3:4">
      <c r="C4818" s="7"/>
      <c r="D4818" s="7"/>
    </row>
    <row r="4819" spans="3:4">
      <c r="C4819" s="7"/>
      <c r="D4819" s="7"/>
    </row>
    <row r="4820" spans="3:4">
      <c r="C4820" s="7"/>
      <c r="D4820" s="7"/>
    </row>
    <row r="4821" spans="3:4">
      <c r="C4821" s="7"/>
      <c r="D4821" s="7"/>
    </row>
    <row r="4822" spans="3:4">
      <c r="C4822" s="7"/>
      <c r="D4822" s="7"/>
    </row>
    <row r="4823" spans="3:4">
      <c r="C4823" s="7"/>
      <c r="D4823" s="7"/>
    </row>
    <row r="4824" spans="3:4">
      <c r="C4824" s="7"/>
      <c r="D4824" s="7"/>
    </row>
    <row r="4825" spans="3:4">
      <c r="C4825" s="7"/>
      <c r="D4825" s="7"/>
    </row>
    <row r="4826" spans="3:4">
      <c r="C4826" s="7"/>
      <c r="D4826" s="7"/>
    </row>
    <row r="4827" spans="3:4">
      <c r="C4827" s="7"/>
      <c r="D4827" s="7"/>
    </row>
    <row r="4828" spans="3:4">
      <c r="C4828" s="7"/>
      <c r="D4828" s="7"/>
    </row>
    <row r="4829" spans="3:4">
      <c r="C4829" s="7"/>
      <c r="D4829" s="7"/>
    </row>
    <row r="4830" spans="3:4">
      <c r="C4830" s="7"/>
      <c r="D4830" s="7"/>
    </row>
    <row r="4831" spans="3:4">
      <c r="C4831" s="7"/>
      <c r="D4831" s="7"/>
    </row>
    <row r="4832" spans="3:4">
      <c r="C4832" s="7"/>
      <c r="D4832" s="7"/>
    </row>
    <row r="4833" spans="3:4">
      <c r="C4833" s="7"/>
      <c r="D4833" s="7"/>
    </row>
    <row r="4834" spans="3:4">
      <c r="C4834" s="7"/>
      <c r="D4834" s="7"/>
    </row>
    <row r="4835" spans="3:4">
      <c r="C4835" s="7"/>
      <c r="D4835" s="7"/>
    </row>
    <row r="4836" spans="3:4">
      <c r="C4836" s="7"/>
      <c r="D4836" s="7"/>
    </row>
    <row r="4837" spans="3:4">
      <c r="C4837" s="7"/>
      <c r="D4837" s="7"/>
    </row>
    <row r="4838" spans="3:4">
      <c r="C4838" s="7"/>
      <c r="D4838" s="7"/>
    </row>
    <row r="4839" spans="3:4">
      <c r="C4839" s="7"/>
      <c r="D4839" s="7"/>
    </row>
    <row r="4840" spans="3:4">
      <c r="C4840" s="7"/>
      <c r="D4840" s="7"/>
    </row>
    <row r="4841" spans="3:4">
      <c r="C4841" s="7"/>
      <c r="D4841" s="7"/>
    </row>
    <row r="4842" spans="3:4">
      <c r="C4842" s="7"/>
      <c r="D4842" s="7"/>
    </row>
    <row r="4843" spans="3:4">
      <c r="C4843" s="7"/>
      <c r="D4843" s="7"/>
    </row>
    <row r="4844" spans="3:4">
      <c r="C4844" s="7"/>
      <c r="D4844" s="7"/>
    </row>
    <row r="4845" spans="3:4">
      <c r="C4845" s="7"/>
      <c r="D4845" s="7"/>
    </row>
    <row r="4846" spans="3:4">
      <c r="C4846" s="7"/>
      <c r="D4846" s="7"/>
    </row>
    <row r="4847" spans="3:4">
      <c r="C4847" s="7"/>
      <c r="D4847" s="7"/>
    </row>
    <row r="4848" spans="3:4">
      <c r="C4848" s="7"/>
      <c r="D4848" s="7"/>
    </row>
    <row r="4849" spans="3:4">
      <c r="C4849" s="7"/>
      <c r="D4849" s="7"/>
    </row>
    <row r="4850" spans="3:4">
      <c r="C4850" s="7"/>
      <c r="D4850" s="7"/>
    </row>
    <row r="4851" spans="3:4">
      <c r="C4851" s="7"/>
      <c r="D4851" s="7"/>
    </row>
    <row r="4852" spans="3:4">
      <c r="C4852" s="7"/>
      <c r="D4852" s="7"/>
    </row>
    <row r="4853" spans="3:4">
      <c r="C4853" s="7"/>
      <c r="D4853" s="7"/>
    </row>
    <row r="4854" spans="3:4">
      <c r="C4854" s="7"/>
      <c r="D4854" s="7"/>
    </row>
    <row r="4855" spans="3:4">
      <c r="C4855" s="7"/>
      <c r="D4855" s="7"/>
    </row>
    <row r="4856" spans="3:4">
      <c r="C4856" s="7"/>
      <c r="D4856" s="7"/>
    </row>
    <row r="4857" spans="3:4">
      <c r="C4857" s="7"/>
      <c r="D4857" s="7"/>
    </row>
    <row r="4858" spans="3:4">
      <c r="C4858" s="7"/>
      <c r="D4858" s="7"/>
    </row>
    <row r="4859" spans="3:4">
      <c r="C4859" s="7"/>
      <c r="D4859" s="7"/>
    </row>
    <row r="4860" spans="3:4">
      <c r="C4860" s="7"/>
      <c r="D4860" s="7"/>
    </row>
    <row r="4861" spans="3:4">
      <c r="C4861" s="7"/>
      <c r="D4861" s="7"/>
    </row>
    <row r="4862" spans="3:4">
      <c r="C4862" s="7"/>
      <c r="D4862" s="7"/>
    </row>
    <row r="4863" spans="3:4">
      <c r="C4863" s="7"/>
      <c r="D4863" s="7"/>
    </row>
    <row r="4864" spans="3:4">
      <c r="C4864" s="7"/>
      <c r="D4864" s="7"/>
    </row>
    <row r="4865" spans="3:4">
      <c r="C4865" s="7"/>
      <c r="D4865" s="7"/>
    </row>
    <row r="4866" spans="3:4">
      <c r="C4866" s="7"/>
      <c r="D4866" s="7"/>
    </row>
    <row r="4867" spans="3:4">
      <c r="C4867" s="7"/>
      <c r="D4867" s="7"/>
    </row>
    <row r="4868" spans="3:4">
      <c r="C4868" s="7"/>
      <c r="D4868" s="7"/>
    </row>
    <row r="4869" spans="3:4">
      <c r="C4869" s="7"/>
      <c r="D4869" s="7"/>
    </row>
    <row r="4870" spans="3:4">
      <c r="C4870" s="7"/>
      <c r="D4870" s="7"/>
    </row>
    <row r="4871" spans="3:4">
      <c r="C4871" s="7"/>
      <c r="D4871" s="7"/>
    </row>
    <row r="4872" spans="3:4">
      <c r="C4872" s="7"/>
      <c r="D4872" s="7"/>
    </row>
    <row r="4873" spans="3:4">
      <c r="C4873" s="7"/>
      <c r="D4873" s="7"/>
    </row>
    <row r="4874" spans="3:4">
      <c r="C4874" s="7"/>
      <c r="D4874" s="7"/>
    </row>
    <row r="4875" spans="3:4">
      <c r="C4875" s="7"/>
      <c r="D4875" s="7"/>
    </row>
    <row r="4876" spans="3:4">
      <c r="C4876" s="7"/>
      <c r="D4876" s="7"/>
    </row>
    <row r="4877" spans="3:4">
      <c r="C4877" s="7"/>
      <c r="D4877" s="7"/>
    </row>
    <row r="4878" spans="3:4">
      <c r="C4878" s="7"/>
      <c r="D4878" s="7"/>
    </row>
    <row r="4879" spans="3:4">
      <c r="C4879" s="7"/>
      <c r="D4879" s="7"/>
    </row>
    <row r="4880" spans="3:4">
      <c r="C4880" s="7"/>
      <c r="D4880" s="7"/>
    </row>
    <row r="4881" spans="3:4">
      <c r="C4881" s="7"/>
      <c r="D4881" s="7"/>
    </row>
    <row r="4882" spans="3:4">
      <c r="C4882" s="7"/>
      <c r="D4882" s="7"/>
    </row>
    <row r="4883" spans="3:4">
      <c r="C4883" s="7"/>
      <c r="D4883" s="7"/>
    </row>
    <row r="4884" spans="3:4">
      <c r="C4884" s="7"/>
      <c r="D4884" s="7"/>
    </row>
    <row r="4885" spans="3:4">
      <c r="C4885" s="7"/>
      <c r="D4885" s="7"/>
    </row>
    <row r="4886" spans="3:4">
      <c r="C4886" s="7"/>
      <c r="D4886" s="7"/>
    </row>
    <row r="4887" spans="3:4">
      <c r="C4887" s="7"/>
      <c r="D4887" s="7"/>
    </row>
    <row r="4888" spans="3:4">
      <c r="C4888" s="7"/>
      <c r="D4888" s="7"/>
    </row>
    <row r="4889" spans="3:4">
      <c r="C4889" s="7"/>
      <c r="D4889" s="7"/>
    </row>
    <row r="4890" spans="3:4">
      <c r="C4890" s="7"/>
      <c r="D4890" s="7"/>
    </row>
    <row r="4891" spans="3:4">
      <c r="C4891" s="7"/>
      <c r="D4891" s="7"/>
    </row>
    <row r="4892" spans="3:4">
      <c r="C4892" s="7"/>
      <c r="D4892" s="7"/>
    </row>
    <row r="4893" spans="3:4">
      <c r="C4893" s="7"/>
      <c r="D4893" s="7"/>
    </row>
    <row r="4894" spans="3:4">
      <c r="C4894" s="7"/>
      <c r="D4894" s="7"/>
    </row>
    <row r="4895" spans="3:4">
      <c r="C4895" s="7"/>
      <c r="D4895" s="7"/>
    </row>
    <row r="4896" spans="3:4">
      <c r="C4896" s="7"/>
      <c r="D4896" s="7"/>
    </row>
    <row r="4897" spans="3:4">
      <c r="C4897" s="7"/>
      <c r="D4897" s="7"/>
    </row>
    <row r="4898" spans="3:4">
      <c r="C4898" s="7"/>
      <c r="D4898" s="7"/>
    </row>
    <row r="4899" spans="3:4">
      <c r="C4899" s="7"/>
      <c r="D4899" s="7"/>
    </row>
    <row r="4900" spans="3:4">
      <c r="C4900" s="7"/>
      <c r="D4900" s="7"/>
    </row>
    <row r="4901" spans="3:4">
      <c r="C4901" s="7"/>
      <c r="D4901" s="7"/>
    </row>
    <row r="4902" spans="3:4">
      <c r="C4902" s="7"/>
      <c r="D4902" s="7"/>
    </row>
    <row r="4903" spans="3:4">
      <c r="C4903" s="7"/>
      <c r="D4903" s="7"/>
    </row>
    <row r="4904" spans="3:4">
      <c r="C4904" s="7"/>
      <c r="D4904" s="7"/>
    </row>
    <row r="4905" spans="3:4">
      <c r="C4905" s="7"/>
      <c r="D4905" s="7"/>
    </row>
    <row r="4906" spans="3:4">
      <c r="C4906" s="7"/>
      <c r="D4906" s="7"/>
    </row>
    <row r="4907" spans="3:4">
      <c r="C4907" s="7"/>
      <c r="D4907" s="7"/>
    </row>
    <row r="4908" spans="3:4">
      <c r="C4908" s="7"/>
      <c r="D4908" s="7"/>
    </row>
    <row r="4909" spans="3:4">
      <c r="C4909" s="7"/>
      <c r="D4909" s="7"/>
    </row>
    <row r="4910" spans="3:4">
      <c r="C4910" s="7"/>
      <c r="D4910" s="7"/>
    </row>
    <row r="4911" spans="3:4">
      <c r="C4911" s="7"/>
      <c r="D4911" s="7"/>
    </row>
    <row r="4912" spans="3:4">
      <c r="C4912" s="7"/>
      <c r="D4912" s="7"/>
    </row>
    <row r="4913" spans="3:4">
      <c r="C4913" s="7"/>
      <c r="D4913" s="7"/>
    </row>
    <row r="4914" spans="3:4">
      <c r="C4914" s="7"/>
      <c r="D4914" s="7"/>
    </row>
    <row r="4915" spans="3:4">
      <c r="C4915" s="7"/>
      <c r="D4915" s="7"/>
    </row>
    <row r="4916" spans="3:4">
      <c r="C4916" s="7"/>
      <c r="D4916" s="7"/>
    </row>
    <row r="4917" spans="3:4">
      <c r="C4917" s="7"/>
      <c r="D4917" s="7"/>
    </row>
    <row r="4918" spans="3:4">
      <c r="C4918" s="7"/>
      <c r="D4918" s="7"/>
    </row>
    <row r="4919" spans="3:4">
      <c r="C4919" s="7"/>
      <c r="D4919" s="7"/>
    </row>
    <row r="4920" spans="3:4">
      <c r="C4920" s="7"/>
      <c r="D4920" s="7"/>
    </row>
    <row r="4921" spans="3:4">
      <c r="C4921" s="7"/>
      <c r="D4921" s="7"/>
    </row>
    <row r="4922" spans="3:4">
      <c r="C4922" s="7"/>
      <c r="D4922" s="7"/>
    </row>
    <row r="4923" spans="3:4">
      <c r="C4923" s="7"/>
      <c r="D4923" s="7"/>
    </row>
    <row r="4924" spans="3:4">
      <c r="C4924" s="7"/>
      <c r="D4924" s="7"/>
    </row>
    <row r="4925" spans="3:4">
      <c r="C4925" s="7"/>
      <c r="D4925" s="7"/>
    </row>
    <row r="4926" spans="3:4">
      <c r="C4926" s="7"/>
      <c r="D4926" s="7"/>
    </row>
    <row r="4927" spans="3:4">
      <c r="C4927" s="7"/>
      <c r="D4927" s="7"/>
    </row>
    <row r="4928" spans="3:4">
      <c r="C4928" s="7"/>
      <c r="D4928" s="7"/>
    </row>
    <row r="4929" spans="3:4">
      <c r="C4929" s="7"/>
      <c r="D4929" s="7"/>
    </row>
    <row r="4930" spans="3:4">
      <c r="C4930" s="7"/>
      <c r="D4930" s="7"/>
    </row>
    <row r="4931" spans="3:4">
      <c r="C4931" s="7"/>
      <c r="D4931" s="7"/>
    </row>
    <row r="4932" spans="3:4">
      <c r="C4932" s="7"/>
      <c r="D4932" s="7"/>
    </row>
    <row r="4933" spans="3:4">
      <c r="C4933" s="7"/>
      <c r="D4933" s="7"/>
    </row>
    <row r="4934" spans="3:4">
      <c r="C4934" s="7"/>
      <c r="D4934" s="7"/>
    </row>
    <row r="4935" spans="3:4">
      <c r="C4935" s="7"/>
      <c r="D4935" s="7"/>
    </row>
    <row r="4936" spans="3:4">
      <c r="C4936" s="7"/>
      <c r="D4936" s="7"/>
    </row>
    <row r="4937" spans="3:4">
      <c r="C4937" s="7"/>
      <c r="D4937" s="7"/>
    </row>
    <row r="4938" spans="3:4">
      <c r="C4938" s="7"/>
      <c r="D4938" s="7"/>
    </row>
    <row r="4939" spans="3:4">
      <c r="C4939" s="7"/>
      <c r="D4939" s="7"/>
    </row>
    <row r="4940" spans="3:4">
      <c r="C4940" s="7"/>
      <c r="D4940" s="7"/>
    </row>
    <row r="4941" spans="3:4">
      <c r="C4941" s="7"/>
      <c r="D4941" s="7"/>
    </row>
    <row r="4942" spans="3:4">
      <c r="C4942" s="7"/>
      <c r="D4942" s="7"/>
    </row>
    <row r="4943" spans="3:4">
      <c r="C4943" s="7"/>
      <c r="D4943" s="7"/>
    </row>
    <row r="4944" spans="3:4">
      <c r="C4944" s="7"/>
      <c r="D4944" s="7"/>
    </row>
    <row r="4945" spans="3:4">
      <c r="C4945" s="7"/>
      <c r="D4945" s="7"/>
    </row>
    <row r="4946" spans="3:4">
      <c r="C4946" s="7"/>
      <c r="D4946" s="7"/>
    </row>
    <row r="4947" spans="3:4">
      <c r="C4947" s="7"/>
      <c r="D4947" s="7"/>
    </row>
    <row r="4948" spans="3:4">
      <c r="C4948" s="7"/>
      <c r="D4948" s="7"/>
    </row>
    <row r="4949" spans="3:4">
      <c r="C4949" s="7"/>
      <c r="D4949" s="7"/>
    </row>
    <row r="4950" spans="3:4">
      <c r="C4950" s="7"/>
      <c r="D4950" s="7"/>
    </row>
    <row r="4951" spans="3:4">
      <c r="C4951" s="7"/>
      <c r="D4951" s="7"/>
    </row>
    <row r="4952" spans="3:4">
      <c r="C4952" s="7"/>
      <c r="D4952" s="7"/>
    </row>
    <row r="4953" spans="3:4">
      <c r="C4953" s="7"/>
      <c r="D4953" s="7"/>
    </row>
    <row r="4954" spans="3:4">
      <c r="C4954" s="7"/>
      <c r="D4954" s="7"/>
    </row>
    <row r="4955" spans="3:4">
      <c r="C4955" s="7"/>
      <c r="D4955" s="7"/>
    </row>
    <row r="4956" spans="3:4">
      <c r="C4956" s="7"/>
      <c r="D4956" s="7"/>
    </row>
    <row r="4957" spans="3:4">
      <c r="C4957" s="7"/>
      <c r="D4957" s="7"/>
    </row>
    <row r="4958" spans="3:4">
      <c r="C4958" s="7"/>
      <c r="D4958" s="7"/>
    </row>
    <row r="4959" spans="3:4">
      <c r="C4959" s="7"/>
      <c r="D4959" s="7"/>
    </row>
    <row r="4960" spans="3:4">
      <c r="C4960" s="7"/>
      <c r="D4960" s="7"/>
    </row>
    <row r="4961" spans="3:4">
      <c r="C4961" s="7"/>
      <c r="D4961" s="7"/>
    </row>
    <row r="4962" spans="3:4">
      <c r="C4962" s="7"/>
      <c r="D4962" s="7"/>
    </row>
    <row r="4963" spans="3:4">
      <c r="C4963" s="7"/>
      <c r="D4963" s="7"/>
    </row>
    <row r="4964" spans="3:4">
      <c r="C4964" s="7"/>
      <c r="D4964" s="7"/>
    </row>
    <row r="4965" spans="3:4">
      <c r="C4965" s="7"/>
      <c r="D4965" s="7"/>
    </row>
    <row r="4966" spans="3:4">
      <c r="C4966" s="7"/>
      <c r="D4966" s="7"/>
    </row>
    <row r="4967" spans="3:4">
      <c r="C4967" s="7"/>
      <c r="D4967" s="7"/>
    </row>
    <row r="4968" spans="3:4">
      <c r="C4968" s="7"/>
      <c r="D4968" s="7"/>
    </row>
    <row r="4969" spans="3:4">
      <c r="C4969" s="7"/>
      <c r="D4969" s="7"/>
    </row>
    <row r="4970" spans="3:4">
      <c r="C4970" s="7"/>
      <c r="D4970" s="7"/>
    </row>
    <row r="4971" spans="3:4">
      <c r="C4971" s="7"/>
      <c r="D4971" s="7"/>
    </row>
    <row r="4972" spans="3:4">
      <c r="C4972" s="7"/>
      <c r="D4972" s="7"/>
    </row>
    <row r="4973" spans="3:4">
      <c r="C4973" s="7"/>
      <c r="D4973" s="7"/>
    </row>
    <row r="4974" spans="3:4">
      <c r="C4974" s="7"/>
      <c r="D4974" s="7"/>
    </row>
    <row r="4975" spans="3:4">
      <c r="C4975" s="7"/>
      <c r="D4975" s="7"/>
    </row>
    <row r="4976" spans="3:4">
      <c r="C4976" s="7"/>
      <c r="D4976" s="7"/>
    </row>
    <row r="4977" spans="3:4">
      <c r="C4977" s="7"/>
      <c r="D4977" s="7"/>
    </row>
    <row r="4978" spans="3:4">
      <c r="C4978" s="7"/>
      <c r="D4978" s="7"/>
    </row>
    <row r="4979" spans="3:4">
      <c r="C4979" s="7"/>
      <c r="D4979" s="7"/>
    </row>
    <row r="4980" spans="3:4">
      <c r="C4980" s="7"/>
      <c r="D4980" s="7"/>
    </row>
    <row r="4981" spans="3:4">
      <c r="C4981" s="7"/>
      <c r="D4981" s="7"/>
    </row>
    <row r="4982" spans="3:4">
      <c r="C4982" s="7"/>
      <c r="D4982" s="7"/>
    </row>
    <row r="4983" spans="3:4">
      <c r="C4983" s="7"/>
      <c r="D4983" s="7"/>
    </row>
    <row r="4984" spans="3:4">
      <c r="C4984" s="7"/>
      <c r="D4984" s="7"/>
    </row>
    <row r="4985" spans="3:4">
      <c r="C4985" s="7"/>
      <c r="D4985" s="7"/>
    </row>
    <row r="4986" spans="3:4">
      <c r="C4986" s="7"/>
      <c r="D4986" s="7"/>
    </row>
    <row r="4987" spans="3:4">
      <c r="C4987" s="7"/>
      <c r="D4987" s="7"/>
    </row>
    <row r="4988" spans="3:4">
      <c r="C4988" s="7"/>
      <c r="D4988" s="7"/>
    </row>
    <row r="4989" spans="3:4">
      <c r="C4989" s="7"/>
      <c r="D4989" s="7"/>
    </row>
    <row r="4990" spans="3:4">
      <c r="C4990" s="7"/>
      <c r="D4990" s="7"/>
    </row>
    <row r="4991" spans="3:4">
      <c r="C4991" s="7"/>
      <c r="D4991" s="7"/>
    </row>
    <row r="4992" spans="3:4">
      <c r="C4992" s="7"/>
      <c r="D4992" s="7"/>
    </row>
    <row r="4993" spans="3:4">
      <c r="C4993" s="7"/>
      <c r="D4993" s="7"/>
    </row>
    <row r="4994" spans="3:4">
      <c r="C4994" s="7"/>
      <c r="D4994" s="7"/>
    </row>
    <row r="4995" spans="3:4">
      <c r="C4995" s="7"/>
      <c r="D4995" s="7"/>
    </row>
    <row r="4996" spans="3:4">
      <c r="C4996" s="7"/>
      <c r="D4996" s="7"/>
    </row>
    <row r="4997" spans="3:4">
      <c r="C4997" s="7"/>
      <c r="D4997" s="7"/>
    </row>
    <row r="4998" spans="3:4">
      <c r="C4998" s="7"/>
      <c r="D4998" s="7"/>
    </row>
    <row r="4999" spans="3:4">
      <c r="C4999" s="7"/>
      <c r="D4999" s="7"/>
    </row>
    <row r="5000" spans="3:4">
      <c r="C5000" s="7"/>
      <c r="D5000" s="7"/>
    </row>
    <row r="5001" spans="3:4">
      <c r="C5001" s="7"/>
      <c r="D5001" s="7"/>
    </row>
    <row r="5002" spans="3:4">
      <c r="C5002" s="7"/>
      <c r="D5002" s="7"/>
    </row>
    <row r="5003" spans="3:4">
      <c r="C5003" s="7"/>
      <c r="D5003" s="7"/>
    </row>
    <row r="5004" spans="3:4">
      <c r="C5004" s="7"/>
      <c r="D5004" s="7"/>
    </row>
    <row r="5005" spans="3:4">
      <c r="C5005" s="7"/>
      <c r="D5005" s="7"/>
    </row>
    <row r="5006" spans="3:4">
      <c r="C5006" s="7"/>
      <c r="D5006" s="7"/>
    </row>
    <row r="5007" spans="3:4">
      <c r="C5007" s="7"/>
      <c r="D5007" s="7"/>
    </row>
    <row r="5008" spans="3:4">
      <c r="C5008" s="7"/>
      <c r="D5008" s="7"/>
    </row>
    <row r="5009" spans="3:4">
      <c r="C5009" s="7"/>
      <c r="D5009" s="7"/>
    </row>
    <row r="5010" spans="3:4">
      <c r="C5010" s="7"/>
      <c r="D5010" s="7"/>
    </row>
    <row r="5011" spans="3:4">
      <c r="C5011" s="7"/>
      <c r="D5011" s="7"/>
    </row>
    <row r="5012" spans="3:4">
      <c r="C5012" s="7"/>
      <c r="D5012" s="7"/>
    </row>
    <row r="5013" spans="3:4">
      <c r="C5013" s="7"/>
      <c r="D5013" s="7"/>
    </row>
    <row r="5014" spans="3:4">
      <c r="C5014" s="7"/>
      <c r="D5014" s="7"/>
    </row>
    <row r="5015" spans="3:4">
      <c r="C5015" s="7"/>
      <c r="D5015" s="7"/>
    </row>
    <row r="5016" spans="3:4">
      <c r="C5016" s="7"/>
      <c r="D5016" s="7"/>
    </row>
    <row r="5017" spans="3:4">
      <c r="C5017" s="7"/>
      <c r="D5017" s="7"/>
    </row>
    <row r="5018" spans="3:4">
      <c r="C5018" s="7"/>
      <c r="D5018" s="7"/>
    </row>
    <row r="5019" spans="3:4">
      <c r="C5019" s="7"/>
      <c r="D5019" s="7"/>
    </row>
    <row r="5020" spans="3:4">
      <c r="C5020" s="7"/>
      <c r="D5020" s="7"/>
    </row>
    <row r="5021" spans="3:4">
      <c r="C5021" s="7"/>
      <c r="D5021" s="7"/>
    </row>
    <row r="5022" spans="3:4">
      <c r="C5022" s="7"/>
      <c r="D5022" s="7"/>
    </row>
    <row r="5023" spans="3:4">
      <c r="C5023" s="7"/>
      <c r="D5023" s="7"/>
    </row>
    <row r="5024" spans="3:4">
      <c r="C5024" s="7"/>
      <c r="D5024" s="7"/>
    </row>
    <row r="5025" spans="3:4">
      <c r="C5025" s="7"/>
      <c r="D5025" s="7"/>
    </row>
    <row r="5026" spans="3:4">
      <c r="C5026" s="7"/>
      <c r="D5026" s="7"/>
    </row>
    <row r="5027" spans="3:4">
      <c r="C5027" s="7"/>
      <c r="D5027" s="7"/>
    </row>
    <row r="5028" spans="3:4">
      <c r="C5028" s="7"/>
      <c r="D5028" s="7"/>
    </row>
    <row r="5029" spans="3:4">
      <c r="C5029" s="7"/>
      <c r="D5029" s="7"/>
    </row>
    <row r="5030" spans="3:4">
      <c r="C5030" s="7"/>
      <c r="D5030" s="7"/>
    </row>
    <row r="5031" spans="3:4">
      <c r="C5031" s="7"/>
      <c r="D5031" s="7"/>
    </row>
    <row r="5032" spans="3:4">
      <c r="C5032" s="7"/>
      <c r="D5032" s="7"/>
    </row>
    <row r="5033" spans="3:4">
      <c r="C5033" s="7"/>
      <c r="D5033" s="7"/>
    </row>
    <row r="5034" spans="3:4">
      <c r="C5034" s="7"/>
      <c r="D5034" s="7"/>
    </row>
    <row r="5035" spans="3:4">
      <c r="C5035" s="7"/>
      <c r="D5035" s="7"/>
    </row>
    <row r="5036" spans="3:4">
      <c r="C5036" s="7"/>
      <c r="D5036" s="7"/>
    </row>
    <row r="5037" spans="3:4">
      <c r="C5037" s="7"/>
      <c r="D5037" s="7"/>
    </row>
    <row r="5038" spans="3:4">
      <c r="C5038" s="7"/>
      <c r="D5038" s="7"/>
    </row>
    <row r="5039" spans="3:4">
      <c r="C5039" s="7"/>
      <c r="D5039" s="7"/>
    </row>
    <row r="5040" spans="3:4">
      <c r="C5040" s="7"/>
      <c r="D5040" s="7"/>
    </row>
    <row r="5041" spans="3:4">
      <c r="C5041" s="7"/>
      <c r="D5041" s="7"/>
    </row>
    <row r="5042" spans="3:4">
      <c r="C5042" s="7"/>
      <c r="D5042" s="7"/>
    </row>
    <row r="5043" spans="3:4">
      <c r="C5043" s="7"/>
      <c r="D5043" s="7"/>
    </row>
    <row r="5044" spans="3:4">
      <c r="C5044" s="7"/>
      <c r="D5044" s="7"/>
    </row>
    <row r="5045" spans="3:4">
      <c r="C5045" s="7"/>
      <c r="D5045" s="7"/>
    </row>
    <row r="5046" spans="3:4">
      <c r="C5046" s="7"/>
      <c r="D5046" s="7"/>
    </row>
    <row r="5047" spans="3:4">
      <c r="C5047" s="7"/>
      <c r="D5047" s="7"/>
    </row>
    <row r="5048" spans="3:4">
      <c r="C5048" s="7"/>
      <c r="D5048" s="7"/>
    </row>
    <row r="5049" spans="3:4">
      <c r="C5049" s="7"/>
      <c r="D5049" s="7"/>
    </row>
    <row r="5050" spans="3:4">
      <c r="C5050" s="7"/>
      <c r="D5050" s="7"/>
    </row>
    <row r="5051" spans="3:4">
      <c r="C5051" s="7"/>
      <c r="D5051" s="7"/>
    </row>
    <row r="5052" spans="3:4">
      <c r="C5052" s="7"/>
      <c r="D5052" s="7"/>
    </row>
    <row r="5053" spans="3:4">
      <c r="C5053" s="7"/>
      <c r="D5053" s="7"/>
    </row>
    <row r="5054" spans="3:4">
      <c r="C5054" s="7"/>
      <c r="D5054" s="7"/>
    </row>
    <row r="5055" spans="3:4">
      <c r="C5055" s="7"/>
      <c r="D5055" s="7"/>
    </row>
    <row r="5056" spans="3:4">
      <c r="C5056" s="7"/>
      <c r="D5056" s="7"/>
    </row>
    <row r="5057" spans="3:4">
      <c r="C5057" s="7"/>
      <c r="D5057" s="7"/>
    </row>
    <row r="5058" spans="3:4">
      <c r="C5058" s="7"/>
      <c r="D5058" s="7"/>
    </row>
    <row r="5059" spans="3:4">
      <c r="C5059" s="7"/>
      <c r="D5059" s="7"/>
    </row>
    <row r="5060" spans="3:4">
      <c r="C5060" s="7"/>
      <c r="D5060" s="7"/>
    </row>
    <row r="5061" spans="3:4">
      <c r="C5061" s="7"/>
      <c r="D5061" s="7"/>
    </row>
    <row r="5062" spans="3:4">
      <c r="C5062" s="7"/>
      <c r="D5062" s="7"/>
    </row>
    <row r="5063" spans="3:4">
      <c r="C5063" s="7"/>
      <c r="D5063" s="7"/>
    </row>
    <row r="5064" spans="3:4">
      <c r="C5064" s="7"/>
      <c r="D5064" s="7"/>
    </row>
    <row r="5065" spans="3:4">
      <c r="C5065" s="7"/>
      <c r="D5065" s="7"/>
    </row>
    <row r="5066" spans="3:4">
      <c r="C5066" s="7"/>
      <c r="D5066" s="7"/>
    </row>
    <row r="5067" spans="3:4">
      <c r="C5067" s="7"/>
      <c r="D5067" s="7"/>
    </row>
    <row r="5068" spans="3:4">
      <c r="C5068" s="7"/>
      <c r="D5068" s="7"/>
    </row>
    <row r="5069" spans="3:4">
      <c r="C5069" s="7"/>
      <c r="D5069" s="7"/>
    </row>
    <row r="5070" spans="3:4">
      <c r="C5070" s="7"/>
      <c r="D5070" s="7"/>
    </row>
    <row r="5071" spans="3:4">
      <c r="C5071" s="7"/>
      <c r="D5071" s="7"/>
    </row>
    <row r="5072" spans="3:4">
      <c r="C5072" s="7"/>
      <c r="D5072" s="7"/>
    </row>
    <row r="5073" spans="3:4">
      <c r="C5073" s="7"/>
      <c r="D5073" s="7"/>
    </row>
    <row r="5074" spans="3:4">
      <c r="C5074" s="7"/>
      <c r="D5074" s="7"/>
    </row>
    <row r="5075" spans="3:4">
      <c r="C5075" s="7"/>
      <c r="D5075" s="7"/>
    </row>
    <row r="5076" spans="3:4">
      <c r="C5076" s="7"/>
      <c r="D5076" s="7"/>
    </row>
    <row r="5077" spans="3:4">
      <c r="C5077" s="7"/>
      <c r="D5077" s="7"/>
    </row>
    <row r="5078" spans="3:4">
      <c r="C5078" s="7"/>
      <c r="D5078" s="7"/>
    </row>
    <row r="5079" spans="3:4">
      <c r="C5079" s="7"/>
      <c r="D5079" s="7"/>
    </row>
    <row r="5080" spans="3:4">
      <c r="C5080" s="7"/>
      <c r="D5080" s="7"/>
    </row>
    <row r="5081" spans="3:4">
      <c r="C5081" s="7"/>
      <c r="D5081" s="7"/>
    </row>
    <row r="5082" spans="3:4">
      <c r="C5082" s="7"/>
      <c r="D5082" s="7"/>
    </row>
    <row r="5083" spans="3:4">
      <c r="C5083" s="7"/>
      <c r="D5083" s="7"/>
    </row>
    <row r="5084" spans="3:4">
      <c r="C5084" s="7"/>
      <c r="D5084" s="7"/>
    </row>
    <row r="5085" spans="3:4">
      <c r="C5085" s="7"/>
      <c r="D5085" s="7"/>
    </row>
    <row r="5086" spans="3:4">
      <c r="C5086" s="7"/>
      <c r="D5086" s="7"/>
    </row>
    <row r="5087" spans="3:4">
      <c r="C5087" s="7"/>
      <c r="D5087" s="7"/>
    </row>
    <row r="5088" spans="3:4">
      <c r="C5088" s="7"/>
      <c r="D5088" s="7"/>
    </row>
    <row r="5089" spans="3:4">
      <c r="C5089" s="7"/>
      <c r="D5089" s="7"/>
    </row>
    <row r="5090" spans="3:4">
      <c r="C5090" s="7"/>
      <c r="D5090" s="7"/>
    </row>
    <row r="5091" spans="3:4">
      <c r="C5091" s="7"/>
      <c r="D5091" s="7"/>
    </row>
    <row r="5092" spans="3:4">
      <c r="C5092" s="7"/>
      <c r="D5092" s="7"/>
    </row>
    <row r="5093" spans="3:4">
      <c r="C5093" s="7"/>
      <c r="D5093" s="7"/>
    </row>
    <row r="5094" spans="3:4">
      <c r="C5094" s="7"/>
      <c r="D5094" s="7"/>
    </row>
    <row r="5095" spans="3:4">
      <c r="C5095" s="7"/>
      <c r="D5095" s="7"/>
    </row>
    <row r="5096" spans="3:4">
      <c r="C5096" s="7"/>
      <c r="D5096" s="7"/>
    </row>
    <row r="5097" spans="3:4">
      <c r="C5097" s="7"/>
      <c r="D5097" s="7"/>
    </row>
    <row r="5098" spans="3:4">
      <c r="C5098" s="7"/>
      <c r="D5098" s="7"/>
    </row>
    <row r="5099" spans="3:4">
      <c r="C5099" s="7"/>
      <c r="D5099" s="7"/>
    </row>
    <row r="5100" spans="3:4">
      <c r="C5100" s="7"/>
      <c r="D5100" s="7"/>
    </row>
    <row r="5101" spans="3:4">
      <c r="C5101" s="7"/>
      <c r="D5101" s="7"/>
    </row>
    <row r="5102" spans="3:4">
      <c r="C5102" s="7"/>
      <c r="D5102" s="7"/>
    </row>
    <row r="5103" spans="3:4">
      <c r="C5103" s="7"/>
      <c r="D5103" s="7"/>
    </row>
    <row r="5104" spans="3:4">
      <c r="C5104" s="7"/>
      <c r="D5104" s="7"/>
    </row>
    <row r="5105" spans="3:4">
      <c r="C5105" s="7"/>
      <c r="D5105" s="7"/>
    </row>
    <row r="5106" spans="3:4">
      <c r="C5106" s="7"/>
      <c r="D5106" s="7"/>
    </row>
    <row r="5107" spans="3:4">
      <c r="C5107" s="7"/>
      <c r="D5107" s="7"/>
    </row>
    <row r="5108" spans="3:4">
      <c r="C5108" s="7"/>
      <c r="D5108" s="7"/>
    </row>
    <row r="5109" spans="3:4">
      <c r="C5109" s="7"/>
      <c r="D5109" s="7"/>
    </row>
    <row r="5110" spans="3:4">
      <c r="C5110" s="7"/>
      <c r="D5110" s="7"/>
    </row>
    <row r="5111" spans="3:4">
      <c r="C5111" s="7"/>
      <c r="D5111" s="7"/>
    </row>
    <row r="5112" spans="3:4">
      <c r="C5112" s="7"/>
      <c r="D5112" s="7"/>
    </row>
    <row r="5113" spans="3:4">
      <c r="C5113" s="7"/>
      <c r="D5113" s="7"/>
    </row>
    <row r="5114" spans="3:4">
      <c r="C5114" s="7"/>
      <c r="D5114" s="7"/>
    </row>
    <row r="5115" spans="3:4">
      <c r="C5115" s="7"/>
      <c r="D5115" s="7"/>
    </row>
    <row r="5116" spans="3:4">
      <c r="C5116" s="7"/>
      <c r="D5116" s="7"/>
    </row>
    <row r="5117" spans="3:4">
      <c r="C5117" s="7"/>
      <c r="D5117" s="7"/>
    </row>
    <row r="5118" spans="3:4">
      <c r="C5118" s="7"/>
      <c r="D5118" s="7"/>
    </row>
    <row r="5119" spans="3:4">
      <c r="C5119" s="7"/>
      <c r="D5119" s="7"/>
    </row>
    <row r="5120" spans="3:4">
      <c r="C5120" s="7"/>
      <c r="D5120" s="7"/>
    </row>
    <row r="5121" spans="3:4">
      <c r="C5121" s="7"/>
      <c r="D5121" s="7"/>
    </row>
    <row r="5122" spans="3:4">
      <c r="C5122" s="7"/>
      <c r="D5122" s="7"/>
    </row>
    <row r="5123" spans="3:4">
      <c r="C5123" s="7"/>
      <c r="D5123" s="7"/>
    </row>
    <row r="5124" spans="3:4">
      <c r="C5124" s="7"/>
      <c r="D5124" s="7"/>
    </row>
    <row r="5125" spans="3:4">
      <c r="C5125" s="7"/>
      <c r="D5125" s="7"/>
    </row>
    <row r="5126" spans="3:4">
      <c r="C5126" s="7"/>
      <c r="D5126" s="7"/>
    </row>
    <row r="5127" spans="3:4">
      <c r="C5127" s="7"/>
      <c r="D5127" s="7"/>
    </row>
    <row r="5128" spans="3:4">
      <c r="C5128" s="7"/>
      <c r="D5128" s="7"/>
    </row>
    <row r="5129" spans="3:4">
      <c r="C5129" s="7"/>
      <c r="D5129" s="7"/>
    </row>
    <row r="5130" spans="3:4">
      <c r="C5130" s="7"/>
      <c r="D5130" s="7"/>
    </row>
    <row r="5131" spans="3:4">
      <c r="C5131" s="7"/>
      <c r="D5131" s="7"/>
    </row>
    <row r="5132" spans="3:4">
      <c r="C5132" s="7"/>
      <c r="D5132" s="7"/>
    </row>
    <row r="5133" spans="3:4">
      <c r="C5133" s="7"/>
      <c r="D5133" s="7"/>
    </row>
    <row r="5134" spans="3:4">
      <c r="C5134" s="7"/>
      <c r="D5134" s="7"/>
    </row>
    <row r="5135" spans="3:4">
      <c r="C5135" s="7"/>
      <c r="D5135" s="7"/>
    </row>
    <row r="5136" spans="3:4">
      <c r="C5136" s="7"/>
      <c r="D5136" s="7"/>
    </row>
    <row r="5137" spans="3:4">
      <c r="C5137" s="7"/>
      <c r="D5137" s="7"/>
    </row>
    <row r="5138" spans="3:4">
      <c r="C5138" s="7"/>
      <c r="D5138" s="7"/>
    </row>
    <row r="5139" spans="3:4">
      <c r="C5139" s="7"/>
      <c r="D5139" s="7"/>
    </row>
    <row r="5140" spans="3:4">
      <c r="C5140" s="7"/>
      <c r="D5140" s="7"/>
    </row>
    <row r="5141" spans="3:4">
      <c r="C5141" s="7"/>
      <c r="D5141" s="7"/>
    </row>
    <row r="5142" spans="3:4">
      <c r="C5142" s="7"/>
      <c r="D5142" s="7"/>
    </row>
    <row r="5143" spans="3:4">
      <c r="C5143" s="7"/>
      <c r="D5143" s="7"/>
    </row>
    <row r="5144" spans="3:4">
      <c r="C5144" s="7"/>
      <c r="D5144" s="7"/>
    </row>
    <row r="5145" spans="3:4">
      <c r="C5145" s="7"/>
      <c r="D5145" s="7"/>
    </row>
    <row r="5146" spans="3:4">
      <c r="C5146" s="7"/>
      <c r="D5146" s="7"/>
    </row>
    <row r="5147" spans="3:4">
      <c r="C5147" s="7"/>
      <c r="D5147" s="7"/>
    </row>
    <row r="5148" spans="3:4">
      <c r="C5148" s="7"/>
      <c r="D5148" s="7"/>
    </row>
    <row r="5149" spans="3:4">
      <c r="C5149" s="7"/>
      <c r="D5149" s="7"/>
    </row>
    <row r="5150" spans="3:4">
      <c r="C5150" s="7"/>
      <c r="D5150" s="7"/>
    </row>
    <row r="5151" spans="3:4">
      <c r="C5151" s="7"/>
      <c r="D5151" s="7"/>
    </row>
    <row r="5152" spans="3:4">
      <c r="C5152" s="7"/>
      <c r="D5152" s="7"/>
    </row>
    <row r="5153" spans="3:4">
      <c r="C5153" s="7"/>
      <c r="D5153" s="7"/>
    </row>
    <row r="5154" spans="3:4">
      <c r="C5154" s="7"/>
      <c r="D5154" s="7"/>
    </row>
    <row r="5155" spans="3:4">
      <c r="C5155" s="7"/>
      <c r="D5155" s="7"/>
    </row>
    <row r="5156" spans="3:4">
      <c r="C5156" s="7"/>
      <c r="D5156" s="7"/>
    </row>
    <row r="5157" spans="3:4">
      <c r="C5157" s="7"/>
      <c r="D5157" s="7"/>
    </row>
    <row r="5158" spans="3:4">
      <c r="C5158" s="7"/>
      <c r="D5158" s="7"/>
    </row>
    <row r="5159" spans="3:4">
      <c r="C5159" s="7"/>
      <c r="D5159" s="7"/>
    </row>
    <row r="5160" spans="3:4">
      <c r="C5160" s="7"/>
      <c r="D5160" s="7"/>
    </row>
    <row r="5161" spans="3:4">
      <c r="C5161" s="7"/>
      <c r="D5161" s="7"/>
    </row>
    <row r="5162" spans="3:4">
      <c r="C5162" s="7"/>
      <c r="D5162" s="7"/>
    </row>
    <row r="5163" spans="3:4">
      <c r="C5163" s="7"/>
      <c r="D5163" s="7"/>
    </row>
    <row r="5164" spans="3:4">
      <c r="C5164" s="7"/>
      <c r="D5164" s="7"/>
    </row>
    <row r="5165" spans="3:4">
      <c r="C5165" s="7"/>
      <c r="D5165" s="7"/>
    </row>
    <row r="5166" spans="3:4">
      <c r="C5166" s="7"/>
      <c r="D5166" s="7"/>
    </row>
    <row r="5167" spans="3:4">
      <c r="C5167" s="7"/>
      <c r="D5167" s="7"/>
    </row>
    <row r="5168" spans="3:4">
      <c r="C5168" s="7"/>
      <c r="D5168" s="7"/>
    </row>
    <row r="5169" spans="3:4">
      <c r="C5169" s="7"/>
      <c r="D5169" s="7"/>
    </row>
    <row r="5170" spans="3:4">
      <c r="C5170" s="7"/>
      <c r="D5170" s="7"/>
    </row>
    <row r="5171" spans="3:4">
      <c r="C5171" s="7"/>
      <c r="D5171" s="7"/>
    </row>
    <row r="5172" spans="3:4">
      <c r="C5172" s="7"/>
      <c r="D5172" s="7"/>
    </row>
    <row r="5173" spans="3:4">
      <c r="C5173" s="7"/>
      <c r="D5173" s="7"/>
    </row>
    <row r="5174" spans="3:4">
      <c r="C5174" s="7"/>
      <c r="D5174" s="7"/>
    </row>
    <row r="5175" spans="3:4">
      <c r="C5175" s="7"/>
      <c r="D5175" s="7"/>
    </row>
    <row r="5176" spans="3:4">
      <c r="C5176" s="7"/>
      <c r="D5176" s="7"/>
    </row>
    <row r="5177" spans="3:4">
      <c r="C5177" s="7"/>
      <c r="D5177" s="7"/>
    </row>
    <row r="5178" spans="3:4">
      <c r="C5178" s="7"/>
      <c r="D5178" s="7"/>
    </row>
    <row r="5179" spans="3:4">
      <c r="C5179" s="7"/>
      <c r="D5179" s="7"/>
    </row>
    <row r="5180" spans="3:4">
      <c r="C5180" s="7"/>
      <c r="D5180" s="7"/>
    </row>
    <row r="5181" spans="3:4">
      <c r="C5181" s="7"/>
      <c r="D5181" s="7"/>
    </row>
    <row r="5182" spans="3:4">
      <c r="C5182" s="7"/>
      <c r="D5182" s="7"/>
    </row>
    <row r="5183" spans="3:4">
      <c r="C5183" s="7"/>
      <c r="D5183" s="7"/>
    </row>
    <row r="5184" spans="3:4">
      <c r="C5184" s="7"/>
      <c r="D5184" s="7"/>
    </row>
    <row r="5185" spans="3:4">
      <c r="C5185" s="7"/>
      <c r="D5185" s="7"/>
    </row>
    <row r="5186" spans="3:4">
      <c r="C5186" s="7"/>
      <c r="D5186" s="7"/>
    </row>
    <row r="5187" spans="3:4">
      <c r="C5187" s="7"/>
      <c r="D5187" s="7"/>
    </row>
    <row r="5188" spans="3:4">
      <c r="C5188" s="7"/>
      <c r="D5188" s="7"/>
    </row>
    <row r="5189" spans="3:4">
      <c r="C5189" s="7"/>
      <c r="D5189" s="7"/>
    </row>
    <row r="5190" spans="3:4">
      <c r="C5190" s="7"/>
      <c r="D5190" s="7"/>
    </row>
    <row r="5191" spans="3:4">
      <c r="C5191" s="7"/>
      <c r="D5191" s="7"/>
    </row>
    <row r="5192" spans="3:4">
      <c r="C5192" s="7"/>
      <c r="D5192" s="7"/>
    </row>
    <row r="5193" spans="3:4">
      <c r="C5193" s="7"/>
      <c r="D5193" s="7"/>
    </row>
    <row r="5194" spans="3:4">
      <c r="C5194" s="7"/>
      <c r="D5194" s="7"/>
    </row>
    <row r="5195" spans="3:4">
      <c r="C5195" s="7"/>
      <c r="D5195" s="7"/>
    </row>
    <row r="5196" spans="3:4">
      <c r="C5196" s="7"/>
      <c r="D5196" s="7"/>
    </row>
    <row r="5197" spans="3:4">
      <c r="C5197" s="7"/>
      <c r="D5197" s="7"/>
    </row>
    <row r="5198" spans="3:4">
      <c r="C5198" s="7"/>
      <c r="D5198" s="7"/>
    </row>
    <row r="5199" spans="3:4">
      <c r="C5199" s="7"/>
      <c r="D5199" s="7"/>
    </row>
    <row r="5200" spans="3:4">
      <c r="C5200" s="7"/>
      <c r="D5200" s="7"/>
    </row>
    <row r="5201" spans="3:4">
      <c r="C5201" s="7"/>
      <c r="D5201" s="7"/>
    </row>
    <row r="5202" spans="3:4">
      <c r="C5202" s="7"/>
      <c r="D5202" s="7"/>
    </row>
    <row r="5203" spans="3:4">
      <c r="C5203" s="7"/>
      <c r="D5203" s="7"/>
    </row>
    <row r="5204" spans="3:4">
      <c r="C5204" s="7"/>
      <c r="D5204" s="7"/>
    </row>
    <row r="5205" spans="3:4">
      <c r="C5205" s="7"/>
      <c r="D5205" s="7"/>
    </row>
    <row r="5206" spans="3:4">
      <c r="C5206" s="7"/>
      <c r="D5206" s="7"/>
    </row>
    <row r="5207" spans="3:4">
      <c r="C5207" s="7"/>
      <c r="D5207" s="7"/>
    </row>
    <row r="5208" spans="3:4">
      <c r="C5208" s="7"/>
      <c r="D5208" s="7"/>
    </row>
    <row r="5209" spans="3:4">
      <c r="C5209" s="7"/>
      <c r="D5209" s="7"/>
    </row>
    <row r="5210" spans="3:4">
      <c r="C5210" s="7"/>
      <c r="D5210" s="7"/>
    </row>
    <row r="5211" spans="3:4">
      <c r="C5211" s="7"/>
      <c r="D5211" s="7"/>
    </row>
    <row r="5212" spans="3:4">
      <c r="C5212" s="7"/>
      <c r="D5212" s="7"/>
    </row>
    <row r="5213" spans="3:4">
      <c r="C5213" s="7"/>
      <c r="D5213" s="7"/>
    </row>
    <row r="5214" spans="3:4">
      <c r="C5214" s="7"/>
      <c r="D5214" s="7"/>
    </row>
    <row r="5215" spans="3:4">
      <c r="C5215" s="7"/>
      <c r="D5215" s="7"/>
    </row>
    <row r="5216" spans="3:4">
      <c r="C5216" s="7"/>
      <c r="D5216" s="7"/>
    </row>
    <row r="5217" spans="3:4">
      <c r="C5217" s="7"/>
      <c r="D5217" s="7"/>
    </row>
    <row r="5218" spans="3:4">
      <c r="C5218" s="7"/>
      <c r="D5218" s="7"/>
    </row>
    <row r="5219" spans="3:4">
      <c r="C5219" s="7"/>
      <c r="D5219" s="7"/>
    </row>
    <row r="5220" spans="3:4">
      <c r="C5220" s="7"/>
      <c r="D5220" s="7"/>
    </row>
    <row r="5221" spans="3:4">
      <c r="C5221" s="7"/>
      <c r="D5221" s="7"/>
    </row>
    <row r="5222" spans="3:4">
      <c r="C5222" s="7"/>
      <c r="D5222" s="7"/>
    </row>
    <row r="5223" spans="3:4">
      <c r="C5223" s="7"/>
      <c r="D5223" s="7"/>
    </row>
    <row r="5224" spans="3:4">
      <c r="C5224" s="7"/>
      <c r="D5224" s="7"/>
    </row>
    <row r="5225" spans="3:4">
      <c r="C5225" s="7"/>
      <c r="D5225" s="7"/>
    </row>
    <row r="5226" spans="3:4">
      <c r="C5226" s="7"/>
      <c r="D5226" s="7"/>
    </row>
    <row r="5227" spans="3:4">
      <c r="C5227" s="7"/>
      <c r="D5227" s="7"/>
    </row>
    <row r="5228" spans="3:4">
      <c r="C5228" s="7"/>
      <c r="D5228" s="7"/>
    </row>
    <row r="5229" spans="3:4">
      <c r="C5229" s="7"/>
      <c r="D5229" s="7"/>
    </row>
    <row r="5230" spans="3:4">
      <c r="C5230" s="7"/>
      <c r="D5230" s="7"/>
    </row>
    <row r="5231" spans="3:4">
      <c r="C5231" s="7"/>
      <c r="D5231" s="7"/>
    </row>
    <row r="5232" spans="3:4">
      <c r="C5232" s="7"/>
      <c r="D5232" s="7"/>
    </row>
    <row r="5233" spans="3:4">
      <c r="C5233" s="7"/>
      <c r="D5233" s="7"/>
    </row>
    <row r="5234" spans="3:4">
      <c r="C5234" s="7"/>
      <c r="D5234" s="7"/>
    </row>
    <row r="5235" spans="3:4">
      <c r="C5235" s="7"/>
      <c r="D5235" s="7"/>
    </row>
    <row r="5236" spans="3:4">
      <c r="C5236" s="7"/>
      <c r="D5236" s="7"/>
    </row>
    <row r="5237" spans="3:4">
      <c r="C5237" s="7"/>
      <c r="D5237" s="7"/>
    </row>
    <row r="5238" spans="3:4">
      <c r="C5238" s="7"/>
      <c r="D5238" s="7"/>
    </row>
    <row r="5239" spans="3:4">
      <c r="C5239" s="7"/>
      <c r="D5239" s="7"/>
    </row>
    <row r="5240" spans="3:4">
      <c r="C5240" s="7"/>
      <c r="D5240" s="7"/>
    </row>
    <row r="5241" spans="3:4">
      <c r="C5241" s="7"/>
      <c r="D5241" s="7"/>
    </row>
    <row r="5242" spans="3:4">
      <c r="C5242" s="7"/>
      <c r="D5242" s="7"/>
    </row>
    <row r="5243" spans="3:4">
      <c r="C5243" s="7"/>
      <c r="D5243" s="7"/>
    </row>
    <row r="5244" spans="3:4">
      <c r="C5244" s="7"/>
      <c r="D5244" s="7"/>
    </row>
    <row r="5245" spans="3:4">
      <c r="C5245" s="7"/>
      <c r="D5245" s="7"/>
    </row>
    <row r="5246" spans="3:4">
      <c r="C5246" s="7"/>
      <c r="D5246" s="7"/>
    </row>
    <row r="5247" spans="3:4">
      <c r="C5247" s="7"/>
      <c r="D5247" s="7"/>
    </row>
    <row r="5248" spans="3:4">
      <c r="C5248" s="7"/>
      <c r="D5248" s="7"/>
    </row>
    <row r="5249" spans="3:4">
      <c r="C5249" s="7"/>
      <c r="D5249" s="7"/>
    </row>
    <row r="5250" spans="3:4">
      <c r="C5250" s="7"/>
      <c r="D5250" s="7"/>
    </row>
    <row r="5251" spans="3:4">
      <c r="C5251" s="7"/>
      <c r="D5251" s="7"/>
    </row>
    <row r="5252" spans="3:4">
      <c r="C5252" s="7"/>
      <c r="D5252" s="7"/>
    </row>
    <row r="5253" spans="3:4">
      <c r="C5253" s="7"/>
      <c r="D5253" s="7"/>
    </row>
    <row r="5254" spans="3:4">
      <c r="C5254" s="7"/>
      <c r="D5254" s="7"/>
    </row>
    <row r="5255" spans="3:4">
      <c r="C5255" s="7"/>
      <c r="D5255" s="7"/>
    </row>
    <row r="5256" spans="3:4">
      <c r="C5256" s="7"/>
      <c r="D5256" s="7"/>
    </row>
    <row r="5257" spans="3:4">
      <c r="C5257" s="7"/>
      <c r="D5257" s="7"/>
    </row>
    <row r="5258" spans="3:4">
      <c r="C5258" s="7"/>
      <c r="D5258" s="7"/>
    </row>
    <row r="5259" spans="3:4">
      <c r="C5259" s="7"/>
      <c r="D5259" s="7"/>
    </row>
    <row r="5260" spans="3:4">
      <c r="C5260" s="7"/>
      <c r="D5260" s="7"/>
    </row>
    <row r="5261" spans="3:4">
      <c r="C5261" s="7"/>
      <c r="D5261" s="7"/>
    </row>
    <row r="5262" spans="3:4">
      <c r="C5262" s="7"/>
      <c r="D5262" s="7"/>
    </row>
    <row r="5263" spans="3:4">
      <c r="C5263" s="7"/>
      <c r="D5263" s="7"/>
    </row>
    <row r="5264" spans="3:4">
      <c r="C5264" s="7"/>
      <c r="D5264" s="7"/>
    </row>
    <row r="5265" spans="3:4">
      <c r="C5265" s="7"/>
      <c r="D5265" s="7"/>
    </row>
    <row r="5266" spans="3:4">
      <c r="C5266" s="7"/>
      <c r="D5266" s="7"/>
    </row>
    <row r="5267" spans="3:4">
      <c r="C5267" s="7"/>
      <c r="D5267" s="7"/>
    </row>
    <row r="5268" spans="3:4">
      <c r="C5268" s="7"/>
      <c r="D5268" s="7"/>
    </row>
    <row r="5269" spans="3:4">
      <c r="C5269" s="7"/>
      <c r="D5269" s="7"/>
    </row>
    <row r="5270" spans="3:4">
      <c r="C5270" s="7"/>
      <c r="D5270" s="7"/>
    </row>
    <row r="5271" spans="3:4">
      <c r="C5271" s="7"/>
      <c r="D5271" s="7"/>
    </row>
    <row r="5272" spans="3:4">
      <c r="C5272" s="7"/>
      <c r="D5272" s="7"/>
    </row>
    <row r="5273" spans="3:4">
      <c r="C5273" s="7"/>
      <c r="D5273" s="7"/>
    </row>
    <row r="5274" spans="3:4">
      <c r="C5274" s="7"/>
      <c r="D5274" s="7"/>
    </row>
    <row r="5275" spans="3:4">
      <c r="C5275" s="7"/>
      <c r="D5275" s="7"/>
    </row>
    <row r="5276" spans="3:4">
      <c r="C5276" s="7"/>
      <c r="D5276" s="7"/>
    </row>
    <row r="5277" spans="3:4">
      <c r="C5277" s="7"/>
      <c r="D5277" s="7"/>
    </row>
    <row r="5278" spans="3:4">
      <c r="C5278" s="7"/>
      <c r="D5278" s="7"/>
    </row>
    <row r="5279" spans="3:4">
      <c r="C5279" s="7"/>
      <c r="D5279" s="7"/>
    </row>
    <row r="5280" spans="3:4">
      <c r="C5280" s="7"/>
      <c r="D5280" s="7"/>
    </row>
    <row r="5281" spans="3:4">
      <c r="C5281" s="7"/>
      <c r="D5281" s="7"/>
    </row>
    <row r="5282" spans="3:4">
      <c r="C5282" s="7"/>
      <c r="D5282" s="7"/>
    </row>
    <row r="5283" spans="3:4">
      <c r="C5283" s="7"/>
      <c r="D5283" s="7"/>
    </row>
    <row r="5284" spans="3:4">
      <c r="C5284" s="7"/>
      <c r="D5284" s="7"/>
    </row>
    <row r="5285" spans="3:4">
      <c r="C5285" s="7"/>
      <c r="D5285" s="7"/>
    </row>
    <row r="5286" spans="3:4">
      <c r="C5286" s="7"/>
      <c r="D5286" s="7"/>
    </row>
    <row r="5287" spans="3:4">
      <c r="C5287" s="7"/>
      <c r="D5287" s="7"/>
    </row>
    <row r="5288" spans="3:4">
      <c r="C5288" s="7"/>
      <c r="D5288" s="7"/>
    </row>
    <row r="5289" spans="3:4">
      <c r="C5289" s="7"/>
      <c r="D5289" s="7"/>
    </row>
    <row r="5290" spans="3:4">
      <c r="C5290" s="7"/>
      <c r="D5290" s="7"/>
    </row>
    <row r="5291" spans="3:4">
      <c r="C5291" s="7"/>
      <c r="D5291" s="7"/>
    </row>
    <row r="5292" spans="3:4">
      <c r="C5292" s="7"/>
      <c r="D5292" s="7"/>
    </row>
    <row r="5293" spans="3:4">
      <c r="C5293" s="7"/>
      <c r="D5293" s="7"/>
    </row>
    <row r="5294" spans="3:4">
      <c r="C5294" s="7"/>
      <c r="D5294" s="7"/>
    </row>
    <row r="5295" spans="3:4">
      <c r="C5295" s="7"/>
      <c r="D5295" s="7"/>
    </row>
    <row r="5296" spans="3:4">
      <c r="C5296" s="7"/>
      <c r="D5296" s="7"/>
    </row>
    <row r="5297" spans="3:4">
      <c r="C5297" s="7"/>
      <c r="D5297" s="7"/>
    </row>
    <row r="5298" spans="3:4">
      <c r="C5298" s="7"/>
      <c r="D5298" s="7"/>
    </row>
    <row r="5299" spans="3:4">
      <c r="C5299" s="7"/>
      <c r="D5299" s="7"/>
    </row>
    <row r="5300" spans="3:4">
      <c r="C5300" s="7"/>
      <c r="D5300" s="7"/>
    </row>
    <row r="5301" spans="3:4">
      <c r="C5301" s="7"/>
      <c r="D5301" s="7"/>
    </row>
    <row r="5302" spans="3:4">
      <c r="C5302" s="7"/>
      <c r="D5302" s="7"/>
    </row>
    <row r="5303" spans="3:4">
      <c r="C5303" s="7"/>
      <c r="D5303" s="7"/>
    </row>
    <row r="5304" spans="3:4">
      <c r="C5304" s="7"/>
      <c r="D5304" s="7"/>
    </row>
    <row r="5305" spans="3:4">
      <c r="C5305" s="7"/>
      <c r="D5305" s="7"/>
    </row>
    <row r="5306" spans="3:4">
      <c r="C5306" s="7"/>
      <c r="D5306" s="7"/>
    </row>
    <row r="5307" spans="3:4">
      <c r="C5307" s="7"/>
      <c r="D5307" s="7"/>
    </row>
    <row r="5308" spans="3:4">
      <c r="C5308" s="7"/>
      <c r="D5308" s="7"/>
    </row>
    <row r="5309" spans="3:4">
      <c r="C5309" s="7"/>
      <c r="D5309" s="7"/>
    </row>
    <row r="5310" spans="3:4">
      <c r="C5310" s="7"/>
      <c r="D5310" s="7"/>
    </row>
    <row r="5311" spans="3:4">
      <c r="C5311" s="7"/>
      <c r="D5311" s="7"/>
    </row>
    <row r="5312" spans="3:4">
      <c r="C5312" s="7"/>
      <c r="D5312" s="7"/>
    </row>
    <row r="5313" spans="3:4">
      <c r="C5313" s="7"/>
      <c r="D5313" s="7"/>
    </row>
    <row r="5314" spans="3:4">
      <c r="C5314" s="7"/>
      <c r="D5314" s="7"/>
    </row>
    <row r="5315" spans="3:4">
      <c r="C5315" s="7"/>
      <c r="D5315" s="7"/>
    </row>
    <row r="5316" spans="3:4">
      <c r="C5316" s="7"/>
      <c r="D5316" s="7"/>
    </row>
    <row r="5317" spans="3:4">
      <c r="C5317" s="7"/>
      <c r="D5317" s="7"/>
    </row>
    <row r="5318" spans="3:4">
      <c r="C5318" s="7"/>
      <c r="D5318" s="7"/>
    </row>
    <row r="5319" spans="3:4">
      <c r="C5319" s="7"/>
      <c r="D5319" s="7"/>
    </row>
    <row r="5320" spans="3:4">
      <c r="C5320" s="7"/>
      <c r="D5320" s="7"/>
    </row>
    <row r="5321" spans="3:4">
      <c r="C5321" s="7"/>
      <c r="D5321" s="7"/>
    </row>
    <row r="5322" spans="3:4">
      <c r="C5322" s="7"/>
      <c r="D5322" s="7"/>
    </row>
    <row r="5323" spans="3:4">
      <c r="C5323" s="7"/>
      <c r="D5323" s="7"/>
    </row>
    <row r="5324" spans="3:4">
      <c r="C5324" s="7"/>
      <c r="D5324" s="7"/>
    </row>
    <row r="5325" spans="3:4">
      <c r="C5325" s="7"/>
      <c r="D5325" s="7"/>
    </row>
    <row r="5326" spans="3:4">
      <c r="C5326" s="7"/>
      <c r="D5326" s="7"/>
    </row>
    <row r="5327" spans="3:4">
      <c r="C5327" s="7"/>
      <c r="D5327" s="7"/>
    </row>
    <row r="5328" spans="3:4">
      <c r="C5328" s="7"/>
      <c r="D5328" s="7"/>
    </row>
    <row r="5329" spans="3:4">
      <c r="C5329" s="7"/>
      <c r="D5329" s="7"/>
    </row>
    <row r="5330" spans="3:4">
      <c r="C5330" s="7"/>
      <c r="D5330" s="7"/>
    </row>
    <row r="5331" spans="3:4">
      <c r="C5331" s="7"/>
      <c r="D5331" s="7"/>
    </row>
    <row r="5332" spans="3:4">
      <c r="C5332" s="7"/>
      <c r="D5332" s="7"/>
    </row>
    <row r="5333" spans="3:4">
      <c r="C5333" s="7"/>
      <c r="D5333" s="7"/>
    </row>
    <row r="5334" spans="3:4">
      <c r="C5334" s="7"/>
      <c r="D5334" s="7"/>
    </row>
    <row r="5335" spans="3:4">
      <c r="C5335" s="7"/>
      <c r="D5335" s="7"/>
    </row>
    <row r="5336" spans="3:4">
      <c r="C5336" s="7"/>
      <c r="D5336" s="7"/>
    </row>
    <row r="5337" spans="3:4">
      <c r="C5337" s="7"/>
      <c r="D5337" s="7"/>
    </row>
    <row r="5338" spans="3:4">
      <c r="C5338" s="7"/>
      <c r="D5338" s="7"/>
    </row>
    <row r="5339" spans="3:4">
      <c r="C5339" s="7"/>
      <c r="D5339" s="7"/>
    </row>
    <row r="5340" spans="3:4">
      <c r="C5340" s="7"/>
      <c r="D5340" s="7"/>
    </row>
    <row r="5341" spans="3:4">
      <c r="C5341" s="7"/>
      <c r="D5341" s="7"/>
    </row>
    <row r="5342" spans="3:4">
      <c r="C5342" s="7"/>
      <c r="D5342" s="7"/>
    </row>
    <row r="5343" spans="3:4">
      <c r="C5343" s="7"/>
      <c r="D5343" s="7"/>
    </row>
    <row r="5344" spans="3:4">
      <c r="C5344" s="7"/>
      <c r="D5344" s="7"/>
    </row>
    <row r="5345" spans="3:4">
      <c r="C5345" s="7"/>
      <c r="D5345" s="7"/>
    </row>
    <row r="5346" spans="3:4">
      <c r="C5346" s="7"/>
      <c r="D5346" s="7"/>
    </row>
    <row r="5347" spans="3:4">
      <c r="C5347" s="7"/>
      <c r="D5347" s="7"/>
    </row>
    <row r="5348" spans="3:4">
      <c r="C5348" s="7"/>
      <c r="D5348" s="7"/>
    </row>
    <row r="5349" spans="3:4">
      <c r="C5349" s="7"/>
      <c r="D5349" s="7"/>
    </row>
    <row r="5350" spans="3:4">
      <c r="C5350" s="7"/>
      <c r="D5350" s="7"/>
    </row>
    <row r="5351" spans="3:4">
      <c r="C5351" s="7"/>
      <c r="D5351" s="7"/>
    </row>
    <row r="5352" spans="3:4">
      <c r="C5352" s="7"/>
      <c r="D5352" s="7"/>
    </row>
    <row r="5353" spans="3:4">
      <c r="C5353" s="7"/>
      <c r="D5353" s="7"/>
    </row>
    <row r="5354" spans="3:4">
      <c r="C5354" s="7"/>
      <c r="D5354" s="7"/>
    </row>
    <row r="5355" spans="3:4">
      <c r="C5355" s="7"/>
      <c r="D5355" s="7"/>
    </row>
    <row r="5356" spans="3:4">
      <c r="C5356" s="7"/>
      <c r="D5356" s="7"/>
    </row>
    <row r="5357" spans="3:4">
      <c r="C5357" s="7"/>
      <c r="D5357" s="7"/>
    </row>
    <row r="5358" spans="3:4">
      <c r="C5358" s="7"/>
      <c r="D5358" s="7"/>
    </row>
    <row r="5359" spans="3:4">
      <c r="C5359" s="7"/>
      <c r="D5359" s="7"/>
    </row>
    <row r="5360" spans="3:4">
      <c r="C5360" s="7"/>
      <c r="D5360" s="7"/>
    </row>
    <row r="5361" spans="3:4">
      <c r="C5361" s="7"/>
      <c r="D5361" s="7"/>
    </row>
    <row r="5362" spans="3:4">
      <c r="C5362" s="7"/>
      <c r="D5362" s="7"/>
    </row>
    <row r="5363" spans="3:4">
      <c r="C5363" s="7"/>
      <c r="D5363" s="7"/>
    </row>
    <row r="5364" spans="3:4">
      <c r="C5364" s="7"/>
      <c r="D5364" s="7"/>
    </row>
    <row r="5365" spans="3:4">
      <c r="C5365" s="7"/>
      <c r="D5365" s="7"/>
    </row>
    <row r="5366" spans="3:4">
      <c r="C5366" s="7"/>
      <c r="D5366" s="7"/>
    </row>
    <row r="5367" spans="3:4">
      <c r="C5367" s="7"/>
      <c r="D5367" s="7"/>
    </row>
    <row r="5368" spans="3:4">
      <c r="C5368" s="7"/>
      <c r="D5368" s="7"/>
    </row>
    <row r="5369" spans="3:4">
      <c r="C5369" s="7"/>
      <c r="D5369" s="7"/>
    </row>
    <row r="5370" spans="3:4">
      <c r="C5370" s="7"/>
      <c r="D5370" s="7"/>
    </row>
    <row r="5371" spans="3:4">
      <c r="C5371" s="7"/>
      <c r="D5371" s="7"/>
    </row>
    <row r="5372" spans="3:4">
      <c r="C5372" s="7"/>
      <c r="D5372" s="7"/>
    </row>
    <row r="5373" spans="3:4">
      <c r="C5373" s="7"/>
      <c r="D5373" s="7"/>
    </row>
    <row r="5374" spans="3:4">
      <c r="C5374" s="7"/>
      <c r="D5374" s="7"/>
    </row>
    <row r="5375" spans="3:4">
      <c r="C5375" s="7"/>
      <c r="D5375" s="7"/>
    </row>
    <row r="5376" spans="3:4">
      <c r="C5376" s="7"/>
      <c r="D5376" s="7"/>
    </row>
    <row r="5377" spans="3:4">
      <c r="C5377" s="7"/>
      <c r="D5377" s="7"/>
    </row>
    <row r="5378" spans="3:4">
      <c r="C5378" s="7"/>
      <c r="D5378" s="7"/>
    </row>
    <row r="5379" spans="3:4">
      <c r="C5379" s="7"/>
      <c r="D5379" s="7"/>
    </row>
    <row r="5380" spans="3:4">
      <c r="C5380" s="7"/>
      <c r="D5380" s="7"/>
    </row>
    <row r="5381" spans="3:4">
      <c r="C5381" s="7"/>
      <c r="D5381" s="7"/>
    </row>
    <row r="5382" spans="3:4">
      <c r="C5382" s="7"/>
      <c r="D5382" s="7"/>
    </row>
    <row r="5383" spans="3:4">
      <c r="C5383" s="7"/>
      <c r="D5383" s="7"/>
    </row>
    <row r="5384" spans="3:4">
      <c r="C5384" s="7"/>
      <c r="D5384" s="7"/>
    </row>
    <row r="5385" spans="3:4">
      <c r="C5385" s="7"/>
      <c r="D5385" s="7"/>
    </row>
    <row r="5386" spans="3:4">
      <c r="C5386" s="7"/>
      <c r="D5386" s="7"/>
    </row>
    <row r="5387" spans="3:4">
      <c r="C5387" s="7"/>
      <c r="D5387" s="7"/>
    </row>
    <row r="5388" spans="3:4">
      <c r="C5388" s="7"/>
      <c r="D5388" s="7"/>
    </row>
    <row r="5389" spans="3:4">
      <c r="C5389" s="7"/>
      <c r="D5389" s="7"/>
    </row>
    <row r="5390" spans="3:4">
      <c r="C5390" s="7"/>
      <c r="D5390" s="7"/>
    </row>
    <row r="5391" spans="3:4">
      <c r="C5391" s="7"/>
      <c r="D5391" s="7"/>
    </row>
    <row r="5392" spans="3:4">
      <c r="C5392" s="7"/>
      <c r="D5392" s="7"/>
    </row>
    <row r="5393" spans="3:4">
      <c r="C5393" s="7"/>
      <c r="D5393" s="7"/>
    </row>
    <row r="5394" spans="3:4">
      <c r="C5394" s="7"/>
      <c r="D5394" s="7"/>
    </row>
    <row r="5395" spans="3:4">
      <c r="C5395" s="7"/>
      <c r="D5395" s="7"/>
    </row>
    <row r="5396" spans="3:4">
      <c r="C5396" s="7"/>
      <c r="D5396" s="7"/>
    </row>
    <row r="5397" spans="3:4">
      <c r="C5397" s="7"/>
      <c r="D5397" s="7"/>
    </row>
    <row r="5398" spans="3:4">
      <c r="C5398" s="7"/>
      <c r="D5398" s="7"/>
    </row>
    <row r="5399" spans="3:4">
      <c r="C5399" s="7"/>
      <c r="D5399" s="7"/>
    </row>
    <row r="5400" spans="3:4">
      <c r="C5400" s="7"/>
      <c r="D5400" s="7"/>
    </row>
    <row r="5401" spans="3:4">
      <c r="C5401" s="7"/>
      <c r="D5401" s="7"/>
    </row>
    <row r="5402" spans="3:4">
      <c r="C5402" s="7"/>
      <c r="D5402" s="7"/>
    </row>
    <row r="5403" spans="3:4">
      <c r="C5403" s="7"/>
      <c r="D5403" s="7"/>
    </row>
    <row r="5404" spans="3:4">
      <c r="C5404" s="7"/>
      <c r="D5404" s="7"/>
    </row>
    <row r="5405" spans="3:4">
      <c r="C5405" s="7"/>
      <c r="D5405" s="7"/>
    </row>
    <row r="5406" spans="3:4">
      <c r="C5406" s="7"/>
      <c r="D5406" s="7"/>
    </row>
    <row r="5407" spans="3:4">
      <c r="C5407" s="7"/>
      <c r="D5407" s="7"/>
    </row>
    <row r="5408" spans="3:4">
      <c r="C5408" s="7"/>
      <c r="D5408" s="7"/>
    </row>
    <row r="5409" spans="3:4">
      <c r="C5409" s="7"/>
      <c r="D5409" s="7"/>
    </row>
    <row r="5410" spans="3:4">
      <c r="C5410" s="7"/>
      <c r="D5410" s="7"/>
    </row>
    <row r="5411" spans="3:4">
      <c r="C5411" s="7"/>
      <c r="D5411" s="7"/>
    </row>
    <row r="5412" spans="3:4">
      <c r="C5412" s="7"/>
      <c r="D5412" s="7"/>
    </row>
    <row r="5413" spans="3:4">
      <c r="C5413" s="7"/>
      <c r="D5413" s="7"/>
    </row>
    <row r="5414" spans="3:4">
      <c r="C5414" s="7"/>
      <c r="D5414" s="7"/>
    </row>
    <row r="5415" spans="3:4">
      <c r="C5415" s="7"/>
      <c r="D5415" s="7"/>
    </row>
    <row r="5416" spans="3:4">
      <c r="C5416" s="7"/>
      <c r="D5416" s="7"/>
    </row>
    <row r="5417" spans="3:4">
      <c r="C5417" s="7"/>
      <c r="D5417" s="7"/>
    </row>
    <row r="5418" spans="3:4">
      <c r="C5418" s="7"/>
      <c r="D5418" s="7"/>
    </row>
    <row r="5419" spans="3:4">
      <c r="C5419" s="7"/>
      <c r="D5419" s="7"/>
    </row>
    <row r="5420" spans="3:4">
      <c r="C5420" s="7"/>
      <c r="D5420" s="7"/>
    </row>
    <row r="5421" spans="3:4">
      <c r="C5421" s="7"/>
      <c r="D5421" s="7"/>
    </row>
    <row r="5422" spans="3:4">
      <c r="C5422" s="7"/>
      <c r="D5422" s="7"/>
    </row>
    <row r="5423" spans="3:4">
      <c r="C5423" s="7"/>
      <c r="D5423" s="7"/>
    </row>
    <row r="5424" spans="3:4">
      <c r="C5424" s="7"/>
      <c r="D5424" s="7"/>
    </row>
    <row r="5425" spans="3:4">
      <c r="C5425" s="7"/>
      <c r="D5425" s="7"/>
    </row>
    <row r="5426" spans="3:4">
      <c r="C5426" s="7"/>
      <c r="D5426" s="7"/>
    </row>
    <row r="5427" spans="3:4">
      <c r="C5427" s="7"/>
      <c r="D5427" s="7"/>
    </row>
    <row r="5428" spans="3:4">
      <c r="C5428" s="7"/>
      <c r="D5428" s="7"/>
    </row>
    <row r="5429" spans="3:4">
      <c r="C5429" s="7"/>
      <c r="D5429" s="7"/>
    </row>
    <row r="5430" spans="3:4">
      <c r="C5430" s="7"/>
      <c r="D5430" s="7"/>
    </row>
    <row r="5431" spans="3:4">
      <c r="C5431" s="7"/>
      <c r="D5431" s="7"/>
    </row>
    <row r="5432" spans="3:4">
      <c r="C5432" s="7"/>
      <c r="D5432" s="7"/>
    </row>
    <row r="5433" spans="3:4">
      <c r="C5433" s="7"/>
      <c r="D5433" s="7"/>
    </row>
    <row r="5434" spans="3:4">
      <c r="C5434" s="7"/>
      <c r="D5434" s="7"/>
    </row>
    <row r="5435" spans="3:4">
      <c r="C5435" s="7"/>
      <c r="D5435" s="7"/>
    </row>
    <row r="5436" spans="3:4">
      <c r="C5436" s="7"/>
      <c r="D5436" s="7"/>
    </row>
    <row r="5437" spans="3:4">
      <c r="C5437" s="7"/>
      <c r="D5437" s="7"/>
    </row>
    <row r="5438" spans="3:4">
      <c r="C5438" s="7"/>
      <c r="D5438" s="7"/>
    </row>
    <row r="5439" spans="3:4">
      <c r="C5439" s="7"/>
      <c r="D5439" s="7"/>
    </row>
    <row r="5440" spans="3:4">
      <c r="C5440" s="7"/>
      <c r="D5440" s="7"/>
    </row>
    <row r="5441" spans="3:4">
      <c r="C5441" s="7"/>
      <c r="D5441" s="7"/>
    </row>
    <row r="5442" spans="3:4">
      <c r="C5442" s="7"/>
      <c r="D5442" s="7"/>
    </row>
    <row r="5443" spans="3:4">
      <c r="C5443" s="7"/>
      <c r="D5443" s="7"/>
    </row>
    <row r="5444" spans="3:4">
      <c r="C5444" s="7"/>
      <c r="D5444" s="7"/>
    </row>
    <row r="5445" spans="3:4">
      <c r="C5445" s="7"/>
      <c r="D5445" s="7"/>
    </row>
    <row r="5446" spans="3:4">
      <c r="C5446" s="7"/>
      <c r="D5446" s="7"/>
    </row>
    <row r="5447" spans="3:4">
      <c r="C5447" s="7"/>
      <c r="D5447" s="7"/>
    </row>
    <row r="5448" spans="3:4">
      <c r="C5448" s="7"/>
      <c r="D5448" s="7"/>
    </row>
    <row r="5449" spans="3:4">
      <c r="C5449" s="7"/>
      <c r="D5449" s="7"/>
    </row>
    <row r="5450" spans="3:4">
      <c r="C5450" s="7"/>
      <c r="D5450" s="7"/>
    </row>
    <row r="5451" spans="3:4">
      <c r="C5451" s="7"/>
      <c r="D5451" s="7"/>
    </row>
    <row r="5452" spans="3:4">
      <c r="C5452" s="7"/>
      <c r="D5452" s="7"/>
    </row>
    <row r="5453" spans="3:4">
      <c r="C5453" s="7"/>
      <c r="D5453" s="7"/>
    </row>
    <row r="5454" spans="3:4">
      <c r="C5454" s="7"/>
      <c r="D5454" s="7"/>
    </row>
    <row r="5455" spans="3:4">
      <c r="C5455" s="7"/>
      <c r="D5455" s="7"/>
    </row>
    <row r="5456" spans="3:4">
      <c r="C5456" s="7"/>
      <c r="D5456" s="7"/>
    </row>
    <row r="5457" spans="3:4">
      <c r="C5457" s="7"/>
      <c r="D5457" s="7"/>
    </row>
    <row r="5458" spans="3:4">
      <c r="C5458" s="7"/>
      <c r="D5458" s="7"/>
    </row>
    <row r="5459" spans="3:4">
      <c r="C5459" s="7"/>
      <c r="D5459" s="7"/>
    </row>
    <row r="5460" spans="3:4">
      <c r="C5460" s="7"/>
      <c r="D5460" s="7"/>
    </row>
    <row r="5461" spans="3:4">
      <c r="C5461" s="7"/>
      <c r="D5461" s="7"/>
    </row>
    <row r="5462" spans="3:4">
      <c r="C5462" s="7"/>
      <c r="D5462" s="7"/>
    </row>
    <row r="5463" spans="3:4">
      <c r="C5463" s="7"/>
      <c r="D5463" s="7"/>
    </row>
    <row r="5464" spans="3:4">
      <c r="C5464" s="7"/>
      <c r="D5464" s="7"/>
    </row>
    <row r="5465" spans="3:4">
      <c r="C5465" s="7"/>
      <c r="D5465" s="7"/>
    </row>
    <row r="5466" spans="3:4">
      <c r="C5466" s="7"/>
      <c r="D5466" s="7"/>
    </row>
    <row r="5467" spans="3:4">
      <c r="C5467" s="7"/>
      <c r="D5467" s="7"/>
    </row>
    <row r="5468" spans="3:4">
      <c r="C5468" s="7"/>
      <c r="D5468" s="7"/>
    </row>
    <row r="5469" spans="3:4">
      <c r="C5469" s="7"/>
      <c r="D5469" s="7"/>
    </row>
    <row r="5470" spans="3:4">
      <c r="C5470" s="7"/>
      <c r="D5470" s="7"/>
    </row>
    <row r="5471" spans="3:4">
      <c r="C5471" s="7"/>
      <c r="D5471" s="7"/>
    </row>
    <row r="5472" spans="3:4">
      <c r="C5472" s="7"/>
      <c r="D5472" s="7"/>
    </row>
    <row r="5473" spans="3:4">
      <c r="C5473" s="7"/>
      <c r="D5473" s="7"/>
    </row>
    <row r="5474" spans="3:4">
      <c r="C5474" s="7"/>
      <c r="D5474" s="7"/>
    </row>
    <row r="5475" spans="3:4">
      <c r="C5475" s="7"/>
      <c r="D5475" s="7"/>
    </row>
    <row r="5476" spans="3:4">
      <c r="C5476" s="7"/>
      <c r="D5476" s="7"/>
    </row>
    <row r="5477" spans="3:4">
      <c r="C5477" s="7"/>
      <c r="D5477" s="7"/>
    </row>
    <row r="5478" spans="3:4">
      <c r="C5478" s="7"/>
      <c r="D5478" s="7"/>
    </row>
    <row r="5479" spans="3:4">
      <c r="C5479" s="7"/>
      <c r="D5479" s="7"/>
    </row>
    <row r="5480" spans="3:4">
      <c r="C5480" s="7"/>
      <c r="D5480" s="7"/>
    </row>
    <row r="5481" spans="3:4">
      <c r="C5481" s="7"/>
      <c r="D5481" s="7"/>
    </row>
    <row r="5482" spans="3:4">
      <c r="C5482" s="7"/>
      <c r="D5482" s="7"/>
    </row>
    <row r="5483" spans="3:4">
      <c r="C5483" s="7"/>
      <c r="D5483" s="7"/>
    </row>
    <row r="5484" spans="3:4">
      <c r="C5484" s="7"/>
      <c r="D5484" s="7"/>
    </row>
    <row r="5485" spans="3:4">
      <c r="C5485" s="7"/>
      <c r="D5485" s="7"/>
    </row>
    <row r="5486" spans="3:4">
      <c r="C5486" s="7"/>
      <c r="D5486" s="7"/>
    </row>
    <row r="5487" spans="3:4">
      <c r="C5487" s="7"/>
      <c r="D5487" s="7"/>
    </row>
    <row r="5488" spans="3:4">
      <c r="C5488" s="7"/>
      <c r="D5488" s="7"/>
    </row>
    <row r="5489" spans="3:4">
      <c r="C5489" s="7"/>
      <c r="D5489" s="7"/>
    </row>
    <row r="5490" spans="3:4">
      <c r="C5490" s="7"/>
      <c r="D5490" s="7"/>
    </row>
    <row r="5491" spans="3:4">
      <c r="C5491" s="7"/>
      <c r="D5491" s="7"/>
    </row>
    <row r="5492" spans="3:4">
      <c r="C5492" s="7"/>
      <c r="D5492" s="7"/>
    </row>
    <row r="5493" spans="3:4">
      <c r="C5493" s="7"/>
      <c r="D5493" s="7"/>
    </row>
    <row r="5494" spans="3:4">
      <c r="C5494" s="7"/>
      <c r="D5494" s="7"/>
    </row>
    <row r="5495" spans="3:4">
      <c r="C5495" s="7"/>
      <c r="D5495" s="7"/>
    </row>
    <row r="5496" spans="3:4">
      <c r="C5496" s="7"/>
      <c r="D5496" s="7"/>
    </row>
    <row r="5497" spans="3:4">
      <c r="C5497" s="7"/>
      <c r="D5497" s="7"/>
    </row>
    <row r="5498" spans="3:4">
      <c r="C5498" s="7"/>
      <c r="D5498" s="7"/>
    </row>
    <row r="5499" spans="3:4">
      <c r="C5499" s="7"/>
      <c r="D5499" s="7"/>
    </row>
    <row r="5500" spans="3:4">
      <c r="C5500" s="7"/>
      <c r="D5500" s="7"/>
    </row>
    <row r="5501" spans="3:4">
      <c r="C5501" s="7"/>
      <c r="D5501" s="7"/>
    </row>
    <row r="5502" spans="3:4">
      <c r="C5502" s="7"/>
      <c r="D5502" s="7"/>
    </row>
    <row r="5503" spans="3:4">
      <c r="C5503" s="7"/>
      <c r="D5503" s="7"/>
    </row>
    <row r="5504" spans="3:4">
      <c r="C5504" s="7"/>
      <c r="D5504" s="7"/>
    </row>
    <row r="5505" spans="3:4">
      <c r="C5505" s="7"/>
      <c r="D5505" s="7"/>
    </row>
    <row r="5506" spans="3:4">
      <c r="C5506" s="7"/>
      <c r="D5506" s="7"/>
    </row>
    <row r="5507" spans="3:4">
      <c r="C5507" s="7"/>
      <c r="D5507" s="7"/>
    </row>
    <row r="5508" spans="3:4">
      <c r="C5508" s="7"/>
      <c r="D5508" s="7"/>
    </row>
    <row r="5509" spans="3:4">
      <c r="C5509" s="7"/>
      <c r="D5509" s="7"/>
    </row>
    <row r="5510" spans="3:4">
      <c r="C5510" s="7"/>
      <c r="D5510" s="7"/>
    </row>
    <row r="5511" spans="3:4">
      <c r="C5511" s="7"/>
      <c r="D5511" s="7"/>
    </row>
    <row r="5512" spans="3:4">
      <c r="C5512" s="7"/>
      <c r="D5512" s="7"/>
    </row>
    <row r="5513" spans="3:4">
      <c r="C5513" s="7"/>
      <c r="D5513" s="7"/>
    </row>
    <row r="5514" spans="3:4">
      <c r="C5514" s="7"/>
      <c r="D5514" s="7"/>
    </row>
    <row r="5515" spans="3:4">
      <c r="C5515" s="7"/>
      <c r="D5515" s="7"/>
    </row>
    <row r="5516" spans="3:4">
      <c r="C5516" s="7"/>
      <c r="D5516" s="7"/>
    </row>
    <row r="5517" spans="3:4">
      <c r="C5517" s="7"/>
      <c r="D5517" s="7"/>
    </row>
    <row r="5518" spans="3:4">
      <c r="C5518" s="7"/>
      <c r="D5518" s="7"/>
    </row>
    <row r="5519" spans="3:4">
      <c r="C5519" s="7"/>
      <c r="D5519" s="7"/>
    </row>
    <row r="5520" spans="3:4">
      <c r="C5520" s="7"/>
      <c r="D5520" s="7"/>
    </row>
    <row r="5521" spans="3:4">
      <c r="C5521" s="7"/>
      <c r="D5521" s="7"/>
    </row>
    <row r="5522" spans="3:4">
      <c r="C5522" s="7"/>
      <c r="D5522" s="7"/>
    </row>
    <row r="5523" spans="3:4">
      <c r="C5523" s="7"/>
      <c r="D5523" s="7"/>
    </row>
    <row r="5524" spans="3:4">
      <c r="C5524" s="7"/>
      <c r="D5524" s="7"/>
    </row>
    <row r="5525" spans="3:4">
      <c r="C5525" s="7"/>
      <c r="D5525" s="7"/>
    </row>
    <row r="5526" spans="3:4">
      <c r="C5526" s="7"/>
      <c r="D5526" s="7"/>
    </row>
    <row r="5527" spans="3:4">
      <c r="C5527" s="7"/>
      <c r="D5527" s="7"/>
    </row>
    <row r="5528" spans="3:4">
      <c r="C5528" s="7"/>
      <c r="D5528" s="7"/>
    </row>
    <row r="5529" spans="3:4">
      <c r="C5529" s="7"/>
      <c r="D5529" s="7"/>
    </row>
    <row r="5530" spans="3:4">
      <c r="C5530" s="7"/>
      <c r="D5530" s="7"/>
    </row>
    <row r="5531" spans="3:4">
      <c r="C5531" s="7"/>
      <c r="D5531" s="7"/>
    </row>
    <row r="5532" spans="3:4">
      <c r="C5532" s="7"/>
      <c r="D5532" s="7"/>
    </row>
    <row r="5533" spans="3:4">
      <c r="C5533" s="7"/>
      <c r="D5533" s="7"/>
    </row>
    <row r="5534" spans="3:4">
      <c r="C5534" s="7"/>
      <c r="D5534" s="7"/>
    </row>
    <row r="5535" spans="3:4">
      <c r="C5535" s="7"/>
      <c r="D5535" s="7"/>
    </row>
    <row r="5536" spans="3:4">
      <c r="C5536" s="7"/>
      <c r="D5536" s="7"/>
    </row>
    <row r="5537" spans="3:4">
      <c r="C5537" s="7"/>
      <c r="D5537" s="7"/>
    </row>
    <row r="5538" spans="3:4">
      <c r="C5538" s="7"/>
      <c r="D5538" s="7"/>
    </row>
    <row r="5539" spans="3:4">
      <c r="C5539" s="7"/>
      <c r="D5539" s="7"/>
    </row>
    <row r="5540" spans="3:4">
      <c r="C5540" s="7"/>
      <c r="D5540" s="7"/>
    </row>
    <row r="5541" spans="3:4">
      <c r="C5541" s="7"/>
      <c r="D5541" s="7"/>
    </row>
    <row r="5542" spans="3:4">
      <c r="C5542" s="7"/>
      <c r="D5542" s="7"/>
    </row>
    <row r="5543" spans="3:4">
      <c r="C5543" s="7"/>
      <c r="D5543" s="7"/>
    </row>
    <row r="5544" spans="3:4">
      <c r="C5544" s="7"/>
      <c r="D5544" s="7"/>
    </row>
    <row r="5545" spans="3:4">
      <c r="C5545" s="7"/>
      <c r="D5545" s="7"/>
    </row>
    <row r="5546" spans="3:4">
      <c r="C5546" s="7"/>
      <c r="D5546" s="7"/>
    </row>
    <row r="5547" spans="3:4">
      <c r="C5547" s="7"/>
      <c r="D5547" s="7"/>
    </row>
    <row r="5548" spans="3:4">
      <c r="C5548" s="7"/>
      <c r="D5548" s="7"/>
    </row>
    <row r="5549" spans="3:4">
      <c r="C5549" s="7"/>
      <c r="D5549" s="7"/>
    </row>
    <row r="5550" spans="3:4">
      <c r="C5550" s="7"/>
      <c r="D5550" s="7"/>
    </row>
    <row r="5551" spans="3:4">
      <c r="C5551" s="7"/>
      <c r="D5551" s="7"/>
    </row>
    <row r="5552" spans="3:4">
      <c r="C5552" s="7"/>
      <c r="D5552" s="7"/>
    </row>
    <row r="5553" spans="3:4">
      <c r="C5553" s="7"/>
      <c r="D5553" s="7"/>
    </row>
    <row r="5554" spans="3:4">
      <c r="C5554" s="7"/>
      <c r="D5554" s="7"/>
    </row>
    <row r="5555" spans="3:4">
      <c r="C5555" s="7"/>
      <c r="D5555" s="7"/>
    </row>
    <row r="5556" spans="3:4">
      <c r="C5556" s="7"/>
      <c r="D5556" s="7"/>
    </row>
    <row r="5557" spans="3:4">
      <c r="C5557" s="7"/>
      <c r="D5557" s="7"/>
    </row>
    <row r="5558" spans="3:4">
      <c r="C5558" s="7"/>
      <c r="D5558" s="7"/>
    </row>
    <row r="5559" spans="3:4">
      <c r="C5559" s="7"/>
      <c r="D5559" s="7"/>
    </row>
    <row r="5560" spans="3:4">
      <c r="C5560" s="7"/>
      <c r="D5560" s="7"/>
    </row>
    <row r="5561" spans="3:4">
      <c r="C5561" s="7"/>
      <c r="D5561" s="7"/>
    </row>
    <row r="5562" spans="3:4">
      <c r="C5562" s="7"/>
      <c r="D5562" s="7"/>
    </row>
    <row r="5563" spans="3:4">
      <c r="C5563" s="7"/>
      <c r="D5563" s="7"/>
    </row>
    <row r="5564" spans="3:4">
      <c r="C5564" s="7"/>
      <c r="D5564" s="7"/>
    </row>
    <row r="5565" spans="3:4">
      <c r="C5565" s="7"/>
      <c r="D5565" s="7"/>
    </row>
    <row r="5566" spans="3:4">
      <c r="C5566" s="7"/>
      <c r="D5566" s="7"/>
    </row>
    <row r="5567" spans="3:4">
      <c r="C5567" s="7"/>
      <c r="D5567" s="7"/>
    </row>
    <row r="5568" spans="3:4">
      <c r="C5568" s="7"/>
      <c r="D5568" s="7"/>
    </row>
    <row r="5569" spans="3:4">
      <c r="C5569" s="7"/>
      <c r="D5569" s="7"/>
    </row>
    <row r="5570" spans="3:4">
      <c r="C5570" s="7"/>
      <c r="D5570" s="7"/>
    </row>
    <row r="5571" spans="3:4">
      <c r="C5571" s="7"/>
      <c r="D5571" s="7"/>
    </row>
    <row r="5572" spans="3:4">
      <c r="C5572" s="7"/>
      <c r="D5572" s="7"/>
    </row>
    <row r="5573" spans="3:4">
      <c r="C5573" s="7"/>
      <c r="D5573" s="7"/>
    </row>
    <row r="5574" spans="3:4">
      <c r="C5574" s="7"/>
      <c r="D5574" s="7"/>
    </row>
    <row r="5575" spans="3:4">
      <c r="C5575" s="7"/>
      <c r="D5575" s="7"/>
    </row>
    <row r="5576" spans="3:4">
      <c r="C5576" s="7"/>
      <c r="D5576" s="7"/>
    </row>
    <row r="5577" spans="3:4">
      <c r="C5577" s="7"/>
      <c r="D5577" s="7"/>
    </row>
    <row r="5578" spans="3:4">
      <c r="C5578" s="7"/>
      <c r="D5578" s="7"/>
    </row>
    <row r="5579" spans="3:4">
      <c r="C5579" s="7"/>
      <c r="D5579" s="7"/>
    </row>
    <row r="5580" spans="3:4">
      <c r="C5580" s="7"/>
      <c r="D5580" s="7"/>
    </row>
    <row r="5581" spans="3:4">
      <c r="C5581" s="7"/>
      <c r="D5581" s="7"/>
    </row>
    <row r="5582" spans="3:4">
      <c r="C5582" s="7"/>
      <c r="D5582" s="7"/>
    </row>
    <row r="5583" spans="3:4">
      <c r="C5583" s="7"/>
      <c r="D5583" s="7"/>
    </row>
    <row r="5584" spans="3:4">
      <c r="C5584" s="7"/>
      <c r="D5584" s="7"/>
    </row>
    <row r="5585" spans="3:4">
      <c r="C5585" s="7"/>
      <c r="D5585" s="7"/>
    </row>
    <row r="5586" spans="3:4">
      <c r="C5586" s="7"/>
      <c r="D5586" s="7"/>
    </row>
    <row r="5587" spans="3:4">
      <c r="C5587" s="7"/>
      <c r="D5587" s="7"/>
    </row>
    <row r="5588" spans="3:4">
      <c r="C5588" s="7"/>
      <c r="D5588" s="7"/>
    </row>
    <row r="5589" spans="3:4">
      <c r="C5589" s="7"/>
      <c r="D5589" s="7"/>
    </row>
    <row r="5590" spans="3:4">
      <c r="C5590" s="7"/>
      <c r="D5590" s="7"/>
    </row>
    <row r="5591" spans="3:4">
      <c r="C5591" s="7"/>
      <c r="D5591" s="7"/>
    </row>
    <row r="5592" spans="3:4">
      <c r="C5592" s="7"/>
      <c r="D5592" s="7"/>
    </row>
    <row r="5593" spans="3:4">
      <c r="C5593" s="7"/>
      <c r="D5593" s="7"/>
    </row>
    <row r="5594" spans="3:4">
      <c r="C5594" s="7"/>
      <c r="D5594" s="7"/>
    </row>
    <row r="5595" spans="3:4">
      <c r="C5595" s="7"/>
      <c r="D5595" s="7"/>
    </row>
    <row r="5596" spans="3:4">
      <c r="C5596" s="7"/>
      <c r="D5596" s="7"/>
    </row>
    <row r="5597" spans="3:4">
      <c r="C5597" s="7"/>
      <c r="D5597" s="7"/>
    </row>
    <row r="5598" spans="3:4">
      <c r="C5598" s="7"/>
      <c r="D5598" s="7"/>
    </row>
    <row r="5599" spans="3:4">
      <c r="C5599" s="7"/>
      <c r="D5599" s="7"/>
    </row>
    <row r="5600" spans="3:4">
      <c r="C5600" s="7"/>
      <c r="D5600" s="7"/>
    </row>
    <row r="5601" spans="3:4">
      <c r="C5601" s="7"/>
      <c r="D5601" s="7"/>
    </row>
    <row r="5602" spans="3:4">
      <c r="C5602" s="7"/>
      <c r="D5602" s="7"/>
    </row>
    <row r="5603" spans="3:4">
      <c r="C5603" s="7"/>
      <c r="D5603" s="7"/>
    </row>
    <row r="5604" spans="3:4">
      <c r="C5604" s="7"/>
      <c r="D5604" s="7"/>
    </row>
    <row r="5605" spans="3:4">
      <c r="C5605" s="7"/>
      <c r="D5605" s="7"/>
    </row>
    <row r="5606" spans="3:4">
      <c r="C5606" s="7"/>
      <c r="D5606" s="7"/>
    </row>
    <row r="5607" spans="3:4">
      <c r="C5607" s="7"/>
      <c r="D5607" s="7"/>
    </row>
    <row r="5608" spans="3:4">
      <c r="C5608" s="7"/>
      <c r="D5608" s="7"/>
    </row>
    <row r="5609" spans="3:4">
      <c r="C5609" s="7"/>
      <c r="D5609" s="7"/>
    </row>
    <row r="5610" spans="3:4">
      <c r="C5610" s="7"/>
      <c r="D5610" s="7"/>
    </row>
    <row r="5611" spans="3:4">
      <c r="C5611" s="7"/>
      <c r="D5611" s="7"/>
    </row>
    <row r="5612" spans="3:4">
      <c r="C5612" s="7"/>
      <c r="D5612" s="7"/>
    </row>
    <row r="5613" spans="3:4">
      <c r="C5613" s="7"/>
      <c r="D5613" s="7"/>
    </row>
    <row r="5614" spans="3:4">
      <c r="C5614" s="7"/>
      <c r="D5614" s="7"/>
    </row>
    <row r="5615" spans="3:4">
      <c r="C5615" s="7"/>
      <c r="D5615" s="7"/>
    </row>
    <row r="5616" spans="3:4">
      <c r="C5616" s="7"/>
      <c r="D5616" s="7"/>
    </row>
    <row r="5617" spans="3:4">
      <c r="C5617" s="7"/>
      <c r="D5617" s="7"/>
    </row>
    <row r="5618" spans="3:4">
      <c r="C5618" s="7"/>
      <c r="D5618" s="7"/>
    </row>
    <row r="5619" spans="3:4">
      <c r="C5619" s="7"/>
      <c r="D5619" s="7"/>
    </row>
    <row r="5620" spans="3:4">
      <c r="C5620" s="7"/>
      <c r="D5620" s="7"/>
    </row>
    <row r="5621" spans="3:4">
      <c r="C5621" s="7"/>
      <c r="D5621" s="7"/>
    </row>
    <row r="5622" spans="3:4">
      <c r="C5622" s="7"/>
      <c r="D5622" s="7"/>
    </row>
    <row r="5623" spans="3:4">
      <c r="C5623" s="7"/>
      <c r="D5623" s="7"/>
    </row>
    <row r="5624" spans="3:4">
      <c r="C5624" s="7"/>
      <c r="D5624" s="7"/>
    </row>
    <row r="5625" spans="3:4">
      <c r="C5625" s="7"/>
      <c r="D5625" s="7"/>
    </row>
    <row r="5626" spans="3:4">
      <c r="C5626" s="7"/>
      <c r="D5626" s="7"/>
    </row>
    <row r="5627" spans="3:4">
      <c r="C5627" s="7"/>
      <c r="D5627" s="7"/>
    </row>
    <row r="5628" spans="3:4">
      <c r="C5628" s="7"/>
      <c r="D5628" s="7"/>
    </row>
    <row r="5629" spans="3:4">
      <c r="C5629" s="7"/>
      <c r="D5629" s="7"/>
    </row>
    <row r="5630" spans="3:4">
      <c r="C5630" s="7"/>
      <c r="D5630" s="7"/>
    </row>
    <row r="5631" spans="3:4">
      <c r="C5631" s="7"/>
      <c r="D5631" s="7"/>
    </row>
    <row r="5632" spans="3:4">
      <c r="C5632" s="7"/>
      <c r="D5632" s="7"/>
    </row>
    <row r="5633" spans="3:4">
      <c r="C5633" s="7"/>
      <c r="D5633" s="7"/>
    </row>
    <row r="5634" spans="3:4">
      <c r="C5634" s="7"/>
      <c r="D5634" s="7"/>
    </row>
    <row r="5635" spans="3:4">
      <c r="C5635" s="7"/>
      <c r="D5635" s="7"/>
    </row>
    <row r="5636" spans="3:4">
      <c r="C5636" s="7"/>
      <c r="D5636" s="7"/>
    </row>
    <row r="5637" spans="3:4">
      <c r="C5637" s="7"/>
      <c r="D5637" s="7"/>
    </row>
    <row r="5638" spans="3:4">
      <c r="C5638" s="7"/>
      <c r="D5638" s="7"/>
    </row>
    <row r="5639" spans="3:4">
      <c r="C5639" s="7"/>
      <c r="D5639" s="7"/>
    </row>
    <row r="5640" spans="3:4">
      <c r="C5640" s="7"/>
      <c r="D5640" s="7"/>
    </row>
    <row r="5641" spans="3:4">
      <c r="C5641" s="7"/>
      <c r="D5641" s="7"/>
    </row>
    <row r="5642" spans="3:4">
      <c r="C5642" s="7"/>
      <c r="D5642" s="7"/>
    </row>
    <row r="5643" spans="3:4">
      <c r="C5643" s="7"/>
      <c r="D5643" s="7"/>
    </row>
    <row r="5644" spans="3:4">
      <c r="C5644" s="7"/>
      <c r="D5644" s="7"/>
    </row>
    <row r="5645" spans="3:4">
      <c r="C5645" s="7"/>
      <c r="D5645" s="7"/>
    </row>
    <row r="5646" spans="3:4">
      <c r="C5646" s="7"/>
      <c r="D5646" s="7"/>
    </row>
    <row r="5647" spans="3:4">
      <c r="C5647" s="7"/>
      <c r="D5647" s="7"/>
    </row>
    <row r="5648" spans="3:4">
      <c r="C5648" s="7"/>
      <c r="D5648" s="7"/>
    </row>
    <row r="5649" spans="3:4">
      <c r="C5649" s="7"/>
      <c r="D5649" s="7"/>
    </row>
    <row r="5650" spans="3:4">
      <c r="C5650" s="7"/>
      <c r="D5650" s="7"/>
    </row>
    <row r="5651" spans="3:4">
      <c r="C5651" s="7"/>
      <c r="D5651" s="7"/>
    </row>
    <row r="5652" spans="3:4">
      <c r="C5652" s="7"/>
      <c r="D5652" s="7"/>
    </row>
    <row r="5653" spans="3:4">
      <c r="C5653" s="7"/>
      <c r="D5653" s="7"/>
    </row>
    <row r="5654" spans="3:4">
      <c r="C5654" s="7"/>
      <c r="D5654" s="7"/>
    </row>
    <row r="5655" spans="3:4">
      <c r="C5655" s="7"/>
      <c r="D5655" s="7"/>
    </row>
    <row r="5656" spans="3:4">
      <c r="C5656" s="7"/>
      <c r="D5656" s="7"/>
    </row>
    <row r="5657" spans="3:4">
      <c r="C5657" s="7"/>
      <c r="D5657" s="7"/>
    </row>
    <row r="5658" spans="3:4">
      <c r="C5658" s="7"/>
      <c r="D5658" s="7"/>
    </row>
    <row r="5659" spans="3:4">
      <c r="C5659" s="7"/>
      <c r="D5659" s="7"/>
    </row>
    <row r="5660" spans="3:4">
      <c r="C5660" s="7"/>
      <c r="D5660" s="7"/>
    </row>
    <row r="5661" spans="3:4">
      <c r="C5661" s="7"/>
      <c r="D5661" s="7"/>
    </row>
    <row r="5662" spans="3:4">
      <c r="C5662" s="7"/>
      <c r="D5662" s="7"/>
    </row>
    <row r="5663" spans="3:4">
      <c r="C5663" s="7"/>
      <c r="D5663" s="7"/>
    </row>
    <row r="5664" spans="3:4">
      <c r="C5664" s="7"/>
      <c r="D5664" s="7"/>
    </row>
    <row r="5665" spans="3:4">
      <c r="C5665" s="7"/>
      <c r="D5665" s="7"/>
    </row>
    <row r="5666" spans="3:4">
      <c r="C5666" s="7"/>
      <c r="D5666" s="7"/>
    </row>
    <row r="5667" spans="3:4">
      <c r="C5667" s="7"/>
      <c r="D5667" s="7"/>
    </row>
    <row r="5668" spans="3:4">
      <c r="C5668" s="7"/>
      <c r="D5668" s="7"/>
    </row>
    <row r="5669" spans="3:4">
      <c r="C5669" s="7"/>
      <c r="D5669" s="7"/>
    </row>
    <row r="5670" spans="3:4">
      <c r="C5670" s="7"/>
      <c r="D5670" s="7"/>
    </row>
    <row r="5671" spans="3:4">
      <c r="C5671" s="7"/>
      <c r="D5671" s="7"/>
    </row>
    <row r="5672" spans="3:4">
      <c r="C5672" s="7"/>
      <c r="D5672" s="7"/>
    </row>
    <row r="5673" spans="3:4">
      <c r="C5673" s="7"/>
      <c r="D5673" s="7"/>
    </row>
    <row r="5674" spans="3:4">
      <c r="C5674" s="7"/>
      <c r="D5674" s="7"/>
    </row>
    <row r="5675" spans="3:4">
      <c r="C5675" s="7"/>
      <c r="D5675" s="7"/>
    </row>
    <row r="5676" spans="3:4">
      <c r="C5676" s="7"/>
      <c r="D5676" s="7"/>
    </row>
    <row r="5677" spans="3:4">
      <c r="C5677" s="7"/>
      <c r="D5677" s="7"/>
    </row>
    <row r="5678" spans="3:4">
      <c r="C5678" s="7"/>
      <c r="D5678" s="7"/>
    </row>
    <row r="5679" spans="3:4">
      <c r="C5679" s="7"/>
      <c r="D5679" s="7"/>
    </row>
    <row r="5680" spans="3:4">
      <c r="C5680" s="7"/>
      <c r="D5680" s="7"/>
    </row>
    <row r="5681" spans="3:4">
      <c r="C5681" s="7"/>
      <c r="D5681" s="7"/>
    </row>
    <row r="5682" spans="3:4">
      <c r="C5682" s="7"/>
      <c r="D5682" s="7"/>
    </row>
    <row r="5683" spans="3:4">
      <c r="C5683" s="7"/>
      <c r="D5683" s="7"/>
    </row>
    <row r="5684" spans="3:4">
      <c r="C5684" s="7"/>
      <c r="D5684" s="7"/>
    </row>
    <row r="5685" spans="3:4">
      <c r="C5685" s="7"/>
      <c r="D5685" s="7"/>
    </row>
    <row r="5686" spans="3:4">
      <c r="C5686" s="7"/>
      <c r="D5686" s="7"/>
    </row>
    <row r="5687" spans="3:4">
      <c r="C5687" s="7"/>
      <c r="D5687" s="7"/>
    </row>
    <row r="5688" spans="3:4">
      <c r="C5688" s="7"/>
      <c r="D5688" s="7"/>
    </row>
    <row r="5689" spans="3:4">
      <c r="C5689" s="7"/>
      <c r="D5689" s="7"/>
    </row>
    <row r="5690" spans="3:4">
      <c r="C5690" s="7"/>
      <c r="D5690" s="7"/>
    </row>
    <row r="5691" spans="3:4">
      <c r="C5691" s="7"/>
      <c r="D5691" s="7"/>
    </row>
    <row r="5692" spans="3:4">
      <c r="C5692" s="7"/>
      <c r="D5692" s="7"/>
    </row>
    <row r="5693" spans="3:4">
      <c r="C5693" s="7"/>
      <c r="D5693" s="7"/>
    </row>
    <row r="5694" spans="3:4">
      <c r="C5694" s="7"/>
      <c r="D5694" s="7"/>
    </row>
    <row r="5695" spans="3:4">
      <c r="C5695" s="7"/>
      <c r="D5695" s="7"/>
    </row>
    <row r="5696" spans="3:4">
      <c r="C5696" s="7"/>
      <c r="D5696" s="7"/>
    </row>
    <row r="5697" spans="3:4">
      <c r="C5697" s="7"/>
      <c r="D5697" s="7"/>
    </row>
    <row r="5698" spans="3:4">
      <c r="C5698" s="7"/>
      <c r="D5698" s="7"/>
    </row>
    <row r="5699" spans="3:4">
      <c r="C5699" s="7"/>
      <c r="D5699" s="7"/>
    </row>
    <row r="5700" spans="3:4">
      <c r="C5700" s="7"/>
      <c r="D5700" s="7"/>
    </row>
    <row r="5701" spans="3:4">
      <c r="C5701" s="7"/>
      <c r="D5701" s="7"/>
    </row>
    <row r="5702" spans="3:4">
      <c r="C5702" s="7"/>
      <c r="D5702" s="7"/>
    </row>
    <row r="5703" spans="3:4">
      <c r="C5703" s="7"/>
      <c r="D5703" s="7"/>
    </row>
    <row r="5704" spans="3:4">
      <c r="C5704" s="7"/>
      <c r="D5704" s="7"/>
    </row>
    <row r="5705" spans="3:4">
      <c r="C5705" s="7"/>
      <c r="D5705" s="7"/>
    </row>
    <row r="5706" spans="3:4">
      <c r="C5706" s="7"/>
      <c r="D5706" s="7"/>
    </row>
    <row r="5707" spans="3:4">
      <c r="C5707" s="7"/>
      <c r="D5707" s="7"/>
    </row>
    <row r="5708" spans="3:4">
      <c r="C5708" s="7"/>
      <c r="D5708" s="7"/>
    </row>
    <row r="5709" spans="3:4">
      <c r="C5709" s="7"/>
      <c r="D5709" s="7"/>
    </row>
    <row r="5710" spans="3:4">
      <c r="C5710" s="7"/>
      <c r="D5710" s="7"/>
    </row>
    <row r="5711" spans="3:4">
      <c r="C5711" s="7"/>
      <c r="D5711" s="7"/>
    </row>
    <row r="5712" spans="3:4">
      <c r="C5712" s="7"/>
      <c r="D5712" s="7"/>
    </row>
    <row r="5713" spans="3:4">
      <c r="C5713" s="7"/>
      <c r="D5713" s="7"/>
    </row>
    <row r="5714" spans="3:4">
      <c r="C5714" s="7"/>
      <c r="D5714" s="7"/>
    </row>
    <row r="5715" spans="3:4">
      <c r="C5715" s="7"/>
      <c r="D5715" s="7"/>
    </row>
    <row r="5716" spans="3:4">
      <c r="C5716" s="7"/>
      <c r="D5716" s="7"/>
    </row>
    <row r="5717" spans="3:4">
      <c r="C5717" s="7"/>
      <c r="D5717" s="7"/>
    </row>
    <row r="5718" spans="3:4">
      <c r="C5718" s="7"/>
      <c r="D5718" s="7"/>
    </row>
    <row r="5719" spans="3:4">
      <c r="C5719" s="7"/>
      <c r="D5719" s="7"/>
    </row>
    <row r="5720" spans="3:4">
      <c r="C5720" s="7"/>
      <c r="D5720" s="7"/>
    </row>
    <row r="5721" spans="3:4">
      <c r="C5721" s="7"/>
      <c r="D5721" s="7"/>
    </row>
    <row r="5722" spans="3:4">
      <c r="C5722" s="7"/>
      <c r="D5722" s="7"/>
    </row>
    <row r="5723" spans="3:4">
      <c r="C5723" s="7"/>
      <c r="D5723" s="7"/>
    </row>
    <row r="5724" spans="3:4">
      <c r="C5724" s="7"/>
      <c r="D5724" s="7"/>
    </row>
    <row r="5725" spans="3:4">
      <c r="C5725" s="7"/>
      <c r="D5725" s="7"/>
    </row>
    <row r="5726" spans="3:4">
      <c r="C5726" s="7"/>
      <c r="D5726" s="7"/>
    </row>
    <row r="5727" spans="3:4">
      <c r="C5727" s="7"/>
      <c r="D5727" s="7"/>
    </row>
    <row r="5728" spans="3:4">
      <c r="C5728" s="7"/>
      <c r="D5728" s="7"/>
    </row>
    <row r="5729" spans="3:4">
      <c r="C5729" s="7"/>
      <c r="D5729" s="7"/>
    </row>
    <row r="5730" spans="3:4">
      <c r="C5730" s="7"/>
      <c r="D5730" s="7"/>
    </row>
    <row r="5731" spans="3:4">
      <c r="C5731" s="7"/>
      <c r="D5731" s="7"/>
    </row>
    <row r="5732" spans="3:4">
      <c r="C5732" s="7"/>
      <c r="D5732" s="7"/>
    </row>
    <row r="5733" spans="3:4">
      <c r="C5733" s="7"/>
      <c r="D5733" s="7"/>
    </row>
    <row r="5734" spans="3:4">
      <c r="C5734" s="7"/>
      <c r="D5734" s="7"/>
    </row>
    <row r="5735" spans="3:4">
      <c r="C5735" s="7"/>
      <c r="D5735" s="7"/>
    </row>
    <row r="5736" spans="3:4">
      <c r="C5736" s="7"/>
      <c r="D5736" s="7"/>
    </row>
    <row r="5737" spans="3:4">
      <c r="C5737" s="7"/>
      <c r="D5737" s="7"/>
    </row>
    <row r="5738" spans="3:4">
      <c r="C5738" s="7"/>
      <c r="D5738" s="7"/>
    </row>
    <row r="5739" spans="3:4">
      <c r="C5739" s="7"/>
      <c r="D5739" s="7"/>
    </row>
    <row r="5740" spans="3:4">
      <c r="C5740" s="7"/>
      <c r="D5740" s="7"/>
    </row>
    <row r="5741" spans="3:4">
      <c r="C5741" s="7"/>
      <c r="D5741" s="7"/>
    </row>
    <row r="5742" spans="3:4">
      <c r="C5742" s="7"/>
      <c r="D5742" s="7"/>
    </row>
    <row r="5743" spans="3:4">
      <c r="C5743" s="7"/>
      <c r="D5743" s="7"/>
    </row>
    <row r="5744" spans="3:4">
      <c r="C5744" s="7"/>
      <c r="D5744" s="7"/>
    </row>
    <row r="5745" spans="3:4">
      <c r="C5745" s="7"/>
      <c r="D5745" s="7"/>
    </row>
    <row r="5746" spans="3:4">
      <c r="C5746" s="7"/>
      <c r="D5746" s="7"/>
    </row>
    <row r="5747" spans="3:4">
      <c r="C5747" s="7"/>
      <c r="D5747" s="7"/>
    </row>
    <row r="5748" spans="3:4">
      <c r="C5748" s="7"/>
      <c r="D5748" s="7"/>
    </row>
    <row r="5749" spans="3:4">
      <c r="C5749" s="7"/>
      <c r="D5749" s="7"/>
    </row>
    <row r="5750" spans="3:4">
      <c r="C5750" s="7"/>
      <c r="D5750" s="7"/>
    </row>
    <row r="5751" spans="3:4">
      <c r="C5751" s="7"/>
      <c r="D5751" s="7"/>
    </row>
    <row r="5752" spans="3:4">
      <c r="C5752" s="7"/>
      <c r="D5752" s="7"/>
    </row>
    <row r="5753" spans="3:4">
      <c r="C5753" s="7"/>
      <c r="D5753" s="7"/>
    </row>
    <row r="5754" spans="3:4">
      <c r="C5754" s="7"/>
      <c r="D5754" s="7"/>
    </row>
    <row r="5755" spans="3:4">
      <c r="C5755" s="7"/>
      <c r="D5755" s="7"/>
    </row>
    <row r="5756" spans="3:4">
      <c r="C5756" s="7"/>
      <c r="D5756" s="7"/>
    </row>
    <row r="5757" spans="3:4">
      <c r="C5757" s="7"/>
      <c r="D5757" s="7"/>
    </row>
    <row r="5758" spans="3:4">
      <c r="C5758" s="7"/>
      <c r="D5758" s="7"/>
    </row>
    <row r="5759" spans="3:4">
      <c r="C5759" s="7"/>
      <c r="D5759" s="7"/>
    </row>
    <row r="5760" spans="3:4">
      <c r="C5760" s="7"/>
      <c r="D5760" s="7"/>
    </row>
    <row r="5761" spans="3:4">
      <c r="C5761" s="7"/>
      <c r="D5761" s="7"/>
    </row>
    <row r="5762" spans="3:4">
      <c r="C5762" s="7"/>
      <c r="D5762" s="7"/>
    </row>
    <row r="5763" spans="3:4">
      <c r="C5763" s="7"/>
      <c r="D5763" s="7"/>
    </row>
    <row r="5764" spans="3:4">
      <c r="C5764" s="7"/>
      <c r="D5764" s="7"/>
    </row>
    <row r="5765" spans="3:4">
      <c r="C5765" s="7"/>
      <c r="D5765" s="7"/>
    </row>
    <row r="5766" spans="3:4">
      <c r="C5766" s="7"/>
      <c r="D5766" s="7"/>
    </row>
    <row r="5767" spans="3:4">
      <c r="C5767" s="7"/>
      <c r="D5767" s="7"/>
    </row>
    <row r="5768" spans="3:4">
      <c r="C5768" s="7"/>
      <c r="D5768" s="7"/>
    </row>
    <row r="5769" spans="3:4">
      <c r="C5769" s="7"/>
      <c r="D5769" s="7"/>
    </row>
    <row r="5770" spans="3:4">
      <c r="C5770" s="7"/>
      <c r="D5770" s="7"/>
    </row>
    <row r="5771" spans="3:4">
      <c r="C5771" s="7"/>
      <c r="D5771" s="7"/>
    </row>
    <row r="5772" spans="3:4">
      <c r="C5772" s="7"/>
      <c r="D5772" s="7"/>
    </row>
    <row r="5773" spans="3:4">
      <c r="C5773" s="7"/>
      <c r="D5773" s="7"/>
    </row>
    <row r="5774" spans="3:4">
      <c r="C5774" s="7"/>
      <c r="D5774" s="7"/>
    </row>
    <row r="5775" spans="3:4">
      <c r="C5775" s="7"/>
      <c r="D5775" s="7"/>
    </row>
    <row r="5776" spans="3:4">
      <c r="C5776" s="7"/>
      <c r="D5776" s="7"/>
    </row>
    <row r="5777" spans="3:4">
      <c r="C5777" s="7"/>
      <c r="D5777" s="7"/>
    </row>
    <row r="5778" spans="3:4">
      <c r="C5778" s="7"/>
      <c r="D5778" s="7"/>
    </row>
    <row r="5779" spans="3:4">
      <c r="C5779" s="7"/>
      <c r="D5779" s="7"/>
    </row>
    <row r="5780" spans="3:4">
      <c r="C5780" s="7"/>
      <c r="D5780" s="7"/>
    </row>
    <row r="5781" spans="3:4">
      <c r="C5781" s="7"/>
      <c r="D5781" s="7"/>
    </row>
    <row r="5782" spans="3:4">
      <c r="C5782" s="7"/>
      <c r="D5782" s="7"/>
    </row>
    <row r="5783" spans="3:4">
      <c r="C5783" s="7"/>
      <c r="D5783" s="7"/>
    </row>
    <row r="5784" spans="3:4">
      <c r="C5784" s="7"/>
      <c r="D5784" s="7"/>
    </row>
    <row r="5785" spans="3:4">
      <c r="C5785" s="7"/>
      <c r="D5785" s="7"/>
    </row>
    <row r="5786" spans="3:4">
      <c r="C5786" s="7"/>
      <c r="D5786" s="7"/>
    </row>
    <row r="5787" spans="3:4">
      <c r="C5787" s="7"/>
      <c r="D5787" s="7"/>
    </row>
    <row r="5788" spans="3:4">
      <c r="C5788" s="7"/>
      <c r="D5788" s="7"/>
    </row>
    <row r="5789" spans="3:4">
      <c r="C5789" s="7"/>
      <c r="D5789" s="7"/>
    </row>
    <row r="5790" spans="3:4">
      <c r="C5790" s="7"/>
      <c r="D5790" s="7"/>
    </row>
    <row r="5791" spans="3:4">
      <c r="C5791" s="7"/>
      <c r="D5791" s="7"/>
    </row>
    <row r="5792" spans="3:4">
      <c r="C5792" s="7"/>
      <c r="D5792" s="7"/>
    </row>
    <row r="5793" spans="3:4">
      <c r="C5793" s="7"/>
      <c r="D5793" s="7"/>
    </row>
    <row r="5794" spans="3:4">
      <c r="C5794" s="7"/>
      <c r="D5794" s="7"/>
    </row>
    <row r="5795" spans="3:4">
      <c r="C5795" s="7"/>
      <c r="D5795" s="7"/>
    </row>
    <row r="5796" spans="3:4">
      <c r="C5796" s="7"/>
      <c r="D5796" s="7"/>
    </row>
    <row r="5797" spans="3:4">
      <c r="C5797" s="7"/>
      <c r="D5797" s="7"/>
    </row>
    <row r="5798" spans="3:4">
      <c r="C5798" s="7"/>
      <c r="D5798" s="7"/>
    </row>
    <row r="5799" spans="3:4">
      <c r="C5799" s="7"/>
      <c r="D5799" s="7"/>
    </row>
    <row r="5800" spans="3:4">
      <c r="C5800" s="7"/>
      <c r="D5800" s="7"/>
    </row>
    <row r="5801" spans="3:4">
      <c r="C5801" s="7"/>
      <c r="D5801" s="7"/>
    </row>
    <row r="5802" spans="3:4">
      <c r="C5802" s="7"/>
      <c r="D5802" s="7"/>
    </row>
    <row r="5803" spans="3:4">
      <c r="C5803" s="7"/>
      <c r="D5803" s="7"/>
    </row>
    <row r="5804" spans="3:4">
      <c r="C5804" s="7"/>
      <c r="D5804" s="7"/>
    </row>
    <row r="5805" spans="3:4">
      <c r="C5805" s="7"/>
      <c r="D5805" s="7"/>
    </row>
    <row r="5806" spans="3:4">
      <c r="C5806" s="7"/>
      <c r="D5806" s="7"/>
    </row>
    <row r="5807" spans="3:4">
      <c r="C5807" s="7"/>
      <c r="D5807" s="7"/>
    </row>
    <row r="5808" spans="3:4">
      <c r="C5808" s="7"/>
      <c r="D5808" s="7"/>
    </row>
    <row r="5809" spans="3:4">
      <c r="C5809" s="7"/>
      <c r="D5809" s="7"/>
    </row>
    <row r="5810" spans="3:4">
      <c r="C5810" s="7"/>
      <c r="D5810" s="7"/>
    </row>
    <row r="5811" spans="3:4">
      <c r="C5811" s="7"/>
      <c r="D5811" s="7"/>
    </row>
    <row r="5812" spans="3:4">
      <c r="C5812" s="7"/>
      <c r="D5812" s="7"/>
    </row>
    <row r="5813" spans="3:4">
      <c r="C5813" s="7"/>
      <c r="D5813" s="7"/>
    </row>
    <row r="5814" spans="3:4">
      <c r="C5814" s="7"/>
      <c r="D5814" s="7"/>
    </row>
    <row r="5815" spans="3:4">
      <c r="C5815" s="7"/>
      <c r="D5815" s="7"/>
    </row>
    <row r="5816" spans="3:4">
      <c r="C5816" s="7"/>
      <c r="D5816" s="7"/>
    </row>
    <row r="5817" spans="3:4">
      <c r="C5817" s="7"/>
      <c r="D5817" s="7"/>
    </row>
    <row r="5818" spans="3:4">
      <c r="C5818" s="7"/>
      <c r="D5818" s="7"/>
    </row>
    <row r="5819" spans="3:4">
      <c r="C5819" s="7"/>
      <c r="D5819" s="7"/>
    </row>
    <row r="5820" spans="3:4">
      <c r="C5820" s="7"/>
      <c r="D5820" s="7"/>
    </row>
    <row r="5821" spans="3:4">
      <c r="C5821" s="7"/>
      <c r="D5821" s="7"/>
    </row>
    <row r="5822" spans="3:4">
      <c r="C5822" s="7"/>
      <c r="D5822" s="7"/>
    </row>
    <row r="5823" spans="3:4">
      <c r="C5823" s="7"/>
      <c r="D5823" s="7"/>
    </row>
    <row r="5824" spans="3:4">
      <c r="C5824" s="7"/>
      <c r="D5824" s="7"/>
    </row>
    <row r="5825" spans="3:4">
      <c r="C5825" s="7"/>
      <c r="D5825" s="7"/>
    </row>
    <row r="5826" spans="3:4">
      <c r="C5826" s="7"/>
      <c r="D5826" s="7"/>
    </row>
    <row r="5827" spans="3:4">
      <c r="C5827" s="7"/>
      <c r="D5827" s="7"/>
    </row>
    <row r="5828" spans="3:4">
      <c r="C5828" s="7"/>
      <c r="D5828" s="7"/>
    </row>
    <row r="5829" spans="3:4">
      <c r="C5829" s="7"/>
      <c r="D5829" s="7"/>
    </row>
    <row r="5830" spans="3:4">
      <c r="C5830" s="7"/>
      <c r="D5830" s="7"/>
    </row>
    <row r="5831" spans="3:4">
      <c r="C5831" s="7"/>
      <c r="D5831" s="7"/>
    </row>
    <row r="5832" spans="3:4">
      <c r="C5832" s="7"/>
      <c r="D5832" s="7"/>
    </row>
    <row r="5833" spans="3:4">
      <c r="C5833" s="7"/>
      <c r="D5833" s="7"/>
    </row>
    <row r="5834" spans="3:4">
      <c r="C5834" s="7"/>
      <c r="D5834" s="7"/>
    </row>
    <row r="5835" spans="3:4">
      <c r="C5835" s="7"/>
      <c r="D5835" s="7"/>
    </row>
    <row r="5836" spans="3:4">
      <c r="C5836" s="7"/>
      <c r="D5836" s="7"/>
    </row>
    <row r="5837" spans="3:4">
      <c r="C5837" s="7"/>
      <c r="D5837" s="7"/>
    </row>
    <row r="5838" spans="3:4">
      <c r="C5838" s="7"/>
      <c r="D5838" s="7"/>
    </row>
    <row r="5839" spans="3:4">
      <c r="C5839" s="7"/>
      <c r="D5839" s="7"/>
    </row>
    <row r="5840" spans="3:4">
      <c r="C5840" s="7"/>
      <c r="D5840" s="7"/>
    </row>
    <row r="5841" spans="3:4">
      <c r="C5841" s="7"/>
      <c r="D5841" s="7"/>
    </row>
    <row r="5842" spans="3:4">
      <c r="C5842" s="7"/>
      <c r="D5842" s="7"/>
    </row>
    <row r="5843" spans="3:4">
      <c r="C5843" s="7"/>
      <c r="D5843" s="7"/>
    </row>
    <row r="5844" spans="3:4">
      <c r="C5844" s="7"/>
      <c r="D5844" s="7"/>
    </row>
    <row r="5845" spans="3:4">
      <c r="C5845" s="7"/>
      <c r="D5845" s="7"/>
    </row>
    <row r="5846" spans="3:4">
      <c r="C5846" s="7"/>
      <c r="D5846" s="7"/>
    </row>
    <row r="5847" spans="3:4">
      <c r="C5847" s="7"/>
      <c r="D5847" s="7"/>
    </row>
    <row r="5848" spans="3:4">
      <c r="C5848" s="7"/>
      <c r="D5848" s="7"/>
    </row>
    <row r="5849" spans="3:4">
      <c r="C5849" s="7"/>
      <c r="D5849" s="7"/>
    </row>
    <row r="5850" spans="3:4">
      <c r="C5850" s="7"/>
      <c r="D5850" s="7"/>
    </row>
    <row r="5851" spans="3:4">
      <c r="C5851" s="7"/>
      <c r="D5851" s="7"/>
    </row>
    <row r="5852" spans="3:4">
      <c r="C5852" s="7"/>
      <c r="D5852" s="7"/>
    </row>
    <row r="5853" spans="3:4">
      <c r="C5853" s="7"/>
      <c r="D5853" s="7"/>
    </row>
    <row r="5854" spans="3:4">
      <c r="C5854" s="7"/>
      <c r="D5854" s="7"/>
    </row>
    <row r="5855" spans="3:4">
      <c r="C5855" s="7"/>
      <c r="D5855" s="7"/>
    </row>
    <row r="5856" spans="3:4">
      <c r="C5856" s="7"/>
      <c r="D5856" s="7"/>
    </row>
    <row r="5857" spans="3:4">
      <c r="C5857" s="7"/>
      <c r="D5857" s="7"/>
    </row>
    <row r="5858" spans="3:4">
      <c r="C5858" s="7"/>
      <c r="D5858" s="7"/>
    </row>
    <row r="5859" spans="3:4">
      <c r="C5859" s="7"/>
      <c r="D5859" s="7"/>
    </row>
    <row r="5860" spans="3:4">
      <c r="C5860" s="7"/>
      <c r="D5860" s="7"/>
    </row>
    <row r="5861" spans="3:4">
      <c r="C5861" s="7"/>
      <c r="D5861" s="7"/>
    </row>
    <row r="5862" spans="3:4">
      <c r="C5862" s="7"/>
      <c r="D5862" s="7"/>
    </row>
    <row r="5863" spans="3:4">
      <c r="C5863" s="7"/>
      <c r="D5863" s="7"/>
    </row>
    <row r="5864" spans="3:4">
      <c r="C5864" s="7"/>
      <c r="D5864" s="7"/>
    </row>
    <row r="5865" spans="3:4">
      <c r="C5865" s="7"/>
      <c r="D5865" s="7"/>
    </row>
    <row r="5866" spans="3:4">
      <c r="C5866" s="7"/>
      <c r="D5866" s="7"/>
    </row>
    <row r="5867" spans="3:4">
      <c r="C5867" s="7"/>
      <c r="D5867" s="7"/>
    </row>
    <row r="5868" spans="3:4">
      <c r="C5868" s="7"/>
      <c r="D5868" s="7"/>
    </row>
    <row r="5869" spans="3:4">
      <c r="C5869" s="7"/>
      <c r="D5869" s="7"/>
    </row>
    <row r="5870" spans="3:4">
      <c r="C5870" s="7"/>
      <c r="D5870" s="7"/>
    </row>
    <row r="5871" spans="3:4">
      <c r="C5871" s="7"/>
      <c r="D5871" s="7"/>
    </row>
    <row r="5872" spans="3:4">
      <c r="C5872" s="7"/>
      <c r="D5872" s="7"/>
    </row>
    <row r="5873" spans="3:4">
      <c r="C5873" s="7"/>
      <c r="D5873" s="7"/>
    </row>
    <row r="5874" spans="3:4">
      <c r="C5874" s="7"/>
      <c r="D5874" s="7"/>
    </row>
    <row r="5875" spans="3:4">
      <c r="C5875" s="7"/>
      <c r="D5875" s="7"/>
    </row>
    <row r="5876" spans="3:4">
      <c r="C5876" s="7"/>
      <c r="D5876" s="7"/>
    </row>
    <row r="5877" spans="3:4">
      <c r="C5877" s="7"/>
      <c r="D5877" s="7"/>
    </row>
    <row r="5878" spans="3:4">
      <c r="C5878" s="7"/>
      <c r="D5878" s="7"/>
    </row>
    <row r="5879" spans="3:4">
      <c r="C5879" s="7"/>
      <c r="D5879" s="7"/>
    </row>
    <row r="5880" spans="3:4">
      <c r="C5880" s="7"/>
      <c r="D5880" s="7"/>
    </row>
    <row r="5881" spans="3:4">
      <c r="C5881" s="7"/>
      <c r="D5881" s="7"/>
    </row>
    <row r="5882" spans="3:4">
      <c r="C5882" s="7"/>
      <c r="D5882" s="7"/>
    </row>
    <row r="5883" spans="3:4">
      <c r="C5883" s="7"/>
      <c r="D5883" s="7"/>
    </row>
    <row r="5884" spans="3:4">
      <c r="C5884" s="7"/>
      <c r="D5884" s="7"/>
    </row>
    <row r="5885" spans="3:4">
      <c r="C5885" s="7"/>
      <c r="D5885" s="7"/>
    </row>
    <row r="5886" spans="3:4">
      <c r="C5886" s="7"/>
      <c r="D5886" s="7"/>
    </row>
    <row r="5887" spans="3:4">
      <c r="C5887" s="7"/>
      <c r="D5887" s="7"/>
    </row>
    <row r="5888" spans="3:4">
      <c r="C5888" s="7"/>
      <c r="D5888" s="7"/>
    </row>
    <row r="5889" spans="3:4">
      <c r="C5889" s="7"/>
      <c r="D5889" s="7"/>
    </row>
    <row r="5890" spans="3:4">
      <c r="C5890" s="7"/>
      <c r="D5890" s="7"/>
    </row>
    <row r="5891" spans="3:4">
      <c r="C5891" s="7"/>
      <c r="D5891" s="7"/>
    </row>
    <row r="5892" spans="3:4">
      <c r="C5892" s="7"/>
      <c r="D5892" s="7"/>
    </row>
    <row r="5893" spans="3:4">
      <c r="C5893" s="7"/>
      <c r="D5893" s="7"/>
    </row>
    <row r="5894" spans="3:4">
      <c r="C5894" s="7"/>
      <c r="D5894" s="7"/>
    </row>
    <row r="5895" spans="3:4">
      <c r="C5895" s="7"/>
      <c r="D5895" s="7"/>
    </row>
    <row r="5896" spans="3:4">
      <c r="C5896" s="7"/>
      <c r="D5896" s="7"/>
    </row>
    <row r="5897" spans="3:4">
      <c r="C5897" s="7"/>
      <c r="D5897" s="7"/>
    </row>
    <row r="5898" spans="3:4">
      <c r="C5898" s="7"/>
      <c r="D5898" s="7"/>
    </row>
    <row r="5899" spans="3:4">
      <c r="C5899" s="7"/>
      <c r="D5899" s="7"/>
    </row>
    <row r="5900" spans="3:4">
      <c r="C5900" s="7"/>
      <c r="D5900" s="7"/>
    </row>
    <row r="5901" spans="3:4">
      <c r="C5901" s="7"/>
      <c r="D5901" s="7"/>
    </row>
    <row r="5902" spans="3:4">
      <c r="C5902" s="7"/>
      <c r="D5902" s="7"/>
    </row>
    <row r="5903" spans="3:4">
      <c r="C5903" s="7"/>
      <c r="D5903" s="7"/>
    </row>
    <row r="5904" spans="3:4">
      <c r="C5904" s="7"/>
      <c r="D5904" s="7"/>
    </row>
    <row r="5905" spans="3:4">
      <c r="C5905" s="7"/>
      <c r="D5905" s="7"/>
    </row>
    <row r="5906" spans="3:4">
      <c r="C5906" s="7"/>
      <c r="D5906" s="7"/>
    </row>
    <row r="5907" spans="3:4">
      <c r="C5907" s="7"/>
      <c r="D5907" s="7"/>
    </row>
    <row r="5908" spans="3:4">
      <c r="C5908" s="7"/>
      <c r="D5908" s="7"/>
    </row>
    <row r="5909" spans="3:4">
      <c r="C5909" s="7"/>
      <c r="D5909" s="7"/>
    </row>
    <row r="5910" spans="3:4">
      <c r="C5910" s="7"/>
      <c r="D5910" s="7"/>
    </row>
    <row r="5911" spans="3:4">
      <c r="C5911" s="7"/>
      <c r="D5911" s="7"/>
    </row>
    <row r="5912" spans="3:4">
      <c r="C5912" s="7"/>
      <c r="D5912" s="7"/>
    </row>
    <row r="5913" spans="3:4">
      <c r="C5913" s="7"/>
      <c r="D5913" s="7"/>
    </row>
    <row r="5914" spans="3:4">
      <c r="C5914" s="7"/>
      <c r="D5914" s="7"/>
    </row>
    <row r="5915" spans="3:4">
      <c r="C5915" s="7"/>
      <c r="D5915" s="7"/>
    </row>
    <row r="5916" spans="3:4">
      <c r="C5916" s="7"/>
      <c r="D5916" s="7"/>
    </row>
    <row r="5917" spans="3:4">
      <c r="C5917" s="7"/>
      <c r="D5917" s="7"/>
    </row>
    <row r="5918" spans="3:4">
      <c r="C5918" s="7"/>
      <c r="D5918" s="7"/>
    </row>
    <row r="5919" spans="3:4">
      <c r="C5919" s="7"/>
      <c r="D5919" s="7"/>
    </row>
    <row r="5920" spans="3:4">
      <c r="C5920" s="7"/>
      <c r="D5920" s="7"/>
    </row>
    <row r="5921" spans="3:4">
      <c r="C5921" s="7"/>
      <c r="D5921" s="7"/>
    </row>
    <row r="5922" spans="3:4">
      <c r="C5922" s="7"/>
      <c r="D5922" s="7"/>
    </row>
    <row r="5923" spans="3:4">
      <c r="C5923" s="7"/>
      <c r="D5923" s="7"/>
    </row>
    <row r="5924" spans="3:4">
      <c r="C5924" s="7"/>
      <c r="D5924" s="7"/>
    </row>
    <row r="5925" spans="3:4">
      <c r="C5925" s="7"/>
      <c r="D5925" s="7"/>
    </row>
    <row r="5926" spans="3:4">
      <c r="C5926" s="7"/>
      <c r="D5926" s="7"/>
    </row>
    <row r="5927" spans="3:4">
      <c r="C5927" s="7"/>
      <c r="D5927" s="7"/>
    </row>
    <row r="5928" spans="3:4">
      <c r="C5928" s="7"/>
      <c r="D5928" s="7"/>
    </row>
    <row r="5929" spans="3:4">
      <c r="C5929" s="7"/>
      <c r="D5929" s="7"/>
    </row>
    <row r="5930" spans="3:4">
      <c r="C5930" s="7"/>
      <c r="D5930" s="7"/>
    </row>
    <row r="5931" spans="3:4">
      <c r="C5931" s="7"/>
      <c r="D5931" s="7"/>
    </row>
    <row r="5932" spans="3:4">
      <c r="C5932" s="7"/>
      <c r="D5932" s="7"/>
    </row>
    <row r="5933" spans="3:4">
      <c r="C5933" s="7"/>
      <c r="D5933" s="7"/>
    </row>
    <row r="5934" spans="3:4">
      <c r="C5934" s="7"/>
      <c r="D5934" s="7"/>
    </row>
    <row r="5935" spans="3:4">
      <c r="C5935" s="7"/>
      <c r="D5935" s="7"/>
    </row>
    <row r="5936" spans="3:4">
      <c r="C5936" s="7"/>
      <c r="D5936" s="7"/>
    </row>
    <row r="5937" spans="3:4">
      <c r="C5937" s="7"/>
      <c r="D5937" s="7"/>
    </row>
    <row r="5938" spans="3:4">
      <c r="C5938" s="7"/>
      <c r="D5938" s="7"/>
    </row>
    <row r="5939" spans="3:4">
      <c r="C5939" s="7"/>
      <c r="D5939" s="7"/>
    </row>
    <row r="5940" spans="3:4">
      <c r="C5940" s="7"/>
      <c r="D5940" s="7"/>
    </row>
    <row r="5941" spans="3:4">
      <c r="C5941" s="7"/>
      <c r="D5941" s="7"/>
    </row>
    <row r="5942" spans="3:4">
      <c r="C5942" s="7"/>
      <c r="D5942" s="7"/>
    </row>
    <row r="5943" spans="3:4">
      <c r="C5943" s="7"/>
      <c r="D5943" s="7"/>
    </row>
    <row r="5944" spans="3:4">
      <c r="C5944" s="7"/>
      <c r="D5944" s="7"/>
    </row>
    <row r="5945" spans="3:4">
      <c r="C5945" s="7"/>
      <c r="D5945" s="7"/>
    </row>
    <row r="5946" spans="3:4">
      <c r="C5946" s="7"/>
      <c r="D5946" s="7"/>
    </row>
    <row r="5947" spans="3:4">
      <c r="C5947" s="7"/>
      <c r="D5947" s="7"/>
    </row>
    <row r="5948" spans="3:4">
      <c r="C5948" s="7"/>
      <c r="D5948" s="7"/>
    </row>
    <row r="5949" spans="3:4">
      <c r="C5949" s="7"/>
      <c r="D5949" s="7"/>
    </row>
    <row r="5950" spans="3:4">
      <c r="C5950" s="7"/>
      <c r="D5950" s="7"/>
    </row>
    <row r="5951" spans="3:4">
      <c r="C5951" s="7"/>
      <c r="D5951" s="7"/>
    </row>
    <row r="5952" spans="3:4">
      <c r="C5952" s="7"/>
      <c r="D5952" s="7"/>
    </row>
    <row r="5953" spans="3:4">
      <c r="C5953" s="7"/>
      <c r="D5953" s="7"/>
    </row>
    <row r="5954" spans="3:4">
      <c r="C5954" s="7"/>
      <c r="D5954" s="7"/>
    </row>
    <row r="5955" spans="3:4">
      <c r="C5955" s="7"/>
      <c r="D5955" s="7"/>
    </row>
    <row r="5956" spans="3:4">
      <c r="C5956" s="7"/>
      <c r="D5956" s="7"/>
    </row>
    <row r="5957" spans="3:4">
      <c r="C5957" s="7"/>
      <c r="D5957" s="7"/>
    </row>
    <row r="5958" spans="3:4">
      <c r="C5958" s="7"/>
      <c r="D5958" s="7"/>
    </row>
    <row r="5959" spans="3:4">
      <c r="C5959" s="7"/>
      <c r="D5959" s="7"/>
    </row>
    <row r="5960" spans="3:4">
      <c r="C5960" s="7"/>
      <c r="D5960" s="7"/>
    </row>
    <row r="5961" spans="3:4">
      <c r="C5961" s="7"/>
      <c r="D5961" s="7"/>
    </row>
    <row r="5962" spans="3:4">
      <c r="C5962" s="7"/>
      <c r="D5962" s="7"/>
    </row>
    <row r="5963" spans="3:4">
      <c r="C5963" s="7"/>
      <c r="D5963" s="7"/>
    </row>
    <row r="5964" spans="3:4">
      <c r="C5964" s="7"/>
      <c r="D5964" s="7"/>
    </row>
    <row r="5965" spans="3:4">
      <c r="C5965" s="7"/>
      <c r="D5965" s="7"/>
    </row>
    <row r="5966" spans="3:4">
      <c r="C5966" s="7"/>
      <c r="D5966" s="7"/>
    </row>
    <row r="5967" spans="3:4">
      <c r="C5967" s="7"/>
      <c r="D5967" s="7"/>
    </row>
    <row r="5968" spans="3:4">
      <c r="C5968" s="7"/>
      <c r="D5968" s="7"/>
    </row>
    <row r="5969" spans="3:4">
      <c r="C5969" s="7"/>
      <c r="D5969" s="7"/>
    </row>
    <row r="5970" spans="3:4">
      <c r="C5970" s="7"/>
      <c r="D5970" s="7"/>
    </row>
    <row r="5971" spans="3:4">
      <c r="C5971" s="7"/>
      <c r="D5971" s="7"/>
    </row>
    <row r="5972" spans="3:4">
      <c r="C5972" s="7"/>
      <c r="D5972" s="7"/>
    </row>
    <row r="5973" spans="3:4">
      <c r="C5973" s="7"/>
      <c r="D5973" s="7"/>
    </row>
    <row r="5974" spans="3:4">
      <c r="C5974" s="7"/>
      <c r="D5974" s="7"/>
    </row>
    <row r="5975" spans="3:4">
      <c r="C5975" s="7"/>
      <c r="D5975" s="7"/>
    </row>
    <row r="5976" spans="3:4">
      <c r="C5976" s="7"/>
      <c r="D5976" s="7"/>
    </row>
    <row r="5977" spans="3:4">
      <c r="C5977" s="7"/>
      <c r="D5977" s="7"/>
    </row>
    <row r="5978" spans="3:4">
      <c r="C5978" s="7"/>
      <c r="D5978" s="7"/>
    </row>
    <row r="5979" spans="3:4">
      <c r="C5979" s="7"/>
      <c r="D5979" s="7"/>
    </row>
    <row r="5980" spans="3:4">
      <c r="C5980" s="7"/>
      <c r="D5980" s="7"/>
    </row>
    <row r="5981" spans="3:4">
      <c r="C5981" s="7"/>
      <c r="D5981" s="7"/>
    </row>
    <row r="5982" spans="3:4">
      <c r="C5982" s="7"/>
      <c r="D5982" s="7"/>
    </row>
    <row r="5983" spans="3:4">
      <c r="C5983" s="7"/>
      <c r="D5983" s="7"/>
    </row>
    <row r="5984" spans="3:4">
      <c r="C5984" s="7"/>
      <c r="D5984" s="7"/>
    </row>
    <row r="5985" spans="3:4">
      <c r="C5985" s="7"/>
      <c r="D5985" s="7"/>
    </row>
    <row r="5986" spans="3:4">
      <c r="C5986" s="7"/>
      <c r="D5986" s="7"/>
    </row>
    <row r="5987" spans="3:4">
      <c r="C5987" s="7"/>
      <c r="D5987" s="7"/>
    </row>
    <row r="5988" spans="3:4">
      <c r="C5988" s="7"/>
      <c r="D5988" s="7"/>
    </row>
    <row r="5989" spans="3:4">
      <c r="C5989" s="7"/>
      <c r="D5989" s="7"/>
    </row>
    <row r="5990" spans="3:4">
      <c r="C5990" s="7"/>
      <c r="D5990" s="7"/>
    </row>
    <row r="5991" spans="3:4">
      <c r="C5991" s="7"/>
      <c r="D5991" s="7"/>
    </row>
    <row r="5992" spans="3:4">
      <c r="C5992" s="7"/>
      <c r="D5992" s="7"/>
    </row>
    <row r="5993" spans="3:4">
      <c r="C5993" s="7"/>
      <c r="D5993" s="7"/>
    </row>
    <row r="5994" spans="3:4">
      <c r="C5994" s="7"/>
      <c r="D5994" s="7"/>
    </row>
    <row r="5995" spans="3:4">
      <c r="C5995" s="7"/>
      <c r="D5995" s="7"/>
    </row>
    <row r="5996" spans="3:4">
      <c r="C5996" s="7"/>
      <c r="D5996" s="7"/>
    </row>
    <row r="5997" spans="3:4">
      <c r="C5997" s="7"/>
      <c r="D5997" s="7"/>
    </row>
    <row r="5998" spans="3:4">
      <c r="C5998" s="7"/>
      <c r="D5998" s="7"/>
    </row>
    <row r="5999" spans="3:4">
      <c r="C5999" s="7"/>
      <c r="D5999" s="7"/>
    </row>
    <row r="6000" spans="3:4">
      <c r="C6000" s="7"/>
      <c r="D6000" s="7"/>
    </row>
    <row r="6001" spans="3:4">
      <c r="C6001" s="7"/>
      <c r="D6001" s="7"/>
    </row>
    <row r="6002" spans="3:4">
      <c r="C6002" s="7"/>
      <c r="D6002" s="7"/>
    </row>
    <row r="6003" spans="3:4">
      <c r="C6003" s="7"/>
      <c r="D6003" s="7"/>
    </row>
    <row r="6004" spans="3:4">
      <c r="C6004" s="7"/>
      <c r="D6004" s="7"/>
    </row>
    <row r="6005" spans="3:4">
      <c r="C6005" s="7"/>
      <c r="D6005" s="7"/>
    </row>
    <row r="6006" spans="3:4">
      <c r="C6006" s="7"/>
      <c r="D6006" s="7"/>
    </row>
    <row r="6007" spans="3:4">
      <c r="C6007" s="7"/>
      <c r="D6007" s="7"/>
    </row>
    <row r="6008" spans="3:4">
      <c r="C6008" s="7"/>
      <c r="D6008" s="7"/>
    </row>
    <row r="6009" spans="3:4">
      <c r="C6009" s="7"/>
      <c r="D6009" s="7"/>
    </row>
    <row r="6010" spans="3:4">
      <c r="C6010" s="7"/>
      <c r="D6010" s="7"/>
    </row>
    <row r="6011" spans="3:4">
      <c r="C6011" s="7"/>
      <c r="D6011" s="7"/>
    </row>
    <row r="6012" spans="3:4">
      <c r="C6012" s="7"/>
      <c r="D6012" s="7"/>
    </row>
    <row r="6013" spans="3:4">
      <c r="C6013" s="7"/>
      <c r="D6013" s="7"/>
    </row>
    <row r="6014" spans="3:4">
      <c r="C6014" s="7"/>
      <c r="D6014" s="7"/>
    </row>
    <row r="6015" spans="3:4">
      <c r="C6015" s="7"/>
      <c r="D6015" s="7"/>
    </row>
    <row r="6016" spans="3:4">
      <c r="C6016" s="7"/>
      <c r="D6016" s="7"/>
    </row>
    <row r="6017" spans="3:4">
      <c r="C6017" s="7"/>
      <c r="D6017" s="7"/>
    </row>
    <row r="6018" spans="3:4">
      <c r="C6018" s="7"/>
      <c r="D6018" s="7"/>
    </row>
    <row r="6019" spans="3:4">
      <c r="C6019" s="7"/>
      <c r="D6019" s="7"/>
    </row>
    <row r="6020" spans="3:4">
      <c r="C6020" s="7"/>
      <c r="D6020" s="7"/>
    </row>
    <row r="6021" spans="3:4">
      <c r="C6021" s="7"/>
      <c r="D6021" s="7"/>
    </row>
    <row r="6022" spans="3:4">
      <c r="C6022" s="7"/>
      <c r="D6022" s="7"/>
    </row>
    <row r="6023" spans="3:4">
      <c r="C6023" s="7"/>
      <c r="D6023" s="7"/>
    </row>
    <row r="6024" spans="3:4">
      <c r="C6024" s="7"/>
      <c r="D6024" s="7"/>
    </row>
    <row r="6025" spans="3:4">
      <c r="C6025" s="7"/>
      <c r="D6025" s="7"/>
    </row>
    <row r="6026" spans="3:4">
      <c r="C6026" s="7"/>
      <c r="D6026" s="7"/>
    </row>
    <row r="6027" spans="3:4">
      <c r="C6027" s="7"/>
      <c r="D6027" s="7"/>
    </row>
    <row r="6028" spans="3:4">
      <c r="C6028" s="7"/>
      <c r="D6028" s="7"/>
    </row>
    <row r="6029" spans="3:4">
      <c r="C6029" s="7"/>
      <c r="D6029" s="7"/>
    </row>
    <row r="6030" spans="3:4">
      <c r="C6030" s="7"/>
      <c r="D6030" s="7"/>
    </row>
    <row r="6031" spans="3:4">
      <c r="C6031" s="7"/>
      <c r="D6031" s="7"/>
    </row>
    <row r="6032" spans="3:4">
      <c r="C6032" s="7"/>
      <c r="D6032" s="7"/>
    </row>
    <row r="6033" spans="3:4">
      <c r="C6033" s="7"/>
      <c r="D6033" s="7"/>
    </row>
    <row r="6034" spans="3:4">
      <c r="C6034" s="7"/>
      <c r="D6034" s="7"/>
    </row>
    <row r="6035" spans="3:4">
      <c r="C6035" s="7"/>
      <c r="D6035" s="7"/>
    </row>
    <row r="6036" spans="3:4">
      <c r="C6036" s="7"/>
      <c r="D6036" s="7"/>
    </row>
    <row r="6037" spans="3:4">
      <c r="C6037" s="7"/>
      <c r="D6037" s="7"/>
    </row>
    <row r="6038" spans="3:4">
      <c r="C6038" s="7"/>
      <c r="D6038" s="7"/>
    </row>
    <row r="6039" spans="3:4">
      <c r="C6039" s="7"/>
      <c r="D6039" s="7"/>
    </row>
    <row r="6040" spans="3:4">
      <c r="C6040" s="7"/>
      <c r="D6040" s="7"/>
    </row>
    <row r="6041" spans="3:4">
      <c r="C6041" s="7"/>
      <c r="D6041" s="7"/>
    </row>
    <row r="6042" spans="3:4">
      <c r="C6042" s="7"/>
      <c r="D6042" s="7"/>
    </row>
    <row r="6043" spans="3:4">
      <c r="C6043" s="7"/>
      <c r="D6043" s="7"/>
    </row>
    <row r="6044" spans="3:4">
      <c r="C6044" s="7"/>
      <c r="D6044" s="7"/>
    </row>
    <row r="6045" spans="3:4">
      <c r="C6045" s="7"/>
      <c r="D6045" s="7"/>
    </row>
    <row r="6046" spans="3:4">
      <c r="C6046" s="7"/>
      <c r="D6046" s="7"/>
    </row>
    <row r="6047" spans="3:4">
      <c r="C6047" s="7"/>
      <c r="D6047" s="7"/>
    </row>
    <row r="6048" spans="3:4">
      <c r="C6048" s="7"/>
      <c r="D6048" s="7"/>
    </row>
    <row r="6049" spans="3:4">
      <c r="C6049" s="7"/>
      <c r="D6049" s="7"/>
    </row>
    <row r="6050" spans="3:4">
      <c r="C6050" s="7"/>
      <c r="D6050" s="7"/>
    </row>
    <row r="6051" spans="3:4">
      <c r="C6051" s="7"/>
      <c r="D6051" s="7"/>
    </row>
    <row r="6052" spans="3:4">
      <c r="C6052" s="7"/>
      <c r="D6052" s="7"/>
    </row>
    <row r="6053" spans="3:4">
      <c r="C6053" s="7"/>
      <c r="D6053" s="7"/>
    </row>
    <row r="6054" spans="3:4">
      <c r="C6054" s="7"/>
      <c r="D6054" s="7"/>
    </row>
    <row r="6055" spans="3:4">
      <c r="C6055" s="7"/>
      <c r="D6055" s="7"/>
    </row>
    <row r="6056" spans="3:4">
      <c r="C6056" s="7"/>
      <c r="D6056" s="7"/>
    </row>
    <row r="6057" spans="3:4">
      <c r="C6057" s="7"/>
      <c r="D6057" s="7"/>
    </row>
    <row r="6058" spans="3:4">
      <c r="C6058" s="7"/>
      <c r="D6058" s="7"/>
    </row>
    <row r="6059" spans="3:4">
      <c r="C6059" s="7"/>
      <c r="D6059" s="7"/>
    </row>
    <row r="6060" spans="3:4">
      <c r="C6060" s="7"/>
      <c r="D6060" s="7"/>
    </row>
    <row r="6061" spans="3:4">
      <c r="C6061" s="7"/>
      <c r="D6061" s="7"/>
    </row>
    <row r="6062" spans="3:4">
      <c r="C6062" s="7"/>
      <c r="D6062" s="7"/>
    </row>
    <row r="6063" spans="3:4">
      <c r="C6063" s="7"/>
      <c r="D6063" s="7"/>
    </row>
    <row r="6064" spans="3:4">
      <c r="C6064" s="7"/>
      <c r="D6064" s="7"/>
    </row>
    <row r="6065" spans="3:4">
      <c r="C6065" s="7"/>
      <c r="D6065" s="7"/>
    </row>
    <row r="6066" spans="3:4">
      <c r="C6066" s="7"/>
      <c r="D6066" s="7"/>
    </row>
    <row r="6067" spans="3:4">
      <c r="C6067" s="7"/>
      <c r="D6067" s="7"/>
    </row>
    <row r="6068" spans="3:4">
      <c r="C6068" s="7"/>
      <c r="D6068" s="7"/>
    </row>
    <row r="6069" spans="3:4">
      <c r="C6069" s="7"/>
      <c r="D6069" s="7"/>
    </row>
    <row r="6070" spans="3:4">
      <c r="C6070" s="7"/>
      <c r="D6070" s="7"/>
    </row>
    <row r="6071" spans="3:4">
      <c r="C6071" s="7"/>
      <c r="D6071" s="7"/>
    </row>
    <row r="6072" spans="3:4">
      <c r="C6072" s="7"/>
      <c r="D6072" s="7"/>
    </row>
    <row r="6073" spans="3:4">
      <c r="C6073" s="7"/>
      <c r="D6073" s="7"/>
    </row>
    <row r="6074" spans="3:4">
      <c r="C6074" s="7"/>
      <c r="D6074" s="7"/>
    </row>
    <row r="6075" spans="3:4">
      <c r="C6075" s="7"/>
      <c r="D6075" s="7"/>
    </row>
    <row r="6076" spans="3:4">
      <c r="C6076" s="7"/>
      <c r="D6076" s="7"/>
    </row>
    <row r="6077" spans="3:4">
      <c r="C6077" s="7"/>
      <c r="D6077" s="7"/>
    </row>
    <row r="6078" spans="3:4">
      <c r="C6078" s="7"/>
      <c r="D6078" s="7"/>
    </row>
    <row r="6079" spans="3:4">
      <c r="C6079" s="7"/>
      <c r="D6079" s="7"/>
    </row>
    <row r="6080" spans="3:4">
      <c r="C6080" s="7"/>
      <c r="D6080" s="7"/>
    </row>
    <row r="6081" spans="3:4">
      <c r="C6081" s="7"/>
      <c r="D6081" s="7"/>
    </row>
    <row r="6082" spans="3:4">
      <c r="C6082" s="7"/>
      <c r="D6082" s="7"/>
    </row>
    <row r="6083" spans="3:4">
      <c r="C6083" s="7"/>
      <c r="D6083" s="7"/>
    </row>
    <row r="6084" spans="3:4">
      <c r="C6084" s="7"/>
      <c r="D6084" s="7"/>
    </row>
    <row r="6085" spans="3:4">
      <c r="C6085" s="7"/>
      <c r="D6085" s="7"/>
    </row>
    <row r="6086" spans="3:4">
      <c r="C6086" s="7"/>
      <c r="D6086" s="7"/>
    </row>
    <row r="6087" spans="3:4">
      <c r="C6087" s="7"/>
      <c r="D6087" s="7"/>
    </row>
    <row r="6088" spans="3:4">
      <c r="C6088" s="7"/>
      <c r="D6088" s="7"/>
    </row>
    <row r="6089" spans="3:4">
      <c r="C6089" s="7"/>
      <c r="D6089" s="7"/>
    </row>
    <row r="6090" spans="3:4">
      <c r="C6090" s="7"/>
      <c r="D6090" s="7"/>
    </row>
    <row r="6091" spans="3:4">
      <c r="C6091" s="7"/>
      <c r="D6091" s="7"/>
    </row>
    <row r="6092" spans="3:4">
      <c r="C6092" s="7"/>
      <c r="D6092" s="7"/>
    </row>
    <row r="6093" spans="3:4">
      <c r="C6093" s="7"/>
      <c r="D6093" s="7"/>
    </row>
    <row r="6094" spans="3:4">
      <c r="C6094" s="7"/>
      <c r="D6094" s="7"/>
    </row>
    <row r="6095" spans="3:4">
      <c r="C6095" s="7"/>
      <c r="D6095" s="7"/>
    </row>
    <row r="6096" spans="3:4">
      <c r="C6096" s="7"/>
      <c r="D6096" s="7"/>
    </row>
    <row r="6097" spans="3:4">
      <c r="C6097" s="7"/>
      <c r="D6097" s="7"/>
    </row>
    <row r="6098" spans="3:4">
      <c r="C6098" s="7"/>
      <c r="D6098" s="7"/>
    </row>
    <row r="6099" spans="3:4">
      <c r="C6099" s="7"/>
      <c r="D6099" s="7"/>
    </row>
    <row r="6100" spans="3:4">
      <c r="C6100" s="7"/>
      <c r="D6100" s="7"/>
    </row>
    <row r="6101" spans="3:4">
      <c r="C6101" s="7"/>
      <c r="D6101" s="7"/>
    </row>
    <row r="6102" spans="3:4">
      <c r="C6102" s="7"/>
      <c r="D6102" s="7"/>
    </row>
    <row r="6103" spans="3:4">
      <c r="C6103" s="7"/>
      <c r="D6103" s="7"/>
    </row>
    <row r="6104" spans="3:4">
      <c r="C6104" s="7"/>
      <c r="D6104" s="7"/>
    </row>
    <row r="6105" spans="3:4">
      <c r="C6105" s="7"/>
      <c r="D6105" s="7"/>
    </row>
    <row r="6106" spans="3:4">
      <c r="C6106" s="7"/>
      <c r="D6106" s="7"/>
    </row>
    <row r="6107" spans="3:4">
      <c r="C6107" s="7"/>
      <c r="D6107" s="7"/>
    </row>
    <row r="6108" spans="3:4">
      <c r="C6108" s="7"/>
      <c r="D6108" s="7"/>
    </row>
    <row r="6109" spans="3:4">
      <c r="C6109" s="7"/>
      <c r="D6109" s="7"/>
    </row>
    <row r="6110" spans="3:4">
      <c r="C6110" s="7"/>
      <c r="D6110" s="7"/>
    </row>
    <row r="6111" spans="3:4">
      <c r="C6111" s="7"/>
      <c r="D6111" s="7"/>
    </row>
    <row r="6112" spans="3:4">
      <c r="C6112" s="7"/>
      <c r="D6112" s="7"/>
    </row>
    <row r="6113" spans="3:4">
      <c r="C6113" s="7"/>
      <c r="D6113" s="7"/>
    </row>
    <row r="6114" spans="3:4">
      <c r="C6114" s="7"/>
      <c r="D6114" s="7"/>
    </row>
    <row r="6115" spans="3:4">
      <c r="C6115" s="7"/>
      <c r="D6115" s="7"/>
    </row>
    <row r="6116" spans="3:4">
      <c r="C6116" s="7"/>
      <c r="D6116" s="7"/>
    </row>
    <row r="6117" spans="3:4">
      <c r="C6117" s="7"/>
      <c r="D6117" s="7"/>
    </row>
    <row r="6118" spans="3:4">
      <c r="C6118" s="7"/>
      <c r="D6118" s="7"/>
    </row>
    <row r="6119" spans="3:4">
      <c r="C6119" s="7"/>
      <c r="D6119" s="7"/>
    </row>
    <row r="6120" spans="3:4">
      <c r="C6120" s="7"/>
      <c r="D6120" s="7"/>
    </row>
    <row r="6121" spans="3:4">
      <c r="C6121" s="7"/>
      <c r="D6121" s="7"/>
    </row>
    <row r="6122" spans="3:4">
      <c r="C6122" s="7"/>
      <c r="D6122" s="7"/>
    </row>
    <row r="6123" spans="3:4">
      <c r="C6123" s="7"/>
      <c r="D6123" s="7"/>
    </row>
    <row r="6124" spans="3:4">
      <c r="C6124" s="7"/>
      <c r="D6124" s="7"/>
    </row>
    <row r="6125" spans="3:4">
      <c r="C6125" s="7"/>
      <c r="D6125" s="7"/>
    </row>
    <row r="6126" spans="3:4">
      <c r="C6126" s="7"/>
      <c r="D6126" s="7"/>
    </row>
    <row r="6127" spans="3:4">
      <c r="C6127" s="7"/>
      <c r="D6127" s="7"/>
    </row>
    <row r="6128" spans="3:4">
      <c r="C6128" s="7"/>
      <c r="D6128" s="7"/>
    </row>
    <row r="6129" spans="3:4">
      <c r="C6129" s="7"/>
      <c r="D6129" s="7"/>
    </row>
    <row r="6130" spans="3:4">
      <c r="C6130" s="7"/>
      <c r="D6130" s="7"/>
    </row>
    <row r="6131" spans="3:4">
      <c r="C6131" s="7"/>
      <c r="D6131" s="7"/>
    </row>
    <row r="6132" spans="3:4">
      <c r="C6132" s="7"/>
      <c r="D6132" s="7"/>
    </row>
    <row r="6133" spans="3:4">
      <c r="C6133" s="7"/>
      <c r="D6133" s="7"/>
    </row>
    <row r="6134" spans="3:4">
      <c r="C6134" s="7"/>
      <c r="D6134" s="7"/>
    </row>
    <row r="6135" spans="3:4">
      <c r="C6135" s="7"/>
      <c r="D6135" s="7"/>
    </row>
    <row r="6136" spans="3:4">
      <c r="C6136" s="7"/>
      <c r="D6136" s="7"/>
    </row>
    <row r="6137" spans="3:4">
      <c r="C6137" s="7"/>
      <c r="D6137" s="7"/>
    </row>
    <row r="6138" spans="3:4">
      <c r="C6138" s="7"/>
      <c r="D6138" s="7"/>
    </row>
    <row r="6139" spans="3:4">
      <c r="C6139" s="7"/>
      <c r="D6139" s="7"/>
    </row>
    <row r="6140" spans="3:4">
      <c r="C6140" s="7"/>
      <c r="D6140" s="7"/>
    </row>
    <row r="6141" spans="3:4">
      <c r="C6141" s="7"/>
      <c r="D6141" s="7"/>
    </row>
    <row r="6142" spans="3:4">
      <c r="C6142" s="7"/>
      <c r="D6142" s="7"/>
    </row>
    <row r="6143" spans="3:4">
      <c r="C6143" s="7"/>
      <c r="D6143" s="7"/>
    </row>
    <row r="6144" spans="3:4">
      <c r="C6144" s="7"/>
      <c r="D6144" s="7"/>
    </row>
    <row r="6145" spans="3:4">
      <c r="C6145" s="7"/>
      <c r="D6145" s="7"/>
    </row>
    <row r="6146" spans="3:4">
      <c r="C6146" s="7"/>
      <c r="D6146" s="7"/>
    </row>
    <row r="6147" spans="3:4">
      <c r="C6147" s="7"/>
      <c r="D6147" s="7"/>
    </row>
    <row r="6148" spans="3:4">
      <c r="C6148" s="7"/>
      <c r="D6148" s="7"/>
    </row>
    <row r="6149" spans="3:4">
      <c r="C6149" s="7"/>
      <c r="D6149" s="7"/>
    </row>
    <row r="6150" spans="3:4">
      <c r="C6150" s="7"/>
      <c r="D6150" s="7"/>
    </row>
    <row r="6151" spans="3:4">
      <c r="C6151" s="7"/>
      <c r="D6151" s="7"/>
    </row>
    <row r="6152" spans="3:4">
      <c r="C6152" s="7"/>
      <c r="D6152" s="7"/>
    </row>
    <row r="6153" spans="3:4">
      <c r="C6153" s="7"/>
      <c r="D6153" s="7"/>
    </row>
    <row r="6154" spans="3:4">
      <c r="C6154" s="7"/>
      <c r="D6154" s="7"/>
    </row>
    <row r="6155" spans="3:4">
      <c r="C6155" s="7"/>
      <c r="D6155" s="7"/>
    </row>
    <row r="6156" spans="3:4">
      <c r="C6156" s="7"/>
      <c r="D6156" s="7"/>
    </row>
    <row r="6157" spans="3:4">
      <c r="C6157" s="7"/>
      <c r="D6157" s="7"/>
    </row>
    <row r="6158" spans="3:4">
      <c r="C6158" s="7"/>
      <c r="D6158" s="7"/>
    </row>
    <row r="6159" spans="3:4">
      <c r="C6159" s="7"/>
      <c r="D6159" s="7"/>
    </row>
    <row r="6160" spans="3:4">
      <c r="C6160" s="7"/>
      <c r="D6160" s="7"/>
    </row>
    <row r="6161" spans="3:4">
      <c r="C6161" s="7"/>
      <c r="D6161" s="7"/>
    </row>
    <row r="6162" spans="3:4">
      <c r="C6162" s="7"/>
      <c r="D6162" s="7"/>
    </row>
    <row r="6163" spans="3:4">
      <c r="C6163" s="7"/>
      <c r="D6163" s="7"/>
    </row>
    <row r="6164" spans="3:4">
      <c r="C6164" s="7"/>
      <c r="D6164" s="7"/>
    </row>
    <row r="6165" spans="3:4">
      <c r="C6165" s="7"/>
      <c r="D6165" s="7"/>
    </row>
    <row r="6166" spans="3:4">
      <c r="C6166" s="7"/>
      <c r="D6166" s="7"/>
    </row>
    <row r="6167" spans="3:4">
      <c r="C6167" s="7"/>
      <c r="D6167" s="7"/>
    </row>
    <row r="6168" spans="3:4">
      <c r="C6168" s="7"/>
      <c r="D6168" s="7"/>
    </row>
    <row r="6169" spans="3:4">
      <c r="C6169" s="7"/>
      <c r="D6169" s="7"/>
    </row>
    <row r="6170" spans="3:4">
      <c r="C6170" s="7"/>
      <c r="D6170" s="7"/>
    </row>
    <row r="6171" spans="3:4">
      <c r="C6171" s="7"/>
      <c r="D6171" s="7"/>
    </row>
    <row r="6172" spans="3:4">
      <c r="C6172" s="7"/>
      <c r="D6172" s="7"/>
    </row>
    <row r="6173" spans="3:4">
      <c r="C6173" s="7"/>
      <c r="D6173" s="7"/>
    </row>
    <row r="6174" spans="3:4">
      <c r="C6174" s="7"/>
      <c r="D6174" s="7"/>
    </row>
    <row r="6175" spans="3:4">
      <c r="C6175" s="7"/>
      <c r="D6175" s="7"/>
    </row>
    <row r="6176" spans="3:4">
      <c r="C6176" s="7"/>
      <c r="D6176" s="7"/>
    </row>
    <row r="6177" spans="3:4">
      <c r="C6177" s="7"/>
      <c r="D6177" s="7"/>
    </row>
    <row r="6178" spans="3:4">
      <c r="C6178" s="7"/>
      <c r="D6178" s="7"/>
    </row>
    <row r="6179" spans="3:4">
      <c r="C6179" s="7"/>
      <c r="D6179" s="7"/>
    </row>
    <row r="6180" spans="3:4">
      <c r="C6180" s="7"/>
      <c r="D6180" s="7"/>
    </row>
    <row r="6181" spans="3:4">
      <c r="C6181" s="7"/>
      <c r="D6181" s="7"/>
    </row>
    <row r="6182" spans="3:4">
      <c r="C6182" s="7"/>
      <c r="D6182" s="7"/>
    </row>
    <row r="6183" spans="3:4">
      <c r="C6183" s="7"/>
      <c r="D6183" s="7"/>
    </row>
    <row r="6184" spans="3:4">
      <c r="C6184" s="7"/>
      <c r="D6184" s="7"/>
    </row>
    <row r="6185" spans="3:4">
      <c r="C6185" s="7"/>
      <c r="D6185" s="7"/>
    </row>
    <row r="6186" spans="3:4">
      <c r="C6186" s="7"/>
      <c r="D6186" s="7"/>
    </row>
    <row r="6187" spans="3:4">
      <c r="C6187" s="7"/>
      <c r="D6187" s="7"/>
    </row>
    <row r="6188" spans="3:4">
      <c r="C6188" s="7"/>
      <c r="D6188" s="7"/>
    </row>
    <row r="6189" spans="3:4">
      <c r="C6189" s="7"/>
      <c r="D6189" s="7"/>
    </row>
    <row r="6190" spans="3:4">
      <c r="C6190" s="7"/>
      <c r="D6190" s="7"/>
    </row>
    <row r="6191" spans="3:4">
      <c r="C6191" s="7"/>
      <c r="D6191" s="7"/>
    </row>
    <row r="6192" spans="3:4">
      <c r="C6192" s="7"/>
      <c r="D6192" s="7"/>
    </row>
    <row r="6193" spans="3:4">
      <c r="C6193" s="7"/>
      <c r="D6193" s="7"/>
    </row>
    <row r="6194" spans="3:4">
      <c r="C6194" s="7"/>
      <c r="D6194" s="7"/>
    </row>
    <row r="6195" spans="3:4">
      <c r="C6195" s="7"/>
      <c r="D6195" s="7"/>
    </row>
    <row r="6196" spans="3:4">
      <c r="C6196" s="7"/>
      <c r="D6196" s="7"/>
    </row>
    <row r="6197" spans="3:4">
      <c r="C6197" s="7"/>
      <c r="D6197" s="7"/>
    </row>
    <row r="6198" spans="3:4">
      <c r="C6198" s="7"/>
      <c r="D6198" s="7"/>
    </row>
    <row r="6199" spans="3:4">
      <c r="C6199" s="7"/>
      <c r="D6199" s="7"/>
    </row>
    <row r="6200" spans="3:4">
      <c r="C6200" s="7"/>
      <c r="D6200" s="7"/>
    </row>
    <row r="6201" spans="3:4">
      <c r="C6201" s="7"/>
      <c r="D6201" s="7"/>
    </row>
    <row r="6202" spans="3:4">
      <c r="C6202" s="7"/>
      <c r="D6202" s="7"/>
    </row>
    <row r="6203" spans="3:4">
      <c r="C6203" s="7"/>
      <c r="D6203" s="7"/>
    </row>
    <row r="6204" spans="3:4">
      <c r="C6204" s="7"/>
      <c r="D6204" s="7"/>
    </row>
    <row r="6205" spans="3:4">
      <c r="C6205" s="7"/>
      <c r="D6205" s="7"/>
    </row>
    <row r="6206" spans="3:4">
      <c r="C6206" s="7"/>
      <c r="D6206" s="7"/>
    </row>
    <row r="6207" spans="3:4">
      <c r="C6207" s="7"/>
      <c r="D6207" s="7"/>
    </row>
    <row r="6208" spans="3:4">
      <c r="C6208" s="7"/>
      <c r="D6208" s="7"/>
    </row>
    <row r="6209" spans="3:4">
      <c r="C6209" s="7"/>
      <c r="D6209" s="7"/>
    </row>
    <row r="6210" spans="3:4">
      <c r="C6210" s="7"/>
      <c r="D6210" s="7"/>
    </row>
    <row r="6211" spans="3:4">
      <c r="C6211" s="7"/>
      <c r="D6211" s="7"/>
    </row>
    <row r="6212" spans="3:4">
      <c r="C6212" s="7"/>
      <c r="D6212" s="7"/>
    </row>
    <row r="6213" spans="3:4">
      <c r="C6213" s="7"/>
      <c r="D6213" s="7"/>
    </row>
    <row r="6214" spans="3:4">
      <c r="C6214" s="7"/>
      <c r="D6214" s="7"/>
    </row>
    <row r="6215" spans="3:4">
      <c r="C6215" s="7"/>
      <c r="D6215" s="7"/>
    </row>
    <row r="6216" spans="3:4">
      <c r="C6216" s="7"/>
      <c r="D6216" s="7"/>
    </row>
    <row r="6217" spans="3:4">
      <c r="C6217" s="7"/>
      <c r="D6217" s="7"/>
    </row>
    <row r="6218" spans="3:4">
      <c r="C6218" s="7"/>
      <c r="D6218" s="7"/>
    </row>
    <row r="6219" spans="3:4">
      <c r="C6219" s="7"/>
      <c r="D6219" s="7"/>
    </row>
    <row r="6220" spans="3:4">
      <c r="C6220" s="7"/>
      <c r="D6220" s="7"/>
    </row>
    <row r="6221" spans="3:4">
      <c r="C6221" s="7"/>
      <c r="D6221" s="7"/>
    </row>
    <row r="6222" spans="3:4">
      <c r="C6222" s="7"/>
      <c r="D6222" s="7"/>
    </row>
    <row r="6223" spans="3:4">
      <c r="C6223" s="7"/>
      <c r="D6223" s="7"/>
    </row>
    <row r="6224" spans="3:4">
      <c r="C6224" s="7"/>
      <c r="D6224" s="7"/>
    </row>
    <row r="6225" spans="3:4">
      <c r="C6225" s="7"/>
      <c r="D6225" s="7"/>
    </row>
    <row r="6226" spans="3:4">
      <c r="C6226" s="7"/>
      <c r="D6226" s="7"/>
    </row>
    <row r="6227" spans="3:4">
      <c r="C6227" s="7"/>
      <c r="D6227" s="7"/>
    </row>
    <row r="6228" spans="3:4">
      <c r="C6228" s="7"/>
      <c r="D6228" s="7"/>
    </row>
    <row r="6229" spans="3:4">
      <c r="C6229" s="7"/>
      <c r="D6229" s="7"/>
    </row>
    <row r="6230" spans="3:4">
      <c r="C6230" s="7"/>
      <c r="D6230" s="7"/>
    </row>
    <row r="6231" spans="3:4">
      <c r="C6231" s="7"/>
      <c r="D6231" s="7"/>
    </row>
    <row r="6232" spans="3:4">
      <c r="C6232" s="7"/>
      <c r="D6232" s="7"/>
    </row>
    <row r="6233" spans="3:4">
      <c r="C6233" s="7"/>
      <c r="D6233" s="7"/>
    </row>
    <row r="6234" spans="3:4">
      <c r="C6234" s="7"/>
      <c r="D6234" s="7"/>
    </row>
    <row r="6235" spans="3:4">
      <c r="C6235" s="7"/>
      <c r="D6235" s="7"/>
    </row>
    <row r="6236" spans="3:4">
      <c r="C6236" s="7"/>
      <c r="D6236" s="7"/>
    </row>
    <row r="6237" spans="3:4">
      <c r="C6237" s="7"/>
      <c r="D6237" s="7"/>
    </row>
    <row r="6238" spans="3:4">
      <c r="C6238" s="7"/>
      <c r="D6238" s="7"/>
    </row>
    <row r="6239" spans="3:4">
      <c r="C6239" s="7"/>
      <c r="D6239" s="7"/>
    </row>
    <row r="6240" spans="3:4">
      <c r="C6240" s="7"/>
      <c r="D6240" s="7"/>
    </row>
    <row r="6241" spans="3:4">
      <c r="C6241" s="7"/>
      <c r="D6241" s="7"/>
    </row>
    <row r="6242" spans="3:4">
      <c r="C6242" s="7"/>
      <c r="D6242" s="7"/>
    </row>
    <row r="6243" spans="3:4">
      <c r="C6243" s="7"/>
      <c r="D6243" s="7"/>
    </row>
    <row r="6244" spans="3:4">
      <c r="C6244" s="7"/>
      <c r="D6244" s="7"/>
    </row>
    <row r="6245" spans="3:4">
      <c r="C6245" s="7"/>
      <c r="D6245" s="7"/>
    </row>
    <row r="6246" spans="3:4">
      <c r="C6246" s="7"/>
      <c r="D6246" s="7"/>
    </row>
    <row r="6247" spans="3:4">
      <c r="C6247" s="7"/>
      <c r="D6247" s="7"/>
    </row>
    <row r="6248" spans="3:4">
      <c r="C6248" s="7"/>
      <c r="D6248" s="7"/>
    </row>
    <row r="6249" spans="3:4">
      <c r="C6249" s="7"/>
      <c r="D6249" s="7"/>
    </row>
    <row r="6250" spans="3:4">
      <c r="C6250" s="7"/>
      <c r="D6250" s="7"/>
    </row>
    <row r="6251" spans="3:4">
      <c r="C6251" s="7"/>
      <c r="D6251" s="7"/>
    </row>
    <row r="6252" spans="3:4">
      <c r="C6252" s="7"/>
      <c r="D6252" s="7"/>
    </row>
    <row r="6253" spans="3:4">
      <c r="C6253" s="7"/>
      <c r="D6253" s="7"/>
    </row>
    <row r="6254" spans="3:4">
      <c r="C6254" s="7"/>
      <c r="D6254" s="7"/>
    </row>
    <row r="6255" spans="3:4">
      <c r="C6255" s="7"/>
      <c r="D6255" s="7"/>
    </row>
    <row r="6256" spans="3:4">
      <c r="C6256" s="7"/>
      <c r="D6256" s="7"/>
    </row>
    <row r="6257" spans="3:4">
      <c r="C6257" s="7"/>
      <c r="D6257" s="7"/>
    </row>
    <row r="6258" spans="3:4">
      <c r="C6258" s="7"/>
      <c r="D6258" s="7"/>
    </row>
    <row r="6259" spans="3:4">
      <c r="C6259" s="7"/>
      <c r="D6259" s="7"/>
    </row>
    <row r="6260" spans="3:4">
      <c r="C6260" s="7"/>
      <c r="D6260" s="7"/>
    </row>
    <row r="6261" spans="3:4">
      <c r="C6261" s="7"/>
      <c r="D6261" s="7"/>
    </row>
    <row r="6262" spans="3:4">
      <c r="C6262" s="7"/>
      <c r="D6262" s="7"/>
    </row>
    <row r="6263" spans="3:4">
      <c r="C6263" s="7"/>
      <c r="D6263" s="7"/>
    </row>
    <row r="6264" spans="3:4">
      <c r="C6264" s="7"/>
      <c r="D6264" s="7"/>
    </row>
    <row r="6265" spans="3:4">
      <c r="C6265" s="7"/>
      <c r="D6265" s="7"/>
    </row>
    <row r="6266" spans="3:4">
      <c r="C6266" s="7"/>
      <c r="D6266" s="7"/>
    </row>
    <row r="6267" spans="3:4">
      <c r="C6267" s="7"/>
      <c r="D6267" s="7"/>
    </row>
    <row r="6268" spans="3:4">
      <c r="C6268" s="7"/>
      <c r="D6268" s="7"/>
    </row>
    <row r="6269" spans="3:4">
      <c r="C6269" s="7"/>
      <c r="D6269" s="7"/>
    </row>
    <row r="6270" spans="3:4">
      <c r="C6270" s="7"/>
      <c r="D6270" s="7"/>
    </row>
    <row r="6271" spans="3:4">
      <c r="C6271" s="7"/>
      <c r="D6271" s="7"/>
    </row>
    <row r="6272" spans="3:4">
      <c r="C6272" s="7"/>
      <c r="D6272" s="7"/>
    </row>
    <row r="6273" spans="3:4">
      <c r="C6273" s="7"/>
      <c r="D6273" s="7"/>
    </row>
    <row r="6274" spans="3:4">
      <c r="C6274" s="7"/>
      <c r="D6274" s="7"/>
    </row>
    <row r="6275" spans="3:4">
      <c r="C6275" s="7"/>
      <c r="D6275" s="7"/>
    </row>
    <row r="6276" spans="3:4">
      <c r="C6276" s="7"/>
      <c r="D6276" s="7"/>
    </row>
    <row r="6277" spans="3:4">
      <c r="C6277" s="7"/>
      <c r="D6277" s="7"/>
    </row>
    <row r="6278" spans="3:4">
      <c r="C6278" s="7"/>
      <c r="D6278" s="7"/>
    </row>
    <row r="6279" spans="3:4">
      <c r="C6279" s="7"/>
      <c r="D6279" s="7"/>
    </row>
    <row r="6280" spans="3:4">
      <c r="C6280" s="7"/>
      <c r="D6280" s="7"/>
    </row>
    <row r="6281" spans="3:4">
      <c r="C6281" s="7"/>
      <c r="D6281" s="7"/>
    </row>
    <row r="6282" spans="3:4">
      <c r="C6282" s="7"/>
      <c r="D6282" s="7"/>
    </row>
    <row r="6283" spans="3:4">
      <c r="C6283" s="7"/>
      <c r="D6283" s="7"/>
    </row>
    <row r="6284" spans="3:4">
      <c r="C6284" s="7"/>
      <c r="D6284" s="7"/>
    </row>
    <row r="6285" spans="3:4">
      <c r="C6285" s="7"/>
      <c r="D6285" s="7"/>
    </row>
    <row r="6286" spans="3:4">
      <c r="C6286" s="7"/>
      <c r="D6286" s="7"/>
    </row>
    <row r="6287" spans="3:4">
      <c r="C6287" s="7"/>
      <c r="D6287" s="7"/>
    </row>
    <row r="6288" spans="3:4">
      <c r="C6288" s="7"/>
      <c r="D6288" s="7"/>
    </row>
    <row r="6289" spans="3:4">
      <c r="C6289" s="7"/>
      <c r="D6289" s="7"/>
    </row>
    <row r="6290" spans="3:4">
      <c r="C6290" s="7"/>
      <c r="D6290" s="7"/>
    </row>
    <row r="6291" spans="3:4">
      <c r="C6291" s="7"/>
      <c r="D6291" s="7"/>
    </row>
    <row r="6292" spans="3:4">
      <c r="C6292" s="7"/>
      <c r="D6292" s="7"/>
    </row>
    <row r="6293" spans="3:4">
      <c r="C6293" s="7"/>
      <c r="D6293" s="7"/>
    </row>
    <row r="6294" spans="3:4">
      <c r="C6294" s="7"/>
      <c r="D6294" s="7"/>
    </row>
    <row r="6295" spans="3:4">
      <c r="C6295" s="7"/>
      <c r="D6295" s="7"/>
    </row>
    <row r="6296" spans="3:4">
      <c r="C6296" s="7"/>
      <c r="D6296" s="7"/>
    </row>
    <row r="6297" spans="3:4">
      <c r="C6297" s="7"/>
      <c r="D6297" s="7"/>
    </row>
    <row r="6298" spans="3:4">
      <c r="C6298" s="7"/>
      <c r="D6298" s="7"/>
    </row>
    <row r="6299" spans="3:4">
      <c r="C6299" s="7"/>
      <c r="D6299" s="7"/>
    </row>
    <row r="6300" spans="3:4">
      <c r="C6300" s="7"/>
      <c r="D6300" s="7"/>
    </row>
    <row r="6301" spans="3:4">
      <c r="C6301" s="7"/>
      <c r="D6301" s="7"/>
    </row>
    <row r="6302" spans="3:4">
      <c r="C6302" s="7"/>
      <c r="D6302" s="7"/>
    </row>
    <row r="6303" spans="3:4">
      <c r="C6303" s="7"/>
      <c r="D6303" s="7"/>
    </row>
    <row r="6304" spans="3:4">
      <c r="C6304" s="7"/>
      <c r="D6304" s="7"/>
    </row>
    <row r="6305" spans="3:4">
      <c r="C6305" s="7"/>
      <c r="D6305" s="7"/>
    </row>
    <row r="6306" spans="3:4">
      <c r="C6306" s="7"/>
      <c r="D6306" s="7"/>
    </row>
    <row r="6307" spans="3:4">
      <c r="C6307" s="7"/>
      <c r="D6307" s="7"/>
    </row>
    <row r="6308" spans="3:4">
      <c r="C6308" s="7"/>
      <c r="D6308" s="7"/>
    </row>
    <row r="6309" spans="3:4">
      <c r="C6309" s="7"/>
      <c r="D6309" s="7"/>
    </row>
    <row r="6310" spans="3:4">
      <c r="C6310" s="7"/>
      <c r="D6310" s="7"/>
    </row>
    <row r="6311" spans="3:4">
      <c r="C6311" s="7"/>
      <c r="D6311" s="7"/>
    </row>
    <row r="6312" spans="3:4">
      <c r="C6312" s="7"/>
      <c r="D6312" s="7"/>
    </row>
    <row r="6313" spans="3:4">
      <c r="C6313" s="7"/>
      <c r="D6313" s="7"/>
    </row>
    <row r="6314" spans="3:4">
      <c r="C6314" s="7"/>
      <c r="D6314" s="7"/>
    </row>
    <row r="6315" spans="3:4">
      <c r="C6315" s="7"/>
      <c r="D6315" s="7"/>
    </row>
    <row r="6316" spans="3:4">
      <c r="C6316" s="7"/>
      <c r="D6316" s="7"/>
    </row>
    <row r="6317" spans="3:4">
      <c r="C6317" s="7"/>
      <c r="D6317" s="7"/>
    </row>
    <row r="6318" spans="3:4">
      <c r="C6318" s="7"/>
      <c r="D6318" s="7"/>
    </row>
    <row r="6319" spans="3:4">
      <c r="C6319" s="7"/>
      <c r="D6319" s="7"/>
    </row>
    <row r="6320" spans="3:4">
      <c r="C6320" s="7"/>
      <c r="D6320" s="7"/>
    </row>
    <row r="6321" spans="3:4">
      <c r="C6321" s="7"/>
      <c r="D6321" s="7"/>
    </row>
    <row r="6322" spans="3:4">
      <c r="C6322" s="7"/>
      <c r="D6322" s="7"/>
    </row>
    <row r="6323" spans="3:4">
      <c r="C6323" s="7"/>
      <c r="D6323" s="7"/>
    </row>
    <row r="6324" spans="3:4">
      <c r="C6324" s="7"/>
      <c r="D6324" s="7"/>
    </row>
    <row r="6325" spans="3:4">
      <c r="C6325" s="7"/>
      <c r="D6325" s="7"/>
    </row>
    <row r="6326" spans="3:4">
      <c r="C6326" s="7"/>
      <c r="D6326" s="7"/>
    </row>
    <row r="6327" spans="3:4">
      <c r="C6327" s="7"/>
      <c r="D6327" s="7"/>
    </row>
    <row r="6328" spans="3:4">
      <c r="C6328" s="7"/>
      <c r="D6328" s="7"/>
    </row>
    <row r="6329" spans="3:4">
      <c r="C6329" s="7"/>
      <c r="D6329" s="7"/>
    </row>
    <row r="6330" spans="3:4">
      <c r="C6330" s="7"/>
      <c r="D6330" s="7"/>
    </row>
    <row r="6331" spans="3:4">
      <c r="C6331" s="7"/>
      <c r="D6331" s="7"/>
    </row>
    <row r="6332" spans="3:4">
      <c r="C6332" s="7"/>
      <c r="D6332" s="7"/>
    </row>
    <row r="6333" spans="3:4">
      <c r="C6333" s="7"/>
      <c r="D6333" s="7"/>
    </row>
    <row r="6334" spans="3:4">
      <c r="C6334" s="7"/>
      <c r="D6334" s="7"/>
    </row>
    <row r="6335" spans="3:4">
      <c r="C6335" s="7"/>
      <c r="D6335" s="7"/>
    </row>
    <row r="6336" spans="3:4">
      <c r="C6336" s="7"/>
      <c r="D6336" s="7"/>
    </row>
    <row r="6337" spans="3:4">
      <c r="C6337" s="7"/>
      <c r="D6337" s="7"/>
    </row>
    <row r="6338" spans="3:4">
      <c r="C6338" s="7"/>
      <c r="D6338" s="7"/>
    </row>
    <row r="6339" spans="3:4">
      <c r="C6339" s="7"/>
      <c r="D6339" s="7"/>
    </row>
    <row r="6340" spans="3:4">
      <c r="C6340" s="7"/>
      <c r="D6340" s="7"/>
    </row>
    <row r="6341" spans="3:4">
      <c r="C6341" s="7"/>
      <c r="D6341" s="7"/>
    </row>
    <row r="6342" spans="3:4">
      <c r="C6342" s="7"/>
      <c r="D6342" s="7"/>
    </row>
    <row r="6343" spans="3:4">
      <c r="C6343" s="7"/>
      <c r="D6343" s="7"/>
    </row>
    <row r="6344" spans="3:4">
      <c r="C6344" s="7"/>
      <c r="D6344" s="7"/>
    </row>
    <row r="6345" spans="3:4">
      <c r="C6345" s="7"/>
      <c r="D6345" s="7"/>
    </row>
    <row r="6346" spans="3:4">
      <c r="C6346" s="7"/>
      <c r="D6346" s="7"/>
    </row>
    <row r="6347" spans="3:4">
      <c r="C6347" s="7"/>
      <c r="D6347" s="7"/>
    </row>
    <row r="6348" spans="3:4">
      <c r="C6348" s="7"/>
      <c r="D6348" s="7"/>
    </row>
    <row r="6349" spans="3:4">
      <c r="C6349" s="7"/>
      <c r="D6349" s="7"/>
    </row>
    <row r="6350" spans="3:4">
      <c r="C6350" s="7"/>
      <c r="D6350" s="7"/>
    </row>
    <row r="6351" spans="3:4">
      <c r="C6351" s="7"/>
      <c r="D6351" s="7"/>
    </row>
    <row r="6352" spans="3:4">
      <c r="C6352" s="7"/>
      <c r="D6352" s="7"/>
    </row>
    <row r="6353" spans="3:4">
      <c r="C6353" s="7"/>
      <c r="D6353" s="7"/>
    </row>
    <row r="6354" spans="3:4">
      <c r="C6354" s="7"/>
      <c r="D6354" s="7"/>
    </row>
    <row r="6355" spans="3:4">
      <c r="C6355" s="7"/>
      <c r="D6355" s="7"/>
    </row>
    <row r="6356" spans="3:4">
      <c r="C6356" s="7"/>
      <c r="D6356" s="7"/>
    </row>
    <row r="6357" spans="3:4">
      <c r="C6357" s="7"/>
      <c r="D6357" s="7"/>
    </row>
    <row r="6358" spans="3:4">
      <c r="C6358" s="7"/>
      <c r="D6358" s="7"/>
    </row>
    <row r="6359" spans="3:4">
      <c r="C6359" s="7"/>
      <c r="D6359" s="7"/>
    </row>
    <row r="6360" spans="3:4">
      <c r="C6360" s="7"/>
      <c r="D6360" s="7"/>
    </row>
    <row r="6361" spans="3:4">
      <c r="C6361" s="7"/>
      <c r="D6361" s="7"/>
    </row>
    <row r="6362" spans="3:4">
      <c r="C6362" s="7"/>
      <c r="D6362" s="7"/>
    </row>
    <row r="6363" spans="3:4">
      <c r="C6363" s="7"/>
      <c r="D6363" s="7"/>
    </row>
    <row r="6364" spans="3:4">
      <c r="C6364" s="7"/>
      <c r="D6364" s="7"/>
    </row>
    <row r="6365" spans="3:4">
      <c r="C6365" s="7"/>
      <c r="D6365" s="7"/>
    </row>
    <row r="6366" spans="3:4">
      <c r="C6366" s="7"/>
      <c r="D6366" s="7"/>
    </row>
    <row r="6367" spans="3:4">
      <c r="C6367" s="7"/>
      <c r="D6367" s="7"/>
    </row>
    <row r="6368" spans="3:4">
      <c r="C6368" s="7"/>
      <c r="D6368" s="7"/>
    </row>
    <row r="6369" spans="3:4">
      <c r="C6369" s="7"/>
      <c r="D6369" s="7"/>
    </row>
    <row r="6370" spans="3:4">
      <c r="C6370" s="7"/>
      <c r="D6370" s="7"/>
    </row>
    <row r="6371" spans="3:4">
      <c r="C6371" s="7"/>
      <c r="D6371" s="7"/>
    </row>
    <row r="6372" spans="3:4">
      <c r="C6372" s="7"/>
      <c r="D6372" s="7"/>
    </row>
    <row r="6373" spans="3:4">
      <c r="C6373" s="7"/>
      <c r="D6373" s="7"/>
    </row>
    <row r="6374" spans="3:4">
      <c r="C6374" s="7"/>
      <c r="D6374" s="7"/>
    </row>
    <row r="6375" spans="3:4">
      <c r="C6375" s="7"/>
      <c r="D6375" s="7"/>
    </row>
    <row r="6376" spans="3:4">
      <c r="C6376" s="7"/>
      <c r="D6376" s="7"/>
    </row>
    <row r="6377" spans="3:4">
      <c r="C6377" s="7"/>
      <c r="D6377" s="7"/>
    </row>
    <row r="6378" spans="3:4">
      <c r="C6378" s="7"/>
      <c r="D6378" s="7"/>
    </row>
    <row r="6379" spans="3:4">
      <c r="C6379" s="7"/>
      <c r="D6379" s="7"/>
    </row>
    <row r="6380" spans="3:4">
      <c r="C6380" s="7"/>
      <c r="D6380" s="7"/>
    </row>
    <row r="6381" spans="3:4">
      <c r="C6381" s="7"/>
      <c r="D6381" s="7"/>
    </row>
    <row r="6382" spans="3:4">
      <c r="C6382" s="7"/>
      <c r="D6382" s="7"/>
    </row>
    <row r="6383" spans="3:4">
      <c r="C6383" s="7"/>
      <c r="D6383" s="7"/>
    </row>
    <row r="6384" spans="3:4">
      <c r="C6384" s="7"/>
      <c r="D6384" s="7"/>
    </row>
    <row r="6385" spans="3:4">
      <c r="C6385" s="7"/>
      <c r="D6385" s="7"/>
    </row>
    <row r="6386" spans="3:4">
      <c r="C6386" s="7"/>
      <c r="D6386" s="7"/>
    </row>
    <row r="6387" spans="3:4">
      <c r="C6387" s="7"/>
      <c r="D6387" s="7"/>
    </row>
    <row r="6388" spans="3:4">
      <c r="C6388" s="7"/>
      <c r="D6388" s="7"/>
    </row>
    <row r="6389" spans="3:4">
      <c r="C6389" s="7"/>
      <c r="D6389" s="7"/>
    </row>
    <row r="6390" spans="3:4">
      <c r="C6390" s="7"/>
      <c r="D6390" s="7"/>
    </row>
    <row r="6391" spans="3:4">
      <c r="C6391" s="7"/>
      <c r="D6391" s="7"/>
    </row>
    <row r="6392" spans="3:4">
      <c r="C6392" s="7"/>
      <c r="D6392" s="7"/>
    </row>
    <row r="6393" spans="3:4">
      <c r="C6393" s="7"/>
      <c r="D6393" s="7"/>
    </row>
    <row r="6394" spans="3:4">
      <c r="C6394" s="7"/>
      <c r="D6394" s="7"/>
    </row>
    <row r="6395" spans="3:4">
      <c r="C6395" s="7"/>
      <c r="D6395" s="7"/>
    </row>
    <row r="6396" spans="3:4">
      <c r="C6396" s="7"/>
      <c r="D6396" s="7"/>
    </row>
    <row r="6397" spans="3:4">
      <c r="C6397" s="7"/>
      <c r="D6397" s="7"/>
    </row>
    <row r="6398" spans="3:4">
      <c r="C6398" s="7"/>
      <c r="D6398" s="7"/>
    </row>
    <row r="6399" spans="3:4">
      <c r="C6399" s="7"/>
      <c r="D6399" s="7"/>
    </row>
    <row r="6400" spans="3:4">
      <c r="C6400" s="7"/>
      <c r="D6400" s="7"/>
    </row>
    <row r="6401" spans="3:4">
      <c r="C6401" s="7"/>
      <c r="D6401" s="7"/>
    </row>
    <row r="6402" spans="3:4">
      <c r="C6402" s="7"/>
      <c r="D6402" s="7"/>
    </row>
    <row r="6403" spans="3:4">
      <c r="C6403" s="7"/>
      <c r="D6403" s="7"/>
    </row>
    <row r="6404" spans="3:4">
      <c r="C6404" s="7"/>
      <c r="D6404" s="7"/>
    </row>
    <row r="6405" spans="3:4">
      <c r="C6405" s="7"/>
      <c r="D6405" s="7"/>
    </row>
    <row r="6406" spans="3:4">
      <c r="C6406" s="7"/>
      <c r="D6406" s="7"/>
    </row>
    <row r="6407" spans="3:4">
      <c r="C6407" s="7"/>
      <c r="D6407" s="7"/>
    </row>
    <row r="6408" spans="3:4">
      <c r="C6408" s="7"/>
      <c r="D6408" s="7"/>
    </row>
    <row r="6409" spans="3:4">
      <c r="C6409" s="7"/>
      <c r="D6409" s="7"/>
    </row>
    <row r="6410" spans="3:4">
      <c r="C6410" s="7"/>
      <c r="D6410" s="7"/>
    </row>
    <row r="6411" spans="3:4">
      <c r="C6411" s="7"/>
      <c r="D6411" s="7"/>
    </row>
    <row r="6412" spans="3:4">
      <c r="C6412" s="7"/>
      <c r="D6412" s="7"/>
    </row>
    <row r="6413" spans="3:4">
      <c r="C6413" s="7"/>
      <c r="D6413" s="7"/>
    </row>
    <row r="6414" spans="3:4">
      <c r="C6414" s="7"/>
      <c r="D6414" s="7"/>
    </row>
    <row r="6415" spans="3:4">
      <c r="C6415" s="7"/>
      <c r="D6415" s="7"/>
    </row>
    <row r="6416" spans="3:4">
      <c r="C6416" s="7"/>
      <c r="D6416" s="7"/>
    </row>
    <row r="6417" spans="3:4">
      <c r="C6417" s="7"/>
      <c r="D6417" s="7"/>
    </row>
    <row r="6418" spans="3:4">
      <c r="C6418" s="7"/>
      <c r="D6418" s="7"/>
    </row>
    <row r="6419" spans="3:4">
      <c r="C6419" s="7"/>
      <c r="D6419" s="7"/>
    </row>
    <row r="6420" spans="3:4">
      <c r="C6420" s="7"/>
      <c r="D6420" s="7"/>
    </row>
    <row r="6421" spans="3:4">
      <c r="C6421" s="7"/>
      <c r="D6421" s="7"/>
    </row>
    <row r="6422" spans="3:4">
      <c r="C6422" s="7"/>
      <c r="D6422" s="7"/>
    </row>
    <row r="6423" spans="3:4">
      <c r="C6423" s="7"/>
      <c r="D6423" s="7"/>
    </row>
    <row r="6424" spans="3:4">
      <c r="C6424" s="7"/>
      <c r="D6424" s="7"/>
    </row>
    <row r="6425" spans="3:4">
      <c r="C6425" s="7"/>
      <c r="D6425" s="7"/>
    </row>
    <row r="6426" spans="3:4">
      <c r="C6426" s="7"/>
      <c r="D6426" s="7"/>
    </row>
    <row r="6427" spans="3:4">
      <c r="C6427" s="7"/>
      <c r="D6427" s="7"/>
    </row>
    <row r="6428" spans="3:4">
      <c r="C6428" s="7"/>
      <c r="D6428" s="7"/>
    </row>
    <row r="6429" spans="3:4">
      <c r="C6429" s="7"/>
      <c r="D6429" s="7"/>
    </row>
    <row r="6430" spans="3:4">
      <c r="C6430" s="7"/>
      <c r="D6430" s="7"/>
    </row>
    <row r="6431" spans="3:4">
      <c r="C6431" s="7"/>
      <c r="D6431" s="7"/>
    </row>
    <row r="6432" spans="3:4">
      <c r="C6432" s="7"/>
      <c r="D6432" s="7"/>
    </row>
    <row r="6433" spans="3:4">
      <c r="C6433" s="7"/>
      <c r="D6433" s="7"/>
    </row>
    <row r="6434" spans="3:4">
      <c r="C6434" s="7"/>
      <c r="D6434" s="7"/>
    </row>
    <row r="6435" spans="3:4">
      <c r="C6435" s="7"/>
      <c r="D6435" s="7"/>
    </row>
    <row r="6436" spans="3:4">
      <c r="C6436" s="7"/>
      <c r="D6436" s="7"/>
    </row>
    <row r="6437" spans="3:4">
      <c r="C6437" s="7"/>
      <c r="D6437" s="7"/>
    </row>
    <row r="6438" spans="3:4">
      <c r="C6438" s="7"/>
      <c r="D6438" s="7"/>
    </row>
    <row r="6439" spans="3:4">
      <c r="C6439" s="7"/>
      <c r="D6439" s="7"/>
    </row>
    <row r="6440" spans="3:4">
      <c r="C6440" s="7"/>
      <c r="D6440" s="7"/>
    </row>
    <row r="6441" spans="3:4">
      <c r="C6441" s="7"/>
      <c r="D6441" s="7"/>
    </row>
    <row r="6442" spans="3:4">
      <c r="C6442" s="7"/>
      <c r="D6442" s="7"/>
    </row>
    <row r="6443" spans="3:4">
      <c r="C6443" s="7"/>
      <c r="D6443" s="7"/>
    </row>
    <row r="6444" spans="3:4">
      <c r="C6444" s="7"/>
      <c r="D6444" s="7"/>
    </row>
    <row r="6445" spans="3:4">
      <c r="C6445" s="7"/>
      <c r="D6445" s="7"/>
    </row>
    <row r="6446" spans="3:4">
      <c r="C6446" s="7"/>
      <c r="D6446" s="7"/>
    </row>
    <row r="6447" spans="3:4">
      <c r="C6447" s="7"/>
      <c r="D6447" s="7"/>
    </row>
    <row r="6448" spans="3:4">
      <c r="C6448" s="7"/>
      <c r="D6448" s="7"/>
    </row>
    <row r="6449" spans="3:4">
      <c r="C6449" s="7"/>
      <c r="D6449" s="7"/>
    </row>
    <row r="6450" spans="3:4">
      <c r="C6450" s="7"/>
      <c r="D6450" s="7"/>
    </row>
    <row r="6451" spans="3:4">
      <c r="C6451" s="7"/>
      <c r="D6451" s="7"/>
    </row>
    <row r="6452" spans="3:4">
      <c r="C6452" s="7"/>
      <c r="D6452" s="7"/>
    </row>
    <row r="6453" spans="3:4">
      <c r="C6453" s="7"/>
      <c r="D6453" s="7"/>
    </row>
    <row r="6454" spans="3:4">
      <c r="C6454" s="7"/>
      <c r="D6454" s="7"/>
    </row>
    <row r="6455" spans="3:4">
      <c r="C6455" s="7"/>
      <c r="D6455" s="7"/>
    </row>
    <row r="6456" spans="3:4">
      <c r="C6456" s="7"/>
      <c r="D6456" s="7"/>
    </row>
    <row r="6457" spans="3:4">
      <c r="C6457" s="7"/>
      <c r="D6457" s="7"/>
    </row>
    <row r="6458" spans="3:4">
      <c r="C6458" s="7"/>
      <c r="D6458" s="7"/>
    </row>
    <row r="6459" spans="3:4">
      <c r="C6459" s="7"/>
      <c r="D6459" s="7"/>
    </row>
    <row r="6460" spans="3:4">
      <c r="C6460" s="7"/>
      <c r="D6460" s="7"/>
    </row>
    <row r="6461" spans="3:4">
      <c r="C6461" s="7"/>
      <c r="D6461" s="7"/>
    </row>
    <row r="6462" spans="3:4">
      <c r="C6462" s="7"/>
      <c r="D6462" s="7"/>
    </row>
    <row r="6463" spans="3:4">
      <c r="C6463" s="7"/>
      <c r="D6463" s="7"/>
    </row>
    <row r="6464" spans="3:4">
      <c r="C6464" s="7"/>
      <c r="D6464" s="7"/>
    </row>
    <row r="6465" spans="3:4">
      <c r="C6465" s="7"/>
      <c r="D6465" s="7"/>
    </row>
    <row r="6466" spans="3:4">
      <c r="C6466" s="7"/>
      <c r="D6466" s="7"/>
    </row>
    <row r="6467" spans="3:4">
      <c r="C6467" s="7"/>
      <c r="D6467" s="7"/>
    </row>
    <row r="6468" spans="3:4">
      <c r="C6468" s="7"/>
      <c r="D6468" s="7"/>
    </row>
    <row r="6469" spans="3:4">
      <c r="C6469" s="7"/>
      <c r="D6469" s="7"/>
    </row>
    <row r="6470" spans="3:4">
      <c r="C6470" s="7"/>
      <c r="D6470" s="7"/>
    </row>
    <row r="6471" spans="3:4">
      <c r="C6471" s="7"/>
      <c r="D6471" s="7"/>
    </row>
    <row r="6472" spans="3:4">
      <c r="C6472" s="7"/>
      <c r="D6472" s="7"/>
    </row>
    <row r="6473" spans="3:4">
      <c r="C6473" s="7"/>
      <c r="D6473" s="7"/>
    </row>
    <row r="6474" spans="3:4">
      <c r="C6474" s="7"/>
      <c r="D6474" s="7"/>
    </row>
    <row r="6475" spans="3:4">
      <c r="C6475" s="7"/>
      <c r="D6475" s="7"/>
    </row>
    <row r="6476" spans="3:4">
      <c r="C6476" s="7"/>
      <c r="D6476" s="7"/>
    </row>
    <row r="6477" spans="3:4">
      <c r="C6477" s="7"/>
      <c r="D6477" s="7"/>
    </row>
    <row r="6478" spans="3:4">
      <c r="C6478" s="7"/>
      <c r="D6478" s="7"/>
    </row>
    <row r="6479" spans="3:4">
      <c r="C6479" s="7"/>
      <c r="D6479" s="7"/>
    </row>
    <row r="6480" spans="3:4">
      <c r="C6480" s="7"/>
      <c r="D6480" s="7"/>
    </row>
    <row r="6481" spans="3:4">
      <c r="C6481" s="7"/>
      <c r="D6481" s="7"/>
    </row>
    <row r="6482" spans="3:4">
      <c r="C6482" s="7"/>
      <c r="D6482" s="7"/>
    </row>
    <row r="6483" spans="3:4">
      <c r="C6483" s="7"/>
      <c r="D6483" s="7"/>
    </row>
    <row r="6484" spans="3:4">
      <c r="C6484" s="7"/>
      <c r="D6484" s="7"/>
    </row>
    <row r="6485" spans="3:4">
      <c r="C6485" s="7"/>
      <c r="D6485" s="7"/>
    </row>
    <row r="6486" spans="3:4">
      <c r="C6486" s="7"/>
      <c r="D6486" s="7"/>
    </row>
    <row r="6487" spans="3:4">
      <c r="C6487" s="7"/>
      <c r="D6487" s="7"/>
    </row>
    <row r="6488" spans="3:4">
      <c r="C6488" s="7"/>
      <c r="D6488" s="7"/>
    </row>
    <row r="6489" spans="3:4">
      <c r="C6489" s="7"/>
      <c r="D6489" s="7"/>
    </row>
    <row r="6490" spans="3:4">
      <c r="C6490" s="7"/>
      <c r="D6490" s="7"/>
    </row>
    <row r="6491" spans="3:4">
      <c r="C6491" s="7"/>
      <c r="D6491" s="7"/>
    </row>
    <row r="6492" spans="3:4">
      <c r="C6492" s="7"/>
      <c r="D6492" s="7"/>
    </row>
    <row r="6493" spans="3:4">
      <c r="C6493" s="7"/>
      <c r="D6493" s="7"/>
    </row>
    <row r="6494" spans="3:4">
      <c r="C6494" s="7"/>
      <c r="D6494" s="7"/>
    </row>
    <row r="6495" spans="3:4">
      <c r="C6495" s="7"/>
      <c r="D6495" s="7"/>
    </row>
    <row r="6496" spans="3:4">
      <c r="C6496" s="7"/>
      <c r="D6496" s="7"/>
    </row>
    <row r="6497" spans="3:4">
      <c r="C6497" s="7"/>
      <c r="D6497" s="7"/>
    </row>
    <row r="6498" spans="3:4">
      <c r="C6498" s="7"/>
      <c r="D6498" s="7"/>
    </row>
    <row r="6499" spans="3:4">
      <c r="C6499" s="7"/>
      <c r="D6499" s="7"/>
    </row>
    <row r="6500" spans="3:4">
      <c r="C6500" s="7"/>
      <c r="D6500" s="7"/>
    </row>
    <row r="6501" spans="3:4">
      <c r="C6501" s="7"/>
      <c r="D6501" s="7"/>
    </row>
    <row r="6502" spans="3:4">
      <c r="C6502" s="7"/>
      <c r="D6502" s="7"/>
    </row>
    <row r="6503" spans="3:4">
      <c r="C6503" s="7"/>
      <c r="D6503" s="7"/>
    </row>
    <row r="6504" spans="3:4">
      <c r="C6504" s="7"/>
      <c r="D6504" s="7"/>
    </row>
    <row r="6505" spans="3:4">
      <c r="C6505" s="7"/>
      <c r="D6505" s="7"/>
    </row>
    <row r="6506" spans="3:4">
      <c r="C6506" s="7"/>
      <c r="D6506" s="7"/>
    </row>
    <row r="6507" spans="3:4">
      <c r="C6507" s="7"/>
      <c r="D6507" s="7"/>
    </row>
    <row r="6508" spans="3:4">
      <c r="C6508" s="7"/>
      <c r="D6508" s="7"/>
    </row>
    <row r="6509" spans="3:4">
      <c r="C6509" s="7"/>
      <c r="D6509" s="7"/>
    </row>
    <row r="6510" spans="3:4">
      <c r="C6510" s="7"/>
      <c r="D6510" s="7"/>
    </row>
    <row r="6511" spans="3:4">
      <c r="C6511" s="7"/>
      <c r="D6511" s="7"/>
    </row>
    <row r="6512" spans="3:4">
      <c r="C6512" s="7"/>
      <c r="D6512" s="7"/>
    </row>
    <row r="6513" spans="3:4">
      <c r="C6513" s="7"/>
      <c r="D6513" s="7"/>
    </row>
    <row r="6514" spans="3:4">
      <c r="C6514" s="7"/>
      <c r="D6514" s="7"/>
    </row>
    <row r="6515" spans="3:4">
      <c r="C6515" s="7"/>
      <c r="D6515" s="7"/>
    </row>
    <row r="6516" spans="3:4">
      <c r="C6516" s="7"/>
      <c r="D6516" s="7"/>
    </row>
    <row r="6517" spans="3:4">
      <c r="C6517" s="7"/>
      <c r="D6517" s="7"/>
    </row>
    <row r="6518" spans="3:4">
      <c r="C6518" s="7"/>
      <c r="D6518" s="7"/>
    </row>
    <row r="6519" spans="3:4">
      <c r="C6519" s="7"/>
      <c r="D6519" s="7"/>
    </row>
    <row r="6520" spans="3:4">
      <c r="C6520" s="7"/>
      <c r="D6520" s="7"/>
    </row>
    <row r="6521" spans="3:4">
      <c r="C6521" s="7"/>
      <c r="D6521" s="7"/>
    </row>
    <row r="6522" spans="3:4">
      <c r="C6522" s="7"/>
      <c r="D6522" s="7"/>
    </row>
    <row r="6523" spans="3:4">
      <c r="C6523" s="7"/>
      <c r="D6523" s="7"/>
    </row>
    <row r="6524" spans="3:4">
      <c r="C6524" s="7"/>
      <c r="D6524" s="7"/>
    </row>
    <row r="6525" spans="3:4">
      <c r="C6525" s="7"/>
      <c r="D6525" s="7"/>
    </row>
    <row r="6526" spans="3:4">
      <c r="C6526" s="7"/>
      <c r="D6526" s="7"/>
    </row>
    <row r="6527" spans="3:4">
      <c r="C6527" s="7"/>
      <c r="D6527" s="7"/>
    </row>
    <row r="6528" spans="3:4">
      <c r="C6528" s="7"/>
      <c r="D6528" s="7"/>
    </row>
    <row r="6529" spans="3:4">
      <c r="C6529" s="7"/>
      <c r="D6529" s="7"/>
    </row>
    <row r="6530" spans="3:4">
      <c r="C6530" s="7"/>
      <c r="D6530" s="7"/>
    </row>
    <row r="6531" spans="3:4">
      <c r="C6531" s="7"/>
      <c r="D6531" s="7"/>
    </row>
    <row r="6532" spans="3:4">
      <c r="C6532" s="7"/>
      <c r="D6532" s="7"/>
    </row>
    <row r="6533" spans="3:4">
      <c r="C6533" s="7"/>
      <c r="D6533" s="7"/>
    </row>
    <row r="6534" spans="3:4">
      <c r="C6534" s="7"/>
      <c r="D6534" s="7"/>
    </row>
    <row r="6535" spans="3:4">
      <c r="C6535" s="7"/>
      <c r="D6535" s="7"/>
    </row>
    <row r="6536" spans="3:4">
      <c r="C6536" s="7"/>
      <c r="D6536" s="7"/>
    </row>
    <row r="6537" spans="3:4">
      <c r="C6537" s="7"/>
      <c r="D6537" s="7"/>
    </row>
    <row r="6538" spans="3:4">
      <c r="C6538" s="7"/>
      <c r="D6538" s="7"/>
    </row>
    <row r="6539" spans="3:4">
      <c r="C6539" s="7"/>
      <c r="D6539" s="7"/>
    </row>
    <row r="6540" spans="3:4">
      <c r="C6540" s="7"/>
      <c r="D6540" s="7"/>
    </row>
    <row r="6541" spans="3:4">
      <c r="C6541" s="7"/>
      <c r="D6541" s="7"/>
    </row>
    <row r="6542" spans="3:4">
      <c r="C6542" s="7"/>
      <c r="D6542" s="7"/>
    </row>
    <row r="6543" spans="3:4">
      <c r="C6543" s="7"/>
      <c r="D6543" s="7"/>
    </row>
    <row r="6544" spans="3:4">
      <c r="C6544" s="7"/>
      <c r="D6544" s="7"/>
    </row>
    <row r="6545" spans="3:4">
      <c r="C6545" s="7"/>
      <c r="D6545" s="7"/>
    </row>
    <row r="6546" spans="3:4">
      <c r="C6546" s="7"/>
      <c r="D6546" s="7"/>
    </row>
    <row r="6547" spans="3:4">
      <c r="C6547" s="7"/>
      <c r="D6547" s="7"/>
    </row>
    <row r="6548" spans="3:4">
      <c r="C6548" s="7"/>
      <c r="D6548" s="7"/>
    </row>
    <row r="6549" spans="3:4">
      <c r="C6549" s="7"/>
      <c r="D6549" s="7"/>
    </row>
    <row r="6550" spans="3:4">
      <c r="C6550" s="7"/>
      <c r="D6550" s="7"/>
    </row>
    <row r="6551" spans="3:4">
      <c r="C6551" s="7"/>
      <c r="D6551" s="7"/>
    </row>
    <row r="6552" spans="3:4">
      <c r="C6552" s="7"/>
      <c r="D6552" s="7"/>
    </row>
    <row r="6553" spans="3:4">
      <c r="C6553" s="7"/>
      <c r="D6553" s="7"/>
    </row>
    <row r="6554" spans="3:4">
      <c r="C6554" s="7"/>
      <c r="D6554" s="7"/>
    </row>
    <row r="6555" spans="3:4">
      <c r="C6555" s="7"/>
      <c r="D6555" s="7"/>
    </row>
    <row r="6556" spans="3:4">
      <c r="C6556" s="7"/>
      <c r="D6556" s="7"/>
    </row>
    <row r="6557" spans="3:4">
      <c r="C6557" s="7"/>
      <c r="D6557" s="7"/>
    </row>
    <row r="6558" spans="3:4">
      <c r="C6558" s="7"/>
      <c r="D6558" s="7"/>
    </row>
    <row r="6559" spans="3:4">
      <c r="C6559" s="7"/>
      <c r="D6559" s="7"/>
    </row>
    <row r="6560" spans="3:4">
      <c r="C6560" s="7"/>
      <c r="D6560" s="7"/>
    </row>
    <row r="6561" spans="3:4">
      <c r="C6561" s="7"/>
      <c r="D6561" s="7"/>
    </row>
    <row r="6562" spans="3:4">
      <c r="C6562" s="7"/>
      <c r="D6562" s="7"/>
    </row>
    <row r="6563" spans="3:4">
      <c r="C6563" s="7"/>
      <c r="D6563" s="7"/>
    </row>
    <row r="6564" spans="3:4">
      <c r="C6564" s="7"/>
      <c r="D6564" s="7"/>
    </row>
    <row r="6565" spans="3:4">
      <c r="C6565" s="7"/>
      <c r="D6565" s="7"/>
    </row>
    <row r="6566" spans="3:4">
      <c r="C6566" s="7"/>
      <c r="D6566" s="7"/>
    </row>
    <row r="6567" spans="3:4">
      <c r="C6567" s="7"/>
      <c r="D6567" s="7"/>
    </row>
    <row r="6568" spans="3:4">
      <c r="C6568" s="7"/>
      <c r="D6568" s="7"/>
    </row>
    <row r="6569" spans="3:4">
      <c r="C6569" s="7"/>
      <c r="D6569" s="7"/>
    </row>
    <row r="6570" spans="3:4">
      <c r="C6570" s="7"/>
      <c r="D6570" s="7"/>
    </row>
    <row r="6571" spans="3:4">
      <c r="C6571" s="7"/>
      <c r="D6571" s="7"/>
    </row>
    <row r="6572" spans="3:4">
      <c r="C6572" s="7"/>
      <c r="D6572" s="7"/>
    </row>
    <row r="6573" spans="3:4">
      <c r="C6573" s="7"/>
      <c r="D6573" s="7"/>
    </row>
    <row r="6574" spans="3:4">
      <c r="C6574" s="7"/>
      <c r="D6574" s="7"/>
    </row>
    <row r="6575" spans="3:4">
      <c r="C6575" s="7"/>
      <c r="D6575" s="7"/>
    </row>
    <row r="6576" spans="3:4">
      <c r="C6576" s="7"/>
      <c r="D6576" s="7"/>
    </row>
    <row r="6577" spans="3:4">
      <c r="C6577" s="7"/>
      <c r="D6577" s="7"/>
    </row>
    <row r="6578" spans="3:4">
      <c r="C6578" s="7"/>
      <c r="D6578" s="7"/>
    </row>
    <row r="6579" spans="3:4">
      <c r="C6579" s="7"/>
      <c r="D6579" s="7"/>
    </row>
    <row r="6580" spans="3:4">
      <c r="C6580" s="7"/>
      <c r="D6580" s="7"/>
    </row>
    <row r="6581" spans="3:4">
      <c r="C6581" s="7"/>
      <c r="D6581" s="7"/>
    </row>
    <row r="6582" spans="3:4">
      <c r="C6582" s="7"/>
      <c r="D6582" s="7"/>
    </row>
    <row r="6583" spans="3:4">
      <c r="C6583" s="7"/>
      <c r="D6583" s="7"/>
    </row>
    <row r="6584" spans="3:4">
      <c r="C6584" s="7"/>
      <c r="D6584" s="7"/>
    </row>
    <row r="6585" spans="3:4">
      <c r="C6585" s="7"/>
      <c r="D6585" s="7"/>
    </row>
    <row r="6586" spans="3:4">
      <c r="C6586" s="7"/>
      <c r="D6586" s="7"/>
    </row>
    <row r="6587" spans="3:4">
      <c r="C6587" s="7"/>
      <c r="D6587" s="7"/>
    </row>
    <row r="6588" spans="3:4">
      <c r="C6588" s="7"/>
      <c r="D6588" s="7"/>
    </row>
    <row r="6589" spans="3:4">
      <c r="C6589" s="7"/>
      <c r="D6589" s="7"/>
    </row>
    <row r="6590" spans="3:4">
      <c r="C6590" s="7"/>
      <c r="D6590" s="7"/>
    </row>
    <row r="6591" spans="3:4">
      <c r="C6591" s="7"/>
      <c r="D6591" s="7"/>
    </row>
    <row r="6592" spans="3:4">
      <c r="C6592" s="7"/>
      <c r="D6592" s="7"/>
    </row>
    <row r="6593" spans="3:4">
      <c r="C6593" s="7"/>
      <c r="D6593" s="7"/>
    </row>
    <row r="6594" spans="3:4">
      <c r="C6594" s="7"/>
      <c r="D6594" s="7"/>
    </row>
    <row r="6595" spans="3:4">
      <c r="C6595" s="7"/>
      <c r="D6595" s="7"/>
    </row>
    <row r="6596" spans="3:4">
      <c r="C6596" s="7"/>
      <c r="D6596" s="7"/>
    </row>
    <row r="6597" spans="3:4">
      <c r="C6597" s="7"/>
      <c r="D6597" s="7"/>
    </row>
    <row r="6598" spans="3:4">
      <c r="C6598" s="7"/>
      <c r="D6598" s="7"/>
    </row>
    <row r="6599" spans="3:4">
      <c r="C6599" s="7"/>
      <c r="D6599" s="7"/>
    </row>
    <row r="6600" spans="3:4">
      <c r="C6600" s="7"/>
      <c r="D6600" s="7"/>
    </row>
    <row r="6601" spans="3:4">
      <c r="C6601" s="7"/>
      <c r="D6601" s="7"/>
    </row>
    <row r="6602" spans="3:4">
      <c r="C6602" s="7"/>
      <c r="D6602" s="7"/>
    </row>
    <row r="6603" spans="3:4">
      <c r="C6603" s="7"/>
      <c r="D6603" s="7"/>
    </row>
    <row r="6604" spans="3:4">
      <c r="C6604" s="7"/>
      <c r="D6604" s="7"/>
    </row>
    <row r="6605" spans="3:4">
      <c r="C6605" s="7"/>
      <c r="D6605" s="7"/>
    </row>
    <row r="6606" spans="3:4">
      <c r="C6606" s="7"/>
      <c r="D6606" s="7"/>
    </row>
    <row r="6607" spans="3:4">
      <c r="C6607" s="7"/>
      <c r="D6607" s="7"/>
    </row>
    <row r="6608" spans="3:4">
      <c r="C6608" s="7"/>
      <c r="D6608" s="7"/>
    </row>
    <row r="6609" spans="3:4">
      <c r="C6609" s="7"/>
      <c r="D6609" s="7"/>
    </row>
    <row r="6610" spans="3:4">
      <c r="C6610" s="7"/>
      <c r="D6610" s="7"/>
    </row>
    <row r="6611" spans="3:4">
      <c r="C6611" s="7"/>
      <c r="D6611" s="7"/>
    </row>
    <row r="6612" spans="3:4">
      <c r="C6612" s="7"/>
      <c r="D6612" s="7"/>
    </row>
    <row r="6613" spans="3:4">
      <c r="C6613" s="7"/>
      <c r="D6613" s="7"/>
    </row>
    <row r="6614" spans="3:4">
      <c r="C6614" s="7"/>
      <c r="D6614" s="7"/>
    </row>
    <row r="6615" spans="3:4">
      <c r="C6615" s="7"/>
      <c r="D6615" s="7"/>
    </row>
    <row r="6616" spans="3:4">
      <c r="C6616" s="7"/>
      <c r="D6616" s="7"/>
    </row>
    <row r="6617" spans="3:4">
      <c r="C6617" s="7"/>
      <c r="D6617" s="7"/>
    </row>
    <row r="6618" spans="3:4">
      <c r="C6618" s="7"/>
      <c r="D6618" s="7"/>
    </row>
    <row r="6619" spans="3:4">
      <c r="C6619" s="7"/>
      <c r="D6619" s="7"/>
    </row>
    <row r="6620" spans="3:4">
      <c r="C6620" s="7"/>
      <c r="D6620" s="7"/>
    </row>
    <row r="6621" spans="3:4">
      <c r="C6621" s="7"/>
      <c r="D6621" s="7"/>
    </row>
    <row r="6622" spans="3:4">
      <c r="C6622" s="7"/>
      <c r="D6622" s="7"/>
    </row>
    <row r="6623" spans="3:4">
      <c r="C6623" s="7"/>
      <c r="D6623" s="7"/>
    </row>
    <row r="6624" spans="3:4">
      <c r="C6624" s="7"/>
      <c r="D6624" s="7"/>
    </row>
    <row r="6625" spans="3:4">
      <c r="C6625" s="7"/>
      <c r="D6625" s="7"/>
    </row>
    <row r="6626" spans="3:4">
      <c r="C6626" s="7"/>
      <c r="D6626" s="7"/>
    </row>
    <row r="6627" spans="3:4">
      <c r="C6627" s="7"/>
      <c r="D6627" s="7"/>
    </row>
    <row r="6628" spans="3:4">
      <c r="C6628" s="7"/>
      <c r="D6628" s="7"/>
    </row>
    <row r="6629" spans="3:4">
      <c r="C6629" s="7"/>
      <c r="D6629" s="7"/>
    </row>
    <row r="6630" spans="3:4">
      <c r="C6630" s="7"/>
      <c r="D6630" s="7"/>
    </row>
    <row r="6631" spans="3:4">
      <c r="C6631" s="7"/>
      <c r="D6631" s="7"/>
    </row>
    <row r="6632" spans="3:4">
      <c r="C6632" s="7"/>
      <c r="D6632" s="7"/>
    </row>
    <row r="6633" spans="3:4">
      <c r="C6633" s="7"/>
      <c r="D6633" s="7"/>
    </row>
    <row r="6634" spans="3:4">
      <c r="C6634" s="7"/>
      <c r="D6634" s="7"/>
    </row>
    <row r="6635" spans="3:4">
      <c r="C6635" s="7"/>
      <c r="D6635" s="7"/>
    </row>
    <row r="6636" spans="3:4">
      <c r="C6636" s="7"/>
      <c r="D6636" s="7"/>
    </row>
    <row r="6637" spans="3:4">
      <c r="C6637" s="7"/>
      <c r="D6637" s="7"/>
    </row>
    <row r="6638" spans="3:4">
      <c r="C6638" s="7"/>
      <c r="D6638" s="7"/>
    </row>
    <row r="6639" spans="3:4">
      <c r="C6639" s="7"/>
      <c r="D6639" s="7"/>
    </row>
    <row r="6640" spans="3:4">
      <c r="C6640" s="7"/>
      <c r="D6640" s="7"/>
    </row>
    <row r="6641" spans="3:4">
      <c r="C6641" s="7"/>
      <c r="D6641" s="7"/>
    </row>
    <row r="6642" spans="3:4">
      <c r="C6642" s="7"/>
      <c r="D6642" s="7"/>
    </row>
    <row r="6643" spans="3:4">
      <c r="C6643" s="7"/>
      <c r="D6643" s="7"/>
    </row>
    <row r="6644" spans="3:4">
      <c r="C6644" s="7"/>
      <c r="D6644" s="7"/>
    </row>
    <row r="6645" spans="3:4">
      <c r="C6645" s="7"/>
      <c r="D6645" s="7"/>
    </row>
    <row r="6646" spans="3:4">
      <c r="C6646" s="7"/>
      <c r="D6646" s="7"/>
    </row>
    <row r="6647" spans="3:4">
      <c r="C6647" s="7"/>
      <c r="D6647" s="7"/>
    </row>
    <row r="6648" spans="3:4">
      <c r="C6648" s="7"/>
      <c r="D6648" s="7"/>
    </row>
    <row r="6649" spans="3:4">
      <c r="C6649" s="7"/>
      <c r="D6649" s="7"/>
    </row>
    <row r="6650" spans="3:4">
      <c r="C6650" s="7"/>
      <c r="D6650" s="7"/>
    </row>
    <row r="6651" spans="3:4">
      <c r="C6651" s="7"/>
      <c r="D6651" s="7"/>
    </row>
    <row r="6652" spans="3:4">
      <c r="C6652" s="7"/>
      <c r="D6652" s="7"/>
    </row>
    <row r="6653" spans="3:4">
      <c r="C6653" s="7"/>
      <c r="D6653" s="7"/>
    </row>
    <row r="6654" spans="3:4">
      <c r="C6654" s="7"/>
      <c r="D6654" s="7"/>
    </row>
    <row r="6655" spans="3:4">
      <c r="C6655" s="7"/>
      <c r="D6655" s="7"/>
    </row>
    <row r="6656" spans="3:4">
      <c r="C6656" s="7"/>
      <c r="D6656" s="7"/>
    </row>
    <row r="6657" spans="3:4">
      <c r="C6657" s="7"/>
      <c r="D6657" s="7"/>
    </row>
    <row r="6658" spans="3:4">
      <c r="C6658" s="7"/>
      <c r="D6658" s="7"/>
    </row>
    <row r="6659" spans="3:4">
      <c r="C6659" s="7"/>
      <c r="D6659" s="7"/>
    </row>
    <row r="6660" spans="3:4">
      <c r="C6660" s="7"/>
      <c r="D6660" s="7"/>
    </row>
    <row r="6661" spans="3:4">
      <c r="C6661" s="7"/>
      <c r="D6661" s="7"/>
    </row>
    <row r="6662" spans="3:4">
      <c r="C6662" s="7"/>
      <c r="D6662" s="7"/>
    </row>
    <row r="6663" spans="3:4">
      <c r="C6663" s="7"/>
      <c r="D6663" s="7"/>
    </row>
    <row r="6664" spans="3:4">
      <c r="C6664" s="7"/>
      <c r="D6664" s="7"/>
    </row>
    <row r="6665" spans="3:4">
      <c r="C6665" s="7"/>
      <c r="D6665" s="7"/>
    </row>
    <row r="6666" spans="3:4">
      <c r="C6666" s="7"/>
      <c r="D6666" s="7"/>
    </row>
    <row r="6667" spans="3:4">
      <c r="C6667" s="7"/>
      <c r="D6667" s="7"/>
    </row>
    <row r="6668" spans="3:4">
      <c r="C6668" s="7"/>
      <c r="D6668" s="7"/>
    </row>
    <row r="6669" spans="3:4">
      <c r="C6669" s="7"/>
      <c r="D6669" s="7"/>
    </row>
    <row r="6670" spans="3:4">
      <c r="C6670" s="7"/>
      <c r="D6670" s="7"/>
    </row>
    <row r="6671" spans="3:4">
      <c r="C6671" s="7"/>
      <c r="D6671" s="7"/>
    </row>
    <row r="6672" spans="3:4">
      <c r="C6672" s="7"/>
      <c r="D6672" s="7"/>
    </row>
    <row r="6673" spans="3:4">
      <c r="C6673" s="7"/>
      <c r="D6673" s="7"/>
    </row>
    <row r="6674" spans="3:4">
      <c r="C6674" s="7"/>
      <c r="D6674" s="7"/>
    </row>
    <row r="6675" spans="3:4">
      <c r="C6675" s="7"/>
      <c r="D6675" s="7"/>
    </row>
    <row r="6676" spans="3:4">
      <c r="C6676" s="7"/>
      <c r="D6676" s="7"/>
    </row>
    <row r="6677" spans="3:4">
      <c r="C6677" s="7"/>
      <c r="D6677" s="7"/>
    </row>
    <row r="6678" spans="3:4">
      <c r="C6678" s="7"/>
      <c r="D6678" s="7"/>
    </row>
    <row r="6679" spans="3:4">
      <c r="C6679" s="7"/>
      <c r="D6679" s="7"/>
    </row>
    <row r="6680" spans="3:4">
      <c r="C6680" s="7"/>
      <c r="D6680" s="7"/>
    </row>
    <row r="6681" spans="3:4">
      <c r="C6681" s="7"/>
      <c r="D6681" s="7"/>
    </row>
    <row r="6682" spans="3:4">
      <c r="C6682" s="7"/>
      <c r="D6682" s="7"/>
    </row>
    <row r="6683" spans="3:4">
      <c r="C6683" s="7"/>
      <c r="D6683" s="7"/>
    </row>
    <row r="6684" spans="3:4">
      <c r="C6684" s="7"/>
      <c r="D6684" s="7"/>
    </row>
    <row r="6685" spans="3:4">
      <c r="C6685" s="7"/>
      <c r="D6685" s="7"/>
    </row>
    <row r="6686" spans="3:4">
      <c r="C6686" s="7"/>
      <c r="D6686" s="7"/>
    </row>
    <row r="6687" spans="3:4">
      <c r="C6687" s="7"/>
      <c r="D6687" s="7"/>
    </row>
    <row r="6688" spans="3:4">
      <c r="C6688" s="7"/>
      <c r="D6688" s="7"/>
    </row>
    <row r="6689" spans="3:4">
      <c r="C6689" s="7"/>
      <c r="D6689" s="7"/>
    </row>
    <row r="6690" spans="3:4">
      <c r="C6690" s="7"/>
      <c r="D6690" s="7"/>
    </row>
    <row r="6691" spans="3:4">
      <c r="C6691" s="7"/>
      <c r="D6691" s="7"/>
    </row>
    <row r="6692" spans="3:4">
      <c r="C6692" s="7"/>
      <c r="D6692" s="7"/>
    </row>
    <row r="6693" spans="3:4">
      <c r="C6693" s="7"/>
      <c r="D6693" s="7"/>
    </row>
    <row r="6694" spans="3:4">
      <c r="C6694" s="7"/>
      <c r="D6694" s="7"/>
    </row>
    <row r="6695" spans="3:4">
      <c r="C6695" s="7"/>
      <c r="D6695" s="7"/>
    </row>
    <row r="6696" spans="3:4">
      <c r="C6696" s="7"/>
      <c r="D6696" s="7"/>
    </row>
    <row r="6697" spans="3:4">
      <c r="C6697" s="7"/>
      <c r="D6697" s="7"/>
    </row>
    <row r="6698" spans="3:4">
      <c r="C6698" s="7"/>
      <c r="D6698" s="7"/>
    </row>
    <row r="6699" spans="3:4">
      <c r="C6699" s="7"/>
      <c r="D6699" s="7"/>
    </row>
    <row r="6700" spans="3:4">
      <c r="C6700" s="7"/>
      <c r="D6700" s="7"/>
    </row>
    <row r="6701" spans="3:4">
      <c r="C6701" s="7"/>
      <c r="D6701" s="7"/>
    </row>
    <row r="6702" spans="3:4">
      <c r="C6702" s="7"/>
      <c r="D6702" s="7"/>
    </row>
    <row r="6703" spans="3:4">
      <c r="C6703" s="7"/>
      <c r="D6703" s="7"/>
    </row>
    <row r="6704" spans="3:4">
      <c r="C6704" s="7"/>
      <c r="D6704" s="7"/>
    </row>
    <row r="6705" spans="3:4">
      <c r="C6705" s="7"/>
      <c r="D6705" s="7"/>
    </row>
    <row r="6706" spans="3:4">
      <c r="C6706" s="7"/>
      <c r="D6706" s="7"/>
    </row>
    <row r="6707" spans="3:4">
      <c r="C6707" s="7"/>
      <c r="D6707" s="7"/>
    </row>
    <row r="6708" spans="3:4">
      <c r="C6708" s="7"/>
      <c r="D6708" s="7"/>
    </row>
    <row r="6709" spans="3:4">
      <c r="C6709" s="7"/>
      <c r="D6709" s="7"/>
    </row>
    <row r="6710" spans="3:4">
      <c r="C6710" s="7"/>
      <c r="D6710" s="7"/>
    </row>
    <row r="6711" spans="3:4">
      <c r="C6711" s="7"/>
      <c r="D6711" s="7"/>
    </row>
    <row r="6712" spans="3:4">
      <c r="C6712" s="7"/>
      <c r="D6712" s="7"/>
    </row>
    <row r="6713" spans="3:4">
      <c r="C6713" s="7"/>
      <c r="D6713" s="7"/>
    </row>
    <row r="6714" spans="3:4">
      <c r="C6714" s="7"/>
      <c r="D6714" s="7"/>
    </row>
    <row r="6715" spans="3:4">
      <c r="C6715" s="7"/>
      <c r="D6715" s="7"/>
    </row>
    <row r="6716" spans="3:4">
      <c r="C6716" s="7"/>
      <c r="D6716" s="7"/>
    </row>
    <row r="6717" spans="3:4">
      <c r="C6717" s="7"/>
      <c r="D6717" s="7"/>
    </row>
    <row r="6718" spans="3:4">
      <c r="C6718" s="7"/>
      <c r="D6718" s="7"/>
    </row>
    <row r="6719" spans="3:4">
      <c r="C6719" s="7"/>
      <c r="D6719" s="7"/>
    </row>
    <row r="6720" spans="3:4">
      <c r="C6720" s="7"/>
      <c r="D6720" s="7"/>
    </row>
    <row r="6721" spans="3:4">
      <c r="C6721" s="7"/>
      <c r="D6721" s="7"/>
    </row>
    <row r="6722" spans="3:4">
      <c r="C6722" s="7"/>
      <c r="D6722" s="7"/>
    </row>
    <row r="6723" spans="3:4">
      <c r="C6723" s="7"/>
      <c r="D6723" s="7"/>
    </row>
    <row r="6724" spans="3:4">
      <c r="C6724" s="7"/>
      <c r="D6724" s="7"/>
    </row>
    <row r="6725" spans="3:4">
      <c r="C6725" s="7"/>
      <c r="D6725" s="7"/>
    </row>
    <row r="6726" spans="3:4">
      <c r="C6726" s="7"/>
      <c r="D6726" s="7"/>
    </row>
    <row r="6727" spans="3:4">
      <c r="C6727" s="7"/>
      <c r="D6727" s="7"/>
    </row>
    <row r="6728" spans="3:4">
      <c r="C6728" s="7"/>
      <c r="D6728" s="7"/>
    </row>
    <row r="6729" spans="3:4">
      <c r="C6729" s="7"/>
      <c r="D6729" s="7"/>
    </row>
    <row r="6730" spans="3:4">
      <c r="C6730" s="7"/>
      <c r="D6730" s="7"/>
    </row>
    <row r="6731" spans="3:4">
      <c r="C6731" s="7"/>
      <c r="D6731" s="7"/>
    </row>
    <row r="6732" spans="3:4">
      <c r="C6732" s="7"/>
      <c r="D6732" s="7"/>
    </row>
    <row r="6733" spans="3:4">
      <c r="C6733" s="7"/>
      <c r="D6733" s="7"/>
    </row>
    <row r="6734" spans="3:4">
      <c r="C6734" s="7"/>
      <c r="D6734" s="7"/>
    </row>
    <row r="6735" spans="3:4">
      <c r="C6735" s="7"/>
      <c r="D6735" s="7"/>
    </row>
    <row r="6736" spans="3:4">
      <c r="C6736" s="7"/>
      <c r="D6736" s="7"/>
    </row>
    <row r="6737" spans="3:4">
      <c r="C6737" s="7"/>
      <c r="D6737" s="7"/>
    </row>
    <row r="6738" spans="3:4">
      <c r="C6738" s="7"/>
      <c r="D6738" s="7"/>
    </row>
    <row r="6739" spans="3:4">
      <c r="C6739" s="7"/>
      <c r="D6739" s="7"/>
    </row>
    <row r="6740" spans="3:4">
      <c r="C6740" s="7"/>
      <c r="D6740" s="7"/>
    </row>
    <row r="6741" spans="3:4">
      <c r="C6741" s="7"/>
      <c r="D6741" s="7"/>
    </row>
    <row r="6742" spans="3:4">
      <c r="C6742" s="7"/>
      <c r="D6742" s="7"/>
    </row>
    <row r="6743" spans="3:4">
      <c r="C6743" s="7"/>
      <c r="D6743" s="7"/>
    </row>
    <row r="6744" spans="3:4">
      <c r="C6744" s="7"/>
      <c r="D6744" s="7"/>
    </row>
    <row r="6745" spans="3:4">
      <c r="C6745" s="7"/>
      <c r="D6745" s="7"/>
    </row>
    <row r="6746" spans="3:4">
      <c r="C6746" s="7"/>
      <c r="D6746" s="7"/>
    </row>
    <row r="6747" spans="3:4">
      <c r="C6747" s="7"/>
      <c r="D6747" s="7"/>
    </row>
    <row r="6748" spans="3:4">
      <c r="C6748" s="7"/>
      <c r="D6748" s="7"/>
    </row>
    <row r="6749" spans="3:4">
      <c r="C6749" s="7"/>
      <c r="D6749" s="7"/>
    </row>
    <row r="6750" spans="3:4">
      <c r="C6750" s="7"/>
      <c r="D6750" s="7"/>
    </row>
    <row r="6751" spans="3:4">
      <c r="C6751" s="7"/>
      <c r="D6751" s="7"/>
    </row>
    <row r="6752" spans="3:4">
      <c r="C6752" s="7"/>
      <c r="D6752" s="7"/>
    </row>
    <row r="6753" spans="3:4">
      <c r="C6753" s="7"/>
      <c r="D6753" s="7"/>
    </row>
    <row r="6754" spans="3:4">
      <c r="C6754" s="7"/>
      <c r="D6754" s="7"/>
    </row>
    <row r="6755" spans="3:4">
      <c r="C6755" s="7"/>
      <c r="D6755" s="7"/>
    </row>
    <row r="6756" spans="3:4">
      <c r="C6756" s="7"/>
      <c r="D6756" s="7"/>
    </row>
    <row r="6757" spans="3:4">
      <c r="C6757" s="7"/>
      <c r="D6757" s="7"/>
    </row>
    <row r="6758" spans="3:4">
      <c r="C6758" s="7"/>
      <c r="D6758" s="7"/>
    </row>
    <row r="6759" spans="3:4">
      <c r="C6759" s="7"/>
      <c r="D6759" s="7"/>
    </row>
    <row r="6760" spans="3:4">
      <c r="C6760" s="7"/>
      <c r="D6760" s="7"/>
    </row>
    <row r="6761" spans="3:4">
      <c r="C6761" s="7"/>
      <c r="D6761" s="7"/>
    </row>
    <row r="6762" spans="3:4">
      <c r="C6762" s="7"/>
      <c r="D6762" s="7"/>
    </row>
    <row r="6763" spans="3:4">
      <c r="C6763" s="7"/>
      <c r="D6763" s="7"/>
    </row>
    <row r="6764" spans="3:4">
      <c r="C6764" s="7"/>
      <c r="D6764" s="7"/>
    </row>
    <row r="6765" spans="3:4">
      <c r="C6765" s="7"/>
      <c r="D6765" s="7"/>
    </row>
    <row r="6766" spans="3:4">
      <c r="C6766" s="7"/>
      <c r="D6766" s="7"/>
    </row>
    <row r="6767" spans="3:4">
      <c r="C6767" s="7"/>
      <c r="D6767" s="7"/>
    </row>
    <row r="6768" spans="3:4">
      <c r="C6768" s="7"/>
      <c r="D6768" s="7"/>
    </row>
    <row r="6769" spans="3:4">
      <c r="C6769" s="7"/>
      <c r="D6769" s="7"/>
    </row>
    <row r="6770" spans="3:4">
      <c r="C6770" s="7"/>
      <c r="D6770" s="7"/>
    </row>
    <row r="6771" spans="3:4">
      <c r="C6771" s="7"/>
      <c r="D6771" s="7"/>
    </row>
    <row r="6772" spans="3:4">
      <c r="C6772" s="7"/>
      <c r="D6772" s="7"/>
    </row>
    <row r="6773" spans="3:4">
      <c r="C6773" s="7"/>
      <c r="D6773" s="7"/>
    </row>
    <row r="6774" spans="3:4">
      <c r="C6774" s="7"/>
      <c r="D6774" s="7"/>
    </row>
    <row r="6775" spans="3:4">
      <c r="C6775" s="7"/>
      <c r="D6775" s="7"/>
    </row>
    <row r="6776" spans="3:4">
      <c r="C6776" s="7"/>
      <c r="D6776" s="7"/>
    </row>
    <row r="6777" spans="3:4">
      <c r="C6777" s="7"/>
      <c r="D6777" s="7"/>
    </row>
    <row r="6778" spans="3:4">
      <c r="C6778" s="7"/>
      <c r="D6778" s="7"/>
    </row>
    <row r="6779" spans="3:4">
      <c r="C6779" s="7"/>
      <c r="D6779" s="7"/>
    </row>
    <row r="6780" spans="3:4">
      <c r="C6780" s="7"/>
      <c r="D6780" s="7"/>
    </row>
    <row r="6781" spans="3:4">
      <c r="C6781" s="7"/>
      <c r="D6781" s="7"/>
    </row>
    <row r="6782" spans="3:4">
      <c r="C6782" s="7"/>
      <c r="D6782" s="7"/>
    </row>
    <row r="6783" spans="3:4">
      <c r="C6783" s="7"/>
      <c r="D6783" s="7"/>
    </row>
    <row r="6784" spans="3:4">
      <c r="C6784" s="7"/>
      <c r="D6784" s="7"/>
    </row>
    <row r="6785" spans="3:4">
      <c r="C6785" s="7"/>
      <c r="D6785" s="7"/>
    </row>
    <row r="6786" spans="3:4">
      <c r="C6786" s="7"/>
      <c r="D6786" s="7"/>
    </row>
    <row r="6787" spans="3:4">
      <c r="C6787" s="7"/>
      <c r="D6787" s="7"/>
    </row>
    <row r="6788" spans="3:4">
      <c r="C6788" s="7"/>
      <c r="D6788" s="7"/>
    </row>
    <row r="6789" spans="3:4">
      <c r="C6789" s="7"/>
      <c r="D6789" s="7"/>
    </row>
    <row r="6790" spans="3:4">
      <c r="C6790" s="7"/>
      <c r="D6790" s="7"/>
    </row>
    <row r="6791" spans="3:4">
      <c r="C6791" s="7"/>
      <c r="D6791" s="7"/>
    </row>
    <row r="6792" spans="3:4">
      <c r="C6792" s="7"/>
      <c r="D6792" s="7"/>
    </row>
    <row r="6793" spans="3:4">
      <c r="C6793" s="7"/>
      <c r="D6793" s="7"/>
    </row>
    <row r="6794" spans="3:4">
      <c r="C6794" s="7"/>
      <c r="D6794" s="7"/>
    </row>
    <row r="6795" spans="3:4">
      <c r="C6795" s="7"/>
      <c r="D6795" s="7"/>
    </row>
    <row r="6796" spans="3:4">
      <c r="C6796" s="7"/>
      <c r="D6796" s="7"/>
    </row>
    <row r="6797" spans="3:4">
      <c r="C6797" s="7"/>
      <c r="D6797" s="7"/>
    </row>
    <row r="6798" spans="3:4">
      <c r="C6798" s="7"/>
      <c r="D6798" s="7"/>
    </row>
    <row r="6799" spans="3:4">
      <c r="C6799" s="7"/>
      <c r="D6799" s="7"/>
    </row>
    <row r="6800" spans="3:4">
      <c r="C6800" s="7"/>
      <c r="D6800" s="7"/>
    </row>
    <row r="6801" spans="3:4">
      <c r="C6801" s="7"/>
      <c r="D6801" s="7"/>
    </row>
    <row r="6802" spans="3:4">
      <c r="C6802" s="7"/>
      <c r="D6802" s="7"/>
    </row>
    <row r="6803" spans="3:4">
      <c r="C6803" s="7"/>
      <c r="D6803" s="7"/>
    </row>
    <row r="6804" spans="3:4">
      <c r="C6804" s="7"/>
      <c r="D6804" s="7"/>
    </row>
    <row r="6805" spans="3:4">
      <c r="C6805" s="7"/>
      <c r="D6805" s="7"/>
    </row>
    <row r="6806" spans="3:4">
      <c r="C6806" s="7"/>
      <c r="D6806" s="7"/>
    </row>
    <row r="6807" spans="3:4">
      <c r="C6807" s="7"/>
      <c r="D6807" s="7"/>
    </row>
    <row r="6808" spans="3:4">
      <c r="C6808" s="7"/>
      <c r="D6808" s="7"/>
    </row>
    <row r="6809" spans="3:4">
      <c r="C6809" s="7"/>
      <c r="D6809" s="7"/>
    </row>
    <row r="6810" spans="3:4">
      <c r="C6810" s="7"/>
      <c r="D6810" s="7"/>
    </row>
    <row r="6811" spans="3:4">
      <c r="C6811" s="7"/>
      <c r="D6811" s="7"/>
    </row>
    <row r="6812" spans="3:4">
      <c r="C6812" s="7"/>
      <c r="D6812" s="7"/>
    </row>
    <row r="6813" spans="3:4">
      <c r="C6813" s="7"/>
      <c r="D6813" s="7"/>
    </row>
    <row r="6814" spans="3:4">
      <c r="C6814" s="7"/>
      <c r="D6814" s="7"/>
    </row>
    <row r="6815" spans="3:4">
      <c r="C6815" s="7"/>
      <c r="D6815" s="7"/>
    </row>
    <row r="6816" spans="3:4">
      <c r="C6816" s="7"/>
      <c r="D6816" s="7"/>
    </row>
    <row r="6817" spans="3:4">
      <c r="C6817" s="7"/>
      <c r="D6817" s="7"/>
    </row>
    <row r="6818" spans="3:4">
      <c r="C6818" s="7"/>
      <c r="D6818" s="7"/>
    </row>
    <row r="6819" spans="3:4">
      <c r="C6819" s="7"/>
      <c r="D6819" s="7"/>
    </row>
    <row r="6820" spans="3:4">
      <c r="C6820" s="7"/>
      <c r="D6820" s="7"/>
    </row>
    <row r="6821" spans="3:4">
      <c r="C6821" s="7"/>
      <c r="D6821" s="7"/>
    </row>
    <row r="6822" spans="3:4">
      <c r="C6822" s="7"/>
      <c r="D6822" s="7"/>
    </row>
    <row r="6823" spans="3:4">
      <c r="C6823" s="7"/>
      <c r="D6823" s="7"/>
    </row>
    <row r="6824" spans="3:4">
      <c r="C6824" s="7"/>
      <c r="D6824" s="7"/>
    </row>
    <row r="6825" spans="3:4">
      <c r="C6825" s="7"/>
      <c r="D6825" s="7"/>
    </row>
    <row r="6826" spans="3:4">
      <c r="C6826" s="7"/>
      <c r="D6826" s="7"/>
    </row>
    <row r="6827" spans="3:4">
      <c r="C6827" s="7"/>
      <c r="D6827" s="7"/>
    </row>
    <row r="6828" spans="3:4">
      <c r="C6828" s="7"/>
      <c r="D6828" s="7"/>
    </row>
    <row r="6829" spans="3:4">
      <c r="C6829" s="7"/>
      <c r="D6829" s="7"/>
    </row>
    <row r="6830" spans="3:4">
      <c r="C6830" s="7"/>
      <c r="D6830" s="7"/>
    </row>
    <row r="6831" spans="3:4">
      <c r="C6831" s="7"/>
      <c r="D6831" s="7"/>
    </row>
    <row r="6832" spans="3:4">
      <c r="C6832" s="7"/>
      <c r="D6832" s="7"/>
    </row>
    <row r="6833" spans="3:4">
      <c r="C6833" s="7"/>
      <c r="D6833" s="7"/>
    </row>
    <row r="6834" spans="3:4">
      <c r="C6834" s="7"/>
      <c r="D6834" s="7"/>
    </row>
    <row r="6835" spans="3:4">
      <c r="C6835" s="7"/>
      <c r="D6835" s="7"/>
    </row>
    <row r="6836" spans="3:4">
      <c r="C6836" s="7"/>
      <c r="D6836" s="7"/>
    </row>
    <row r="6837" spans="3:4">
      <c r="C6837" s="7"/>
      <c r="D6837" s="7"/>
    </row>
    <row r="6838" spans="3:4">
      <c r="C6838" s="7"/>
      <c r="D6838" s="7"/>
    </row>
    <row r="6839" spans="3:4">
      <c r="C6839" s="7"/>
      <c r="D6839" s="7"/>
    </row>
    <row r="6840" spans="3:4">
      <c r="C6840" s="7"/>
      <c r="D6840" s="7"/>
    </row>
    <row r="6841" spans="3:4">
      <c r="C6841" s="7"/>
      <c r="D6841" s="7"/>
    </row>
    <row r="6842" spans="3:4">
      <c r="C6842" s="7"/>
      <c r="D6842" s="7"/>
    </row>
    <row r="6843" spans="3:4">
      <c r="C6843" s="7"/>
      <c r="D6843" s="7"/>
    </row>
    <row r="6844" spans="3:4">
      <c r="C6844" s="7"/>
      <c r="D6844" s="7"/>
    </row>
    <row r="6845" spans="3:4">
      <c r="C6845" s="7"/>
      <c r="D6845" s="7"/>
    </row>
    <row r="6846" spans="3:4">
      <c r="C6846" s="7"/>
      <c r="D6846" s="7"/>
    </row>
    <row r="6847" spans="3:4">
      <c r="C6847" s="7"/>
      <c r="D6847" s="7"/>
    </row>
    <row r="6848" spans="3:4">
      <c r="C6848" s="7"/>
      <c r="D6848" s="7"/>
    </row>
    <row r="6849" spans="3:4">
      <c r="C6849" s="7"/>
      <c r="D6849" s="7"/>
    </row>
    <row r="6850" spans="3:4">
      <c r="C6850" s="7"/>
      <c r="D6850" s="7"/>
    </row>
    <row r="6851" spans="3:4">
      <c r="C6851" s="7"/>
      <c r="D6851" s="7"/>
    </row>
    <row r="6852" spans="3:4">
      <c r="C6852" s="7"/>
      <c r="D6852" s="7"/>
    </row>
    <row r="6853" spans="3:4">
      <c r="C6853" s="7"/>
      <c r="D6853" s="7"/>
    </row>
    <row r="6854" spans="3:4">
      <c r="C6854" s="7"/>
      <c r="D6854" s="7"/>
    </row>
    <row r="6855" spans="3:4">
      <c r="C6855" s="7"/>
      <c r="D6855" s="7"/>
    </row>
    <row r="6856" spans="3:4">
      <c r="C6856" s="7"/>
      <c r="D6856" s="7"/>
    </row>
    <row r="6857" spans="3:4">
      <c r="C6857" s="7"/>
      <c r="D6857" s="7"/>
    </row>
    <row r="6858" spans="3:4">
      <c r="C6858" s="7"/>
      <c r="D6858" s="7"/>
    </row>
    <row r="6859" spans="3:4">
      <c r="C6859" s="7"/>
      <c r="D6859" s="7"/>
    </row>
    <row r="6860" spans="3:4">
      <c r="C6860" s="7"/>
      <c r="D6860" s="7"/>
    </row>
    <row r="6861" spans="3:4">
      <c r="C6861" s="7"/>
      <c r="D6861" s="7"/>
    </row>
    <row r="6862" spans="3:4">
      <c r="C6862" s="7"/>
      <c r="D6862" s="7"/>
    </row>
    <row r="6863" spans="3:4">
      <c r="C6863" s="7"/>
      <c r="D6863" s="7"/>
    </row>
    <row r="6864" spans="3:4">
      <c r="C6864" s="7"/>
      <c r="D6864" s="7"/>
    </row>
    <row r="6865" spans="3:4">
      <c r="C6865" s="7"/>
      <c r="D6865" s="7"/>
    </row>
    <row r="6866" spans="3:4">
      <c r="C6866" s="7"/>
      <c r="D6866" s="7"/>
    </row>
    <row r="6867" spans="3:4">
      <c r="C6867" s="7"/>
      <c r="D6867" s="7"/>
    </row>
    <row r="6868" spans="3:4">
      <c r="C6868" s="7"/>
      <c r="D6868" s="7"/>
    </row>
    <row r="6869" spans="3:4">
      <c r="C6869" s="7"/>
      <c r="D6869" s="7"/>
    </row>
    <row r="6870" spans="3:4">
      <c r="C6870" s="7"/>
      <c r="D6870" s="7"/>
    </row>
    <row r="6871" spans="3:4">
      <c r="C6871" s="7"/>
      <c r="D6871" s="7"/>
    </row>
    <row r="6872" spans="3:4">
      <c r="C6872" s="7"/>
      <c r="D6872" s="7"/>
    </row>
    <row r="6873" spans="3:4">
      <c r="C6873" s="7"/>
      <c r="D6873" s="7"/>
    </row>
    <row r="6874" spans="3:4">
      <c r="C6874" s="7"/>
      <c r="D6874" s="7"/>
    </row>
    <row r="6875" spans="3:4">
      <c r="C6875" s="7"/>
      <c r="D6875" s="7"/>
    </row>
    <row r="6876" spans="3:4">
      <c r="C6876" s="7"/>
      <c r="D6876" s="7"/>
    </row>
    <row r="6877" spans="3:4">
      <c r="C6877" s="7"/>
      <c r="D6877" s="7"/>
    </row>
    <row r="6878" spans="3:4">
      <c r="C6878" s="7"/>
      <c r="D6878" s="7"/>
    </row>
    <row r="6879" spans="3:4">
      <c r="C6879" s="7"/>
      <c r="D6879" s="7"/>
    </row>
    <row r="6880" spans="3:4">
      <c r="C6880" s="7"/>
      <c r="D6880" s="7"/>
    </row>
    <row r="6881" spans="3:4">
      <c r="C6881" s="7"/>
      <c r="D6881" s="7"/>
    </row>
    <row r="6882" spans="3:4">
      <c r="C6882" s="7"/>
      <c r="D6882" s="7"/>
    </row>
    <row r="6883" spans="3:4">
      <c r="C6883" s="7"/>
      <c r="D6883" s="7"/>
    </row>
    <row r="6884" spans="3:4">
      <c r="C6884" s="7"/>
      <c r="D6884" s="7"/>
    </row>
    <row r="6885" spans="3:4">
      <c r="C6885" s="7"/>
      <c r="D6885" s="7"/>
    </row>
    <row r="6886" spans="3:4">
      <c r="C6886" s="7"/>
      <c r="D6886" s="7"/>
    </row>
    <row r="6887" spans="3:4">
      <c r="C6887" s="7"/>
      <c r="D6887" s="7"/>
    </row>
    <row r="6888" spans="3:4">
      <c r="C6888" s="7"/>
      <c r="D6888" s="7"/>
    </row>
    <row r="6889" spans="3:4">
      <c r="C6889" s="7"/>
      <c r="D6889" s="7"/>
    </row>
    <row r="6890" spans="3:4">
      <c r="C6890" s="7"/>
      <c r="D6890" s="7"/>
    </row>
    <row r="6891" spans="3:4">
      <c r="C6891" s="7"/>
      <c r="D6891" s="7"/>
    </row>
    <row r="6892" spans="3:4">
      <c r="C6892" s="7"/>
      <c r="D6892" s="7"/>
    </row>
    <row r="6893" spans="3:4">
      <c r="C6893" s="7"/>
      <c r="D6893" s="7"/>
    </row>
    <row r="6894" spans="3:4">
      <c r="C6894" s="7"/>
      <c r="D6894" s="7"/>
    </row>
    <row r="6895" spans="3:4">
      <c r="C6895" s="7"/>
      <c r="D6895" s="7"/>
    </row>
    <row r="6896" spans="3:4">
      <c r="C6896" s="7"/>
      <c r="D6896" s="7"/>
    </row>
    <row r="6897" spans="3:4">
      <c r="C6897" s="7"/>
      <c r="D6897" s="7"/>
    </row>
    <row r="6898" spans="3:4">
      <c r="C6898" s="7"/>
      <c r="D6898" s="7"/>
    </row>
    <row r="6899" spans="3:4">
      <c r="C6899" s="7"/>
      <c r="D6899" s="7"/>
    </row>
    <row r="6900" spans="3:4">
      <c r="C6900" s="7"/>
      <c r="D6900" s="7"/>
    </row>
    <row r="6901" spans="3:4">
      <c r="C6901" s="7"/>
      <c r="D6901" s="7"/>
    </row>
    <row r="6902" spans="3:4">
      <c r="C6902" s="7"/>
      <c r="D6902" s="7"/>
    </row>
    <row r="6903" spans="3:4">
      <c r="C6903" s="7"/>
      <c r="D6903" s="7"/>
    </row>
    <row r="6904" spans="3:4">
      <c r="C6904" s="7"/>
      <c r="D6904" s="7"/>
    </row>
    <row r="6905" spans="3:4">
      <c r="C6905" s="7"/>
      <c r="D6905" s="7"/>
    </row>
    <row r="6906" spans="3:4">
      <c r="C6906" s="7"/>
      <c r="D6906" s="7"/>
    </row>
    <row r="6907" spans="3:4">
      <c r="C6907" s="7"/>
      <c r="D6907" s="7"/>
    </row>
    <row r="6908" spans="3:4">
      <c r="C6908" s="7"/>
      <c r="D6908" s="7"/>
    </row>
    <row r="6909" spans="3:4">
      <c r="C6909" s="7"/>
      <c r="D6909" s="7"/>
    </row>
    <row r="6910" spans="3:4">
      <c r="C6910" s="7"/>
      <c r="D6910" s="7"/>
    </row>
    <row r="6911" spans="3:4">
      <c r="C6911" s="7"/>
      <c r="D6911" s="7"/>
    </row>
    <row r="6912" spans="3:4">
      <c r="C6912" s="7"/>
      <c r="D6912" s="7"/>
    </row>
    <row r="6913" spans="3:4">
      <c r="C6913" s="7"/>
      <c r="D6913" s="7"/>
    </row>
    <row r="6914" spans="3:4">
      <c r="C6914" s="7"/>
      <c r="D6914" s="7"/>
    </row>
    <row r="6915" spans="3:4">
      <c r="C6915" s="7"/>
      <c r="D6915" s="7"/>
    </row>
    <row r="6916" spans="3:4">
      <c r="C6916" s="7"/>
      <c r="D6916" s="7"/>
    </row>
    <row r="6917" spans="3:4">
      <c r="C6917" s="7"/>
      <c r="D6917" s="7"/>
    </row>
    <row r="6918" spans="3:4">
      <c r="C6918" s="7"/>
      <c r="D6918" s="7"/>
    </row>
    <row r="6919" spans="3:4">
      <c r="C6919" s="7"/>
      <c r="D6919" s="7"/>
    </row>
    <row r="6920" spans="3:4">
      <c r="C6920" s="7"/>
      <c r="D6920" s="7"/>
    </row>
    <row r="6921" spans="3:4">
      <c r="C6921" s="7"/>
      <c r="D6921" s="7"/>
    </row>
    <row r="6922" spans="3:4">
      <c r="C6922" s="7"/>
      <c r="D6922" s="7"/>
    </row>
    <row r="6923" spans="3:4">
      <c r="C6923" s="7"/>
      <c r="D6923" s="7"/>
    </row>
    <row r="6924" spans="3:4">
      <c r="C6924" s="7"/>
      <c r="D6924" s="7"/>
    </row>
    <row r="6925" spans="3:4">
      <c r="C6925" s="7"/>
      <c r="D6925" s="7"/>
    </row>
    <row r="6926" spans="3:4">
      <c r="C6926" s="7"/>
      <c r="D6926" s="7"/>
    </row>
    <row r="6927" spans="3:4">
      <c r="C6927" s="7"/>
      <c r="D6927" s="7"/>
    </row>
    <row r="6928" spans="3:4">
      <c r="C6928" s="7"/>
      <c r="D6928" s="7"/>
    </row>
    <row r="6929" spans="3:4">
      <c r="C6929" s="7"/>
      <c r="D6929" s="7"/>
    </row>
    <row r="6930" spans="3:4">
      <c r="C6930" s="7"/>
      <c r="D6930" s="7"/>
    </row>
    <row r="6931" spans="3:4">
      <c r="C6931" s="7"/>
      <c r="D6931" s="7"/>
    </row>
    <row r="6932" spans="3:4">
      <c r="C6932" s="7"/>
      <c r="D6932" s="7"/>
    </row>
    <row r="6933" spans="3:4">
      <c r="C6933" s="7"/>
      <c r="D6933" s="7"/>
    </row>
    <row r="6934" spans="3:4">
      <c r="C6934" s="7"/>
      <c r="D6934" s="7"/>
    </row>
    <row r="6935" spans="3:4">
      <c r="C6935" s="7"/>
      <c r="D6935" s="7"/>
    </row>
    <row r="6936" spans="3:4">
      <c r="C6936" s="7"/>
      <c r="D6936" s="7"/>
    </row>
    <row r="6937" spans="3:4">
      <c r="C6937" s="7"/>
      <c r="D6937" s="7"/>
    </row>
    <row r="6938" spans="3:4">
      <c r="C6938" s="7"/>
      <c r="D6938" s="7"/>
    </row>
    <row r="6939" spans="3:4">
      <c r="C6939" s="7"/>
      <c r="D6939" s="7"/>
    </row>
  </sheetData>
  <sheetProtection sheet="1"/>
  <phoneticPr fontId="8" type="noConversion"/>
  <hyperlinks>
    <hyperlink ref="H3326" r:id="rId1" display="http://vsolj.cetus-net.org/bulletin.html" xr:uid="{00000000-0004-0000-0200-000000000000}"/>
    <hyperlink ref="H64804" r:id="rId2" display="http://vsolj.cetus-net.org/bulletin.html" xr:uid="{00000000-0004-0000-0200-000001000000}"/>
    <hyperlink ref="H64797" r:id="rId3" display="http://vsolj.cetus-net.org/bulletin.html" xr:uid="{00000000-0004-0000-0200-000002000000}"/>
    <hyperlink ref="AP2294" r:id="rId4" display="http://cdsbib.u-strasbg.fr/cgi-bin/cdsbib?1990RMxAA..21..381G" xr:uid="{00000000-0004-0000-0200-000003000000}"/>
    <hyperlink ref="AP2297" r:id="rId5" display="http://cdsbib.u-strasbg.fr/cgi-bin/cdsbib?1990RMxAA..21..381G" xr:uid="{00000000-0004-0000-0200-000004000000}"/>
    <hyperlink ref="AP2295" r:id="rId6" display="http://cdsbib.u-strasbg.fr/cgi-bin/cdsbib?1990RMxAA..21..381G" xr:uid="{00000000-0004-0000-0200-000005000000}"/>
    <hyperlink ref="AP2273" r:id="rId7" display="http://cdsbib.u-strasbg.fr/cgi-bin/cdsbib?1990RMxAA..21..381G" xr:uid="{00000000-0004-0000-0200-000006000000}"/>
    <hyperlink ref="I64804" r:id="rId8" display="http://vsolj.cetus-net.org/bulletin.html" xr:uid="{00000000-0004-0000-0200-000007000000}"/>
    <hyperlink ref="AQ2407" r:id="rId9" display="http://cdsbib.u-strasbg.fr/cgi-bin/cdsbib?1990RMxAA..21..381G" xr:uid="{00000000-0004-0000-0200-000008000000}"/>
    <hyperlink ref="AQ676" r:id="rId10" display="http://cdsbib.u-strasbg.fr/cgi-bin/cdsbib?1990RMxAA..21..381G" xr:uid="{00000000-0004-0000-0200-000009000000}"/>
    <hyperlink ref="AQ2408" r:id="rId11" display="http://cdsbib.u-strasbg.fr/cgi-bin/cdsbib?1990RMxAA..21..381G" xr:uid="{00000000-0004-0000-0200-00000A000000}"/>
    <hyperlink ref="H64801" r:id="rId12" display="https://www.aavso.org/ejaavso" xr:uid="{00000000-0004-0000-0200-00000B000000}"/>
  </hyperlinks>
  <pageMargins left="0.75" right="0.75" top="1" bottom="1" header="0.5" footer="0.5"/>
  <pageSetup orientation="portrait" horizontalDpi="300" verticalDpi="300" r:id="rId13"/>
  <headerFooter alignWithMargins="0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A</vt:lpstr>
      <vt:lpstr>A (original)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2024-09-19T05:10:25Z</dcterms:modified>
</cp:coreProperties>
</file>