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5F4CE6-7F7B-4CDA-B1D3-8704EF2149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49" i="1"/>
  <c r="Q47" i="1"/>
  <c r="Q48" i="1"/>
  <c r="F16" i="1"/>
  <c r="F17" i="1" s="1"/>
  <c r="C17" i="1"/>
  <c r="Q37" i="1"/>
  <c r="Q45" i="1"/>
  <c r="Q46" i="1"/>
  <c r="Q44" i="1"/>
  <c r="Q43" i="1"/>
  <c r="Q42" i="1"/>
  <c r="C7" i="1"/>
  <c r="E49" i="1"/>
  <c r="F49" i="1"/>
  <c r="C8" i="1"/>
  <c r="E24" i="1"/>
  <c r="F24" i="1"/>
  <c r="Q41" i="1"/>
  <c r="Q38" i="1"/>
  <c r="Q36" i="1"/>
  <c r="Q40" i="1"/>
  <c r="Q33" i="1"/>
  <c r="Q34" i="1"/>
  <c r="Q35" i="1"/>
  <c r="Q39" i="1"/>
  <c r="Q32" i="1"/>
  <c r="Q22" i="1"/>
  <c r="Q23" i="1"/>
  <c r="Q24" i="1"/>
  <c r="Q25" i="1"/>
  <c r="Q26" i="1"/>
  <c r="Q28" i="1"/>
  <c r="Q29" i="1"/>
  <c r="Q31" i="1"/>
  <c r="Q27" i="1"/>
  <c r="Q30" i="1"/>
  <c r="Q21" i="1"/>
  <c r="E38" i="1"/>
  <c r="F38" i="1"/>
  <c r="E29" i="1"/>
  <c r="F29" i="1"/>
  <c r="G23" i="1"/>
  <c r="J23" i="1"/>
  <c r="E46" i="1"/>
  <c r="F46" i="1"/>
  <c r="G46" i="1"/>
  <c r="K46" i="1"/>
  <c r="E48" i="1"/>
  <c r="F48" i="1"/>
  <c r="E41" i="1"/>
  <c r="F41" i="1"/>
  <c r="G41" i="1"/>
  <c r="J41" i="1"/>
  <c r="E34" i="1"/>
  <c r="F34" i="1"/>
  <c r="G34" i="1"/>
  <c r="J34" i="1"/>
  <c r="E26" i="1"/>
  <c r="F26" i="1"/>
  <c r="G26" i="1"/>
  <c r="J26" i="1"/>
  <c r="E40" i="1"/>
  <c r="F40" i="1"/>
  <c r="G40" i="1"/>
  <c r="J40" i="1"/>
  <c r="E31" i="1"/>
  <c r="F31" i="1"/>
  <c r="G31" i="1"/>
  <c r="J31" i="1"/>
  <c r="E23" i="1"/>
  <c r="F23" i="1"/>
  <c r="E43" i="1"/>
  <c r="F43" i="1"/>
  <c r="G43" i="1"/>
  <c r="K43" i="1"/>
  <c r="E21" i="1"/>
  <c r="F21" i="1"/>
  <c r="G39" i="1"/>
  <c r="K39" i="1"/>
  <c r="E36" i="1"/>
  <c r="F36" i="1"/>
  <c r="G36" i="1"/>
  <c r="J36" i="1"/>
  <c r="G30" i="1"/>
  <c r="J30" i="1"/>
  <c r="E28" i="1"/>
  <c r="F28" i="1"/>
  <c r="G28" i="1"/>
  <c r="J28" i="1"/>
  <c r="E45" i="1"/>
  <c r="F45" i="1"/>
  <c r="G45" i="1"/>
  <c r="K45" i="1"/>
  <c r="E32" i="1"/>
  <c r="F32" i="1"/>
  <c r="G32" i="1"/>
  <c r="K32" i="1"/>
  <c r="E47" i="1"/>
  <c r="F47" i="1"/>
  <c r="G47" i="1"/>
  <c r="J47" i="1"/>
  <c r="G49" i="1"/>
  <c r="K49" i="1"/>
  <c r="E42" i="1"/>
  <c r="F42" i="1"/>
  <c r="G42" i="1"/>
  <c r="K42" i="1"/>
  <c r="E33" i="1"/>
  <c r="F33" i="1"/>
  <c r="G33" i="1"/>
  <c r="J33" i="1"/>
  <c r="E25" i="1"/>
  <c r="F25" i="1"/>
  <c r="G25" i="1"/>
  <c r="J25" i="1"/>
  <c r="E39" i="1"/>
  <c r="F39" i="1"/>
  <c r="E30" i="1"/>
  <c r="F30" i="1"/>
  <c r="G24" i="1"/>
  <c r="J24" i="1"/>
  <c r="E22" i="1"/>
  <c r="F22" i="1"/>
  <c r="G22" i="1"/>
  <c r="J22" i="1"/>
  <c r="G37" i="1"/>
  <c r="K37" i="1"/>
  <c r="E44" i="1"/>
  <c r="F44" i="1"/>
  <c r="G44" i="1"/>
  <c r="K44" i="1"/>
  <c r="G38" i="1"/>
  <c r="J38" i="1"/>
  <c r="E35" i="1"/>
  <c r="F35" i="1"/>
  <c r="G35" i="1"/>
  <c r="J35" i="1"/>
  <c r="G29" i="1"/>
  <c r="J29" i="1"/>
  <c r="E27" i="1"/>
  <c r="F27" i="1"/>
  <c r="G27" i="1"/>
  <c r="J27" i="1"/>
  <c r="E37" i="1"/>
  <c r="F37" i="1"/>
  <c r="G48" i="1"/>
  <c r="K48" i="1"/>
  <c r="C11" i="1"/>
  <c r="C12" i="1"/>
  <c r="C16" i="1" l="1"/>
  <c r="D18" i="1" s="1"/>
  <c r="O49" i="1"/>
  <c r="O41" i="1"/>
  <c r="O27" i="1"/>
  <c r="O37" i="1"/>
  <c r="O22" i="1"/>
  <c r="O32" i="1"/>
  <c r="O40" i="1"/>
  <c r="O28" i="1"/>
  <c r="O24" i="1"/>
  <c r="O25" i="1"/>
  <c r="O26" i="1"/>
  <c r="O33" i="1"/>
  <c r="O29" i="1"/>
  <c r="O47" i="1"/>
  <c r="O38" i="1"/>
  <c r="O45" i="1"/>
  <c r="O21" i="1"/>
  <c r="O42" i="1"/>
  <c r="O44" i="1"/>
  <c r="O34" i="1"/>
  <c r="O23" i="1"/>
  <c r="O39" i="1"/>
  <c r="O46" i="1"/>
  <c r="O35" i="1"/>
  <c r="O31" i="1"/>
  <c r="O36" i="1"/>
  <c r="O48" i="1"/>
  <c r="C15" i="1"/>
  <c r="F18" i="1" s="1"/>
  <c r="O43" i="1"/>
  <c r="O30" i="1"/>
  <c r="F19" i="1" l="1"/>
  <c r="C18" i="1"/>
</calcChain>
</file>

<file path=xl/sharedStrings.xml><?xml version="1.0" encoding="utf-8"?>
<sst xmlns="http://schemas.openxmlformats.org/spreadsheetml/2006/main" count="94" uniqueCount="66">
  <si>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</si>
  <si>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</si>
  <si>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</si>
  <si>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</si>
  <si>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</si>
  <si>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</si>
  <si>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</si>
  <si>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</si>
  <si>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</si>
  <si>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</si>
  <si>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</si>
  <si>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</si>
  <si>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</si>
  <si>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</si>
  <si>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</si>
  <si>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</si>
  <si>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</si>
  <si>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</si>
  <si>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</si>
  <si>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</si>
  <si>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</si>
  <si>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</si>
  <si>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</si>
  <si>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</si>
  <si>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</si>
  <si>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</si>
  <si>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</si>
  <si>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</si>
  <si>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</t>
  </si>
  <si>
    <t>R</t>
  </si>
  <si>
    <t>BBSAG Bull.111</t>
  </si>
  <si>
    <t>B</t>
  </si>
  <si>
    <t>BBSAG Bull.114</t>
  </si>
  <si>
    <t>IBVS 5378</t>
  </si>
  <si>
    <t>IBVS 5016</t>
  </si>
  <si>
    <t>II</t>
  </si>
  <si>
    <t>IBVS 5657</t>
  </si>
  <si>
    <t>IBVS 5677</t>
  </si>
  <si>
    <t>I</t>
  </si>
  <si>
    <t>EB</t>
  </si>
  <si>
    <t>HW Aur / GSC 2899-1734</t>
  </si>
  <si>
    <t># of data points:</t>
  </si>
  <si>
    <t>IBVS 5731</t>
  </si>
  <si>
    <t>IBVS 5713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</si>
  <si>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</si>
  <si>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</si>
  <si>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</si>
  <si>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</si>
  <si>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</si>
  <si>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</si>
  <si>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</si>
  <si>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</si>
  <si>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IBVS 5920</t>
  </si>
  <si>
    <t>IBVS 5938</t>
  </si>
  <si>
    <t>OEJV 0107</t>
  </si>
  <si>
    <t>IBVS 5992</t>
  </si>
  <si>
    <t>IBVS 6011</t>
  </si>
  <si>
    <t>Add cycle</t>
  </si>
  <si>
    <t>Old Cycle</t>
  </si>
  <si>
    <t>IBVS 6048</t>
  </si>
  <si>
    <t>OEJV 0160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</si>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</sst>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6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Aur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30-4846-9425-90FF3B8A38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30-4846-9425-90FF3B8A38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">
                  <c:v>0.21912000000156695</c:v>
                </c:pt>
                <c:pt idx="2">
                  <c:v>0.22237000000313856</c:v>
                </c:pt>
                <c:pt idx="3">
                  <c:v>0.2246820000000298</c:v>
                </c:pt>
                <c:pt idx="4">
                  <c:v>0.22509200000058627</c:v>
                </c:pt>
                <c:pt idx="5">
                  <c:v>0.22366199999669334</c:v>
                </c:pt>
                <c:pt idx="6">
                  <c:v>0.22668800000974443</c:v>
                </c:pt>
                <c:pt idx="7">
                  <c:v>0.23054000000411179</c:v>
                </c:pt>
                <c:pt idx="8">
                  <c:v>0.22439599999779603</c:v>
                </c:pt>
                <c:pt idx="9">
                  <c:v>0.23014999999577412</c:v>
                </c:pt>
                <c:pt idx="10">
                  <c:v>0.23446800000237999</c:v>
                </c:pt>
                <c:pt idx="12">
                  <c:v>0.27307800000562565</c:v>
                </c:pt>
                <c:pt idx="13">
                  <c:v>0.2769960000005085</c:v>
                </c:pt>
                <c:pt idx="14">
                  <c:v>0.27549800000269897</c:v>
                </c:pt>
                <c:pt idx="15">
                  <c:v>0.27786800000467338</c:v>
                </c:pt>
                <c:pt idx="17">
                  <c:v>0.28192600000329548</c:v>
                </c:pt>
                <c:pt idx="19">
                  <c:v>0.2770680000030552</c:v>
                </c:pt>
                <c:pt idx="20">
                  <c:v>0.28385200000047917</c:v>
                </c:pt>
                <c:pt idx="26">
                  <c:v>0.31248400000185939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30-4846-9425-90FF3B8A38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1">
                  <c:v>0.26116000000183703</c:v>
                </c:pt>
                <c:pt idx="16">
                  <c:v>0.27938800000265473</c:v>
                </c:pt>
                <c:pt idx="18">
                  <c:v>0.27922800000669667</c:v>
                </c:pt>
                <c:pt idx="21">
                  <c:v>0.30029600000125356</c:v>
                </c:pt>
                <c:pt idx="22">
                  <c:v>0.29638400000112597</c:v>
                </c:pt>
                <c:pt idx="23">
                  <c:v>0.30405400000017835</c:v>
                </c:pt>
                <c:pt idx="24">
                  <c:v>0.30735999999888008</c:v>
                </c:pt>
                <c:pt idx="25">
                  <c:v>0.30911999999807449</c:v>
                </c:pt>
                <c:pt idx="27">
                  <c:v>0.32249800000863615</c:v>
                </c:pt>
                <c:pt idx="28">
                  <c:v>0.34707799981697462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30-4846-9425-90FF3B8A38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30-4846-9425-90FF3B8A38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30-4846-9425-90FF3B8A38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30-4846-9425-90FF3B8A38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-9.0168318975096085E-2</c:v>
                </c:pt>
                <c:pt idx="1">
                  <c:v>0.2182006445960793</c:v>
                </c:pt>
                <c:pt idx="2">
                  <c:v>0.22287425042387565</c:v>
                </c:pt>
                <c:pt idx="3">
                  <c:v>0.2232659431027767</c:v>
                </c:pt>
                <c:pt idx="4">
                  <c:v>0.22411164320494936</c:v>
                </c:pt>
                <c:pt idx="5">
                  <c:v>0.22424517480002926</c:v>
                </c:pt>
                <c:pt idx="6">
                  <c:v>0.22590986868535867</c:v>
                </c:pt>
                <c:pt idx="7">
                  <c:v>0.23012946708988341</c:v>
                </c:pt>
                <c:pt idx="8">
                  <c:v>0.23032531342933393</c:v>
                </c:pt>
                <c:pt idx="9">
                  <c:v>0.23097516719205607</c:v>
                </c:pt>
                <c:pt idx="10">
                  <c:v>0.23445589077047208</c:v>
                </c:pt>
                <c:pt idx="11">
                  <c:v>0.26208802884567206</c:v>
                </c:pt>
                <c:pt idx="12">
                  <c:v>0.27001980559341798</c:v>
                </c:pt>
                <c:pt idx="13">
                  <c:v>0.27439073980569995</c:v>
                </c:pt>
                <c:pt idx="14">
                  <c:v>0.27482694301629423</c:v>
                </c:pt>
                <c:pt idx="15">
                  <c:v>0.27852131714683809</c:v>
                </c:pt>
                <c:pt idx="16">
                  <c:v>0.27852131714683809</c:v>
                </c:pt>
                <c:pt idx="17">
                  <c:v>0.2791533666968829</c:v>
                </c:pt>
                <c:pt idx="18">
                  <c:v>0.28003467522441022</c:v>
                </c:pt>
                <c:pt idx="19">
                  <c:v>0.28030173841457001</c:v>
                </c:pt>
                <c:pt idx="20">
                  <c:v>0.28393379780074324</c:v>
                </c:pt>
                <c:pt idx="21">
                  <c:v>0.29709111096928242</c:v>
                </c:pt>
                <c:pt idx="22">
                  <c:v>0.29758962892424734</c:v>
                </c:pt>
                <c:pt idx="23">
                  <c:v>0.30128400305479114</c:v>
                </c:pt>
                <c:pt idx="24">
                  <c:v>0.30793387648977005</c:v>
                </c:pt>
                <c:pt idx="25">
                  <c:v>0.31256297178587311</c:v>
                </c:pt>
                <c:pt idx="26">
                  <c:v>0.31361342033383499</c:v>
                </c:pt>
                <c:pt idx="27">
                  <c:v>0.32276478564997724</c:v>
                </c:pt>
                <c:pt idx="28">
                  <c:v>0.34737910967637159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30-4846-9425-90FF3B8A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1704"/>
        <c:axId val="1"/>
      </c:scatterChart>
      <c:valAx>
        <c:axId val="77870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Aur - O-C Diagr.</a:t>
            </a:r>
          </a:p>
        </c:rich>
      </c:tx>
      <c:layout>
        <c:manualLayout>
          <c:xMode val="edge"/>
          <c:yMode val="edge"/>
          <c:x val="0.34226804123711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723926380368099"/>
          <c:w val="0.7711340206185567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9-439C-BF19-AB02CFF29F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9-439C-BF19-AB02CFF29F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">
                  <c:v>0.21912000000156695</c:v>
                </c:pt>
                <c:pt idx="2">
                  <c:v>0.22237000000313856</c:v>
                </c:pt>
                <c:pt idx="3">
                  <c:v>0.2246820000000298</c:v>
                </c:pt>
                <c:pt idx="4">
                  <c:v>0.22509200000058627</c:v>
                </c:pt>
                <c:pt idx="5">
                  <c:v>0.22366199999669334</c:v>
                </c:pt>
                <c:pt idx="6">
                  <c:v>0.22668800000974443</c:v>
                </c:pt>
                <c:pt idx="7">
                  <c:v>0.23054000000411179</c:v>
                </c:pt>
                <c:pt idx="8">
                  <c:v>0.22439599999779603</c:v>
                </c:pt>
                <c:pt idx="9">
                  <c:v>0.23014999999577412</c:v>
                </c:pt>
                <c:pt idx="10">
                  <c:v>0.23446800000237999</c:v>
                </c:pt>
                <c:pt idx="12">
                  <c:v>0.27307800000562565</c:v>
                </c:pt>
                <c:pt idx="13">
                  <c:v>0.2769960000005085</c:v>
                </c:pt>
                <c:pt idx="14">
                  <c:v>0.27549800000269897</c:v>
                </c:pt>
                <c:pt idx="15">
                  <c:v>0.27786800000467338</c:v>
                </c:pt>
                <c:pt idx="17">
                  <c:v>0.28192600000329548</c:v>
                </c:pt>
                <c:pt idx="19">
                  <c:v>0.2770680000030552</c:v>
                </c:pt>
                <c:pt idx="20">
                  <c:v>0.28385200000047917</c:v>
                </c:pt>
                <c:pt idx="26">
                  <c:v>0.31248400000185939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E9-439C-BF19-AB02CFF29F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1">
                  <c:v>0.26116000000183703</c:v>
                </c:pt>
                <c:pt idx="16">
                  <c:v>0.27938800000265473</c:v>
                </c:pt>
                <c:pt idx="18">
                  <c:v>0.27922800000669667</c:v>
                </c:pt>
                <c:pt idx="21">
                  <c:v>0.30029600000125356</c:v>
                </c:pt>
                <c:pt idx="22">
                  <c:v>0.29638400000112597</c:v>
                </c:pt>
                <c:pt idx="23">
                  <c:v>0.30405400000017835</c:v>
                </c:pt>
                <c:pt idx="24">
                  <c:v>0.30735999999888008</c:v>
                </c:pt>
                <c:pt idx="25">
                  <c:v>0.30911999999807449</c:v>
                </c:pt>
                <c:pt idx="27">
                  <c:v>0.32249800000863615</c:v>
                </c:pt>
                <c:pt idx="28">
                  <c:v>0.34707799981697462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E9-439C-BF19-AB02CFF29F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E9-439C-BF19-AB02CFF29F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E9-439C-BF19-AB02CFF29F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2">
                    <c:v>2.2000000000000001E-3</c:v>
                  </c:pt>
                  <c:pt idx="3">
                    <c:v>2.5999999999999999E-3</c:v>
                  </c:pt>
                  <c:pt idx="4">
                    <c:v>6.9999999999999999E-4</c:v>
                  </c:pt>
                  <c:pt idx="6">
                    <c:v>2.9999999999999997E-4</c:v>
                  </c:pt>
                  <c:pt idx="7">
                    <c:v>1.1000000000000001E-3</c:v>
                  </c:pt>
                  <c:pt idx="8">
                    <c:v>1.8E-3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6.6E-3</c:v>
                  </c:pt>
                  <c:pt idx="14">
                    <c:v>1.1999999999999999E-3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6.9999999999999999E-4</c:v>
                  </c:pt>
                  <c:pt idx="18">
                    <c:v>2.0000000000000001E-4</c:v>
                  </c:pt>
                  <c:pt idx="19">
                    <c:v>5.7999999999999996E-3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5.0000000000000001E-4</c:v>
                  </c:pt>
                  <c:pt idx="25">
                    <c:v>6.9999999999999999E-4</c:v>
                  </c:pt>
                  <c:pt idx="26">
                    <c:v>2.7000000000000001E-3</c:v>
                  </c:pt>
                  <c:pt idx="27">
                    <c:v>2.9999999999999997E-4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E9-439C-BF19-AB02CFF29F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17320</c:v>
                </c:pt>
                <c:pt idx="2">
                  <c:v>17582.5</c:v>
                </c:pt>
                <c:pt idx="3">
                  <c:v>17604.5</c:v>
                </c:pt>
                <c:pt idx="4">
                  <c:v>17652</c:v>
                </c:pt>
                <c:pt idx="5">
                  <c:v>17659.5</c:v>
                </c:pt>
                <c:pt idx="6">
                  <c:v>17753</c:v>
                </c:pt>
                <c:pt idx="7">
                  <c:v>17990</c:v>
                </c:pt>
                <c:pt idx="8">
                  <c:v>18001</c:v>
                </c:pt>
                <c:pt idx="9">
                  <c:v>18037.5</c:v>
                </c:pt>
                <c:pt idx="10">
                  <c:v>18233</c:v>
                </c:pt>
                <c:pt idx="11">
                  <c:v>19785</c:v>
                </c:pt>
                <c:pt idx="12">
                  <c:v>20230.5</c:v>
                </c:pt>
                <c:pt idx="13">
                  <c:v>20476</c:v>
                </c:pt>
                <c:pt idx="14">
                  <c:v>20500.5</c:v>
                </c:pt>
                <c:pt idx="15">
                  <c:v>20708</c:v>
                </c:pt>
                <c:pt idx="16">
                  <c:v>20708</c:v>
                </c:pt>
                <c:pt idx="17">
                  <c:v>20743.5</c:v>
                </c:pt>
                <c:pt idx="18">
                  <c:v>20793</c:v>
                </c:pt>
                <c:pt idx="19">
                  <c:v>20808</c:v>
                </c:pt>
                <c:pt idx="20">
                  <c:v>21012</c:v>
                </c:pt>
                <c:pt idx="21">
                  <c:v>21751</c:v>
                </c:pt>
                <c:pt idx="22">
                  <c:v>21779</c:v>
                </c:pt>
                <c:pt idx="23">
                  <c:v>21986.5</c:v>
                </c:pt>
                <c:pt idx="24">
                  <c:v>22360</c:v>
                </c:pt>
                <c:pt idx="25">
                  <c:v>22620</c:v>
                </c:pt>
                <c:pt idx="26">
                  <c:v>22679</c:v>
                </c:pt>
                <c:pt idx="27">
                  <c:v>23193</c:v>
                </c:pt>
                <c:pt idx="28">
                  <c:v>24575.5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-9.0168318975096085E-2</c:v>
                </c:pt>
                <c:pt idx="1">
                  <c:v>0.2182006445960793</c:v>
                </c:pt>
                <c:pt idx="2">
                  <c:v>0.22287425042387565</c:v>
                </c:pt>
                <c:pt idx="3">
                  <c:v>0.2232659431027767</c:v>
                </c:pt>
                <c:pt idx="4">
                  <c:v>0.22411164320494936</c:v>
                </c:pt>
                <c:pt idx="5">
                  <c:v>0.22424517480002926</c:v>
                </c:pt>
                <c:pt idx="6">
                  <c:v>0.22590986868535867</c:v>
                </c:pt>
                <c:pt idx="7">
                  <c:v>0.23012946708988341</c:v>
                </c:pt>
                <c:pt idx="8">
                  <c:v>0.23032531342933393</c:v>
                </c:pt>
                <c:pt idx="9">
                  <c:v>0.23097516719205607</c:v>
                </c:pt>
                <c:pt idx="10">
                  <c:v>0.23445589077047208</c:v>
                </c:pt>
                <c:pt idx="11">
                  <c:v>0.26208802884567206</c:v>
                </c:pt>
                <c:pt idx="12">
                  <c:v>0.27001980559341798</c:v>
                </c:pt>
                <c:pt idx="13">
                  <c:v>0.27439073980569995</c:v>
                </c:pt>
                <c:pt idx="14">
                  <c:v>0.27482694301629423</c:v>
                </c:pt>
                <c:pt idx="15">
                  <c:v>0.27852131714683809</c:v>
                </c:pt>
                <c:pt idx="16">
                  <c:v>0.27852131714683809</c:v>
                </c:pt>
                <c:pt idx="17">
                  <c:v>0.2791533666968829</c:v>
                </c:pt>
                <c:pt idx="18">
                  <c:v>0.28003467522441022</c:v>
                </c:pt>
                <c:pt idx="19">
                  <c:v>0.28030173841457001</c:v>
                </c:pt>
                <c:pt idx="20">
                  <c:v>0.28393379780074324</c:v>
                </c:pt>
                <c:pt idx="21">
                  <c:v>0.29709111096928242</c:v>
                </c:pt>
                <c:pt idx="22">
                  <c:v>0.29758962892424734</c:v>
                </c:pt>
                <c:pt idx="23">
                  <c:v>0.30128400305479114</c:v>
                </c:pt>
                <c:pt idx="24">
                  <c:v>0.30793387648977005</c:v>
                </c:pt>
                <c:pt idx="25">
                  <c:v>0.31256297178587311</c:v>
                </c:pt>
                <c:pt idx="26">
                  <c:v>0.31361342033383499</c:v>
                </c:pt>
                <c:pt idx="27">
                  <c:v>0.32276478564997724</c:v>
                </c:pt>
                <c:pt idx="28">
                  <c:v>0.34737910967637159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E9-439C-BF19-AB02CFF2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8904"/>
        <c:axId val="1"/>
      </c:scatterChart>
      <c:valAx>
        <c:axId val="77870890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58762886597939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16</xdr:col>
      <xdr:colOff>581024</xdr:colOff>
      <xdr:row>17</xdr:row>
      <xdr:rowOff>161925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012ACE8-6870-71D6-9681-B35B3727A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26</xdr:col>
      <xdr:colOff>285750</xdr:colOff>
      <xdr:row>18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10525E7-13DE-5D4A-3FB4-668B7A4AE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4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12" sqref="F11:F12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14.140625" customWidth="1"/>
    <col min="5" max="5" width="12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  <c r="B1" s="5"/>
      <c r="C1" s="4"/>
    </row>
    <row r="2" spans="1:6" s="3" customFormat="1" ht="12.95" customHeight="1">
      <c r="A2" s="3" t="s">
        <v>24</v>
      </c>
      <c r="B2" s="12" t="s">
        <v>39</v>
      </c>
    </row>
    <row r="3" spans="1:6" s="3" customFormat="1" ht="12.95" customHeight="1">
      <c r="B3" s="13"/>
    </row>
    <row r="4" spans="1:6" s="3" customFormat="1" ht="12.95" customHeight="1" thickTop="1" thickBot="1">
      <c r="A4" s="14" t="s">
        <v>0</v>
      </c>
      <c r="B4" s="13"/>
      <c r="C4" s="15">
        <v>29250.663</v>
      </c>
      <c r="D4" s="16">
        <v>1.1774039999999999</v>
      </c>
    </row>
    <row r="5" spans="1:6" s="3" customFormat="1" ht="12.95" customHeight="1" thickTop="1">
      <c r="A5" s="17" t="s">
        <v>45</v>
      </c>
      <c r="C5" s="18">
        <v>-9.5</v>
      </c>
      <c r="D5" s="3" t="s">
        <v>46</v>
      </c>
    </row>
    <row r="6" spans="1:6" s="3" customFormat="1" ht="12.95" customHeight="1">
      <c r="A6" s="14" t="s">
        <v>1</v>
      </c>
      <c r="B6" s="13"/>
    </row>
    <row r="7" spans="1:6" s="3" customFormat="1" ht="12.95" customHeight="1">
      <c r="A7" s="3" t="s">
        <v>2</v>
      </c>
      <c r="B7" s="13"/>
      <c r="C7" s="3">
        <f>+C4</f>
        <v>29250.663</v>
      </c>
    </row>
    <row r="8" spans="1:6" s="3" customFormat="1" ht="12.95" customHeight="1">
      <c r="A8" s="3" t="s">
        <v>3</v>
      </c>
      <c r="B8" s="13"/>
      <c r="C8" s="3">
        <f>+D4</f>
        <v>1.1774039999999999</v>
      </c>
    </row>
    <row r="9" spans="1:6" s="3" customFormat="1" ht="12.95" customHeight="1">
      <c r="A9" s="19" t="s">
        <v>50</v>
      </c>
      <c r="B9" s="20">
        <v>21</v>
      </c>
      <c r="C9" s="21" t="str">
        <f>"F"&amp;B9</f>
        <v>F21</v>
      </c>
      <c r="D9" s="22" t="str">
        <f>"G"&amp;B9</f>
        <v>G21</v>
      </c>
    </row>
    <row r="10" spans="1:6" s="3" customFormat="1" ht="12.95" customHeight="1" thickBot="1">
      <c r="C10" s="23" t="s">
        <v>20</v>
      </c>
      <c r="D10" s="23" t="s">
        <v>21</v>
      </c>
    </row>
    <row r="11" spans="1:6" s="3" customFormat="1" ht="12.95" customHeight="1">
      <c r="A11" s="3" t="s">
        <v>16</v>
      </c>
      <c r="C11" s="22">
        <f ca="1">INTERCEPT(INDIRECT($D$9):G992,INDIRECT($C$9):F992)</f>
        <v>-9.0168318975096085E-2</v>
      </c>
      <c r="D11" s="13"/>
    </row>
    <row r="12" spans="1:6" s="3" customFormat="1" ht="12.95" customHeight="1">
      <c r="A12" s="3" t="s">
        <v>17</v>
      </c>
      <c r="C12" s="22">
        <f ca="1">SLOPE(INDIRECT($D$9):G992,INDIRECT($C$9):F992)</f>
        <v>1.7804212677319594E-5</v>
      </c>
      <c r="D12" s="13"/>
    </row>
    <row r="13" spans="1:6" s="3" customFormat="1" ht="12.95" customHeight="1">
      <c r="A13" s="3" t="s">
        <v>19</v>
      </c>
      <c r="C13" s="13" t="s">
        <v>14</v>
      </c>
    </row>
    <row r="14" spans="1:6" s="3" customFormat="1" ht="12.95" customHeight="1"/>
    <row r="15" spans="1:6" s="3" customFormat="1" ht="12.95" customHeight="1">
      <c r="A15" s="24" t="s">
        <v>18</v>
      </c>
      <c r="C15" s="25">
        <f ca="1">(C7+C11)+(C8+C12)*INT(MAX(F21:F3533))</f>
        <v>58185.713670207566</v>
      </c>
      <c r="E15" s="26" t="s">
        <v>57</v>
      </c>
      <c r="F15" s="18">
        <v>1</v>
      </c>
    </row>
    <row r="16" spans="1:6" s="3" customFormat="1" ht="12.95" customHeight="1">
      <c r="A16" s="14" t="s">
        <v>4</v>
      </c>
      <c r="C16" s="27">
        <f ca="1">+C8+C12</f>
        <v>1.1774218042126772</v>
      </c>
      <c r="E16" s="26" t="s">
        <v>47</v>
      </c>
      <c r="F16" s="28">
        <f ca="1">NOW()+15018.5+$C$5/24</f>
        <v>60322.804145486109</v>
      </c>
    </row>
    <row r="17" spans="1:32" s="3" customFormat="1" ht="12.95" customHeight="1" thickBot="1">
      <c r="A17" s="26" t="s">
        <v>41</v>
      </c>
      <c r="C17" s="3">
        <f>COUNT(C21:C2191)</f>
        <v>29</v>
      </c>
      <c r="E17" s="26" t="s">
        <v>58</v>
      </c>
      <c r="F17" s="28">
        <f ca="1">ROUND(2*(F16-$C$7)/$C$8,0)/2+F15</f>
        <v>26391.5</v>
      </c>
    </row>
    <row r="18" spans="1:32" s="3" customFormat="1" ht="12.95" customHeight="1" thickTop="1" thickBot="1">
      <c r="A18" s="14" t="s">
        <v>5</v>
      </c>
      <c r="C18" s="15">
        <f ca="1">+C15</f>
        <v>58185.713670207566</v>
      </c>
      <c r="D18" s="16">
        <f ca="1">+C16</f>
        <v>1.1774218042126772</v>
      </c>
      <c r="E18" s="26" t="s">
        <v>48</v>
      </c>
      <c r="F18" s="22">
        <f ca="1">ROUND(2*(F16-$C$15)/$C$16,0)/2+F15</f>
        <v>1816</v>
      </c>
    </row>
    <row r="19" spans="1:32" s="3" customFormat="1" ht="12.95" customHeight="1" thickTop="1">
      <c r="B19" s="13"/>
      <c r="E19" s="26" t="s">
        <v>49</v>
      </c>
      <c r="F19" s="29">
        <f ca="1">+$C$15+$C$16*F18-15018.5-$C$5/24</f>
        <v>45305.807499991126</v>
      </c>
    </row>
    <row r="20" spans="1:32" s="3" customFormat="1" ht="12.95" customHeight="1" thickBot="1">
      <c r="A20" s="23" t="s">
        <v>6</v>
      </c>
      <c r="B20" s="23" t="s">
        <v>7</v>
      </c>
      <c r="C20" s="23" t="s">
        <v>8</v>
      </c>
      <c r="D20" s="23" t="s">
        <v>13</v>
      </c>
      <c r="E20" s="23" t="s">
        <v>9</v>
      </c>
      <c r="F20" s="23" t="s">
        <v>10</v>
      </c>
      <c r="G20" s="23" t="s">
        <v>11</v>
      </c>
      <c r="H20" s="30" t="s">
        <v>62</v>
      </c>
      <c r="I20" s="30" t="s">
        <v>63</v>
      </c>
      <c r="J20" s="30" t="s">
        <v>64</v>
      </c>
      <c r="K20" s="30" t="s">
        <v>65</v>
      </c>
      <c r="L20" s="30" t="s">
        <v>25</v>
      </c>
      <c r="M20" s="30" t="s">
        <v>26</v>
      </c>
      <c r="N20" s="30" t="s">
        <v>27</v>
      </c>
      <c r="O20" s="30" t="s">
        <v>23</v>
      </c>
      <c r="P20" s="31" t="s">
        <v>22</v>
      </c>
      <c r="Q20" s="23" t="s">
        <v>15</v>
      </c>
    </row>
    <row r="21" spans="1:32" s="3" customFormat="1" ht="12.95" customHeight="1">
      <c r="A21" s="3" t="s">
        <v>12</v>
      </c>
      <c r="B21" s="13"/>
      <c r="C21" s="32">
        <v>29250.663</v>
      </c>
      <c r="D21" s="32" t="s">
        <v>14</v>
      </c>
      <c r="E21" s="3">
        <f t="shared" ref="E21:E46" si="0">+(C21-C$7)/C$8</f>
        <v>0</v>
      </c>
      <c r="F21" s="3">
        <f t="shared" ref="F21:F41" si="1">ROUND(2*E21,0)/2</f>
        <v>0</v>
      </c>
      <c r="H21" s="22">
        <v>0</v>
      </c>
      <c r="O21" s="3">
        <f t="shared" ref="O21:O46" ca="1" si="2">+C$11+C$12*F21</f>
        <v>-9.0168318975096085E-2</v>
      </c>
      <c r="Q21" s="33">
        <f t="shared" ref="Q21:Q46" si="3">+C21-15018.5</f>
        <v>14232.163</v>
      </c>
    </row>
    <row r="22" spans="1:32" s="3" customFormat="1" ht="12.95" customHeight="1">
      <c r="A22" s="3" t="s">
        <v>34</v>
      </c>
      <c r="B22" s="13"/>
      <c r="C22" s="32">
        <v>49643.519399999997</v>
      </c>
      <c r="D22" s="34"/>
      <c r="E22" s="3">
        <f t="shared" si="0"/>
        <v>17320.186104344812</v>
      </c>
      <c r="F22" s="3">
        <f t="shared" si="1"/>
        <v>17320</v>
      </c>
      <c r="G22" s="3">
        <f t="shared" ref="G22:G46" si="4">+C22-(C$7+F22*C$8)</f>
        <v>0.21912000000156695</v>
      </c>
      <c r="H22" s="35"/>
      <c r="I22" s="36"/>
      <c r="J22" s="3">
        <f t="shared" ref="J22:J30" si="5">G22</f>
        <v>0.21912000000156695</v>
      </c>
      <c r="O22" s="3">
        <f t="shared" ca="1" si="2"/>
        <v>0.2182006445960793</v>
      </c>
      <c r="Q22" s="33">
        <f t="shared" si="3"/>
        <v>34625.019399999997</v>
      </c>
    </row>
    <row r="23" spans="1:32" s="3" customFormat="1" ht="12.95" customHeight="1">
      <c r="A23" s="3" t="s">
        <v>34</v>
      </c>
      <c r="B23" s="37" t="s">
        <v>35</v>
      </c>
      <c r="C23" s="32">
        <v>49952.591200000003</v>
      </c>
      <c r="D23" s="32">
        <v>2.2000000000000001E-3</v>
      </c>
      <c r="E23" s="3">
        <f t="shared" si="0"/>
        <v>17582.688864654785</v>
      </c>
      <c r="F23" s="3">
        <f t="shared" si="1"/>
        <v>17582.5</v>
      </c>
      <c r="G23" s="3">
        <f t="shared" si="4"/>
        <v>0.22237000000313856</v>
      </c>
      <c r="H23" s="35"/>
      <c r="I23" s="36"/>
      <c r="J23" s="3">
        <f t="shared" si="5"/>
        <v>0.22237000000313856</v>
      </c>
      <c r="O23" s="3">
        <f t="shared" ca="1" si="2"/>
        <v>0.22287425042387565</v>
      </c>
      <c r="Q23" s="33">
        <f t="shared" si="3"/>
        <v>34934.091200000003</v>
      </c>
    </row>
    <row r="24" spans="1:32" s="3" customFormat="1" ht="12.95" customHeight="1">
      <c r="A24" s="3" t="s">
        <v>34</v>
      </c>
      <c r="B24" s="37" t="s">
        <v>35</v>
      </c>
      <c r="C24" s="32">
        <v>49978.496400000004</v>
      </c>
      <c r="D24" s="32">
        <v>2.5999999999999999E-3</v>
      </c>
      <c r="E24" s="3">
        <f t="shared" si="0"/>
        <v>17604.690828296832</v>
      </c>
      <c r="F24" s="3">
        <f t="shared" si="1"/>
        <v>17604.5</v>
      </c>
      <c r="G24" s="3">
        <f t="shared" si="4"/>
        <v>0.2246820000000298</v>
      </c>
      <c r="H24" s="35"/>
      <c r="I24" s="36"/>
      <c r="J24" s="3">
        <f t="shared" si="5"/>
        <v>0.2246820000000298</v>
      </c>
      <c r="O24" s="3">
        <f t="shared" ca="1" si="2"/>
        <v>0.2232659431027767</v>
      </c>
      <c r="Q24" s="33">
        <f t="shared" si="3"/>
        <v>34959.996400000004</v>
      </c>
    </row>
    <row r="25" spans="1:32" s="3" customFormat="1" ht="12.95" customHeight="1">
      <c r="A25" s="3" t="s">
        <v>34</v>
      </c>
      <c r="B25" s="37"/>
      <c r="C25" s="32">
        <v>50034.423499999997</v>
      </c>
      <c r="D25" s="32">
        <v>6.9999999999999999E-4</v>
      </c>
      <c r="E25" s="3">
        <f t="shared" si="0"/>
        <v>17652.191176520548</v>
      </c>
      <c r="F25" s="3">
        <f t="shared" si="1"/>
        <v>17652</v>
      </c>
      <c r="G25" s="3">
        <f t="shared" si="4"/>
        <v>0.22509200000058627</v>
      </c>
      <c r="H25" s="35"/>
      <c r="I25" s="36"/>
      <c r="J25" s="3">
        <f t="shared" si="5"/>
        <v>0.22509200000058627</v>
      </c>
      <c r="O25" s="3">
        <f t="shared" ca="1" si="2"/>
        <v>0.22411164320494936</v>
      </c>
      <c r="Q25" s="33">
        <f t="shared" si="3"/>
        <v>35015.923499999997</v>
      </c>
    </row>
    <row r="26" spans="1:32" s="3" customFormat="1" ht="12.95" customHeight="1">
      <c r="A26" s="3" t="s">
        <v>34</v>
      </c>
      <c r="B26" s="37" t="s">
        <v>35</v>
      </c>
      <c r="C26" s="32">
        <v>50043.2526</v>
      </c>
      <c r="D26" s="34"/>
      <c r="E26" s="3">
        <f t="shared" si="0"/>
        <v>17659.689961984164</v>
      </c>
      <c r="F26" s="3">
        <f t="shared" si="1"/>
        <v>17659.5</v>
      </c>
      <c r="G26" s="3">
        <f t="shared" si="4"/>
        <v>0.22366199999669334</v>
      </c>
      <c r="H26" s="35"/>
      <c r="I26" s="36"/>
      <c r="J26" s="3">
        <f t="shared" si="5"/>
        <v>0.22366199999669334</v>
      </c>
      <c r="O26" s="3">
        <f t="shared" ca="1" si="2"/>
        <v>0.22424517480002926</v>
      </c>
      <c r="Q26" s="33">
        <f t="shared" si="3"/>
        <v>35024.7526</v>
      </c>
    </row>
    <row r="27" spans="1:32" s="3" customFormat="1" ht="12.95" customHeight="1">
      <c r="A27" s="3" t="s">
        <v>30</v>
      </c>
      <c r="B27" s="13"/>
      <c r="C27" s="32">
        <v>50153.342900000003</v>
      </c>
      <c r="D27" s="32">
        <v>2.9999999999999997E-4</v>
      </c>
      <c r="E27" s="3">
        <f t="shared" si="0"/>
        <v>17753.192532045079</v>
      </c>
      <c r="F27" s="3">
        <f t="shared" si="1"/>
        <v>17753</v>
      </c>
      <c r="G27" s="3">
        <f t="shared" si="4"/>
        <v>0.22668800000974443</v>
      </c>
      <c r="J27" s="3">
        <f t="shared" si="5"/>
        <v>0.22668800000974443</v>
      </c>
      <c r="O27" s="3">
        <f t="shared" ca="1" si="2"/>
        <v>0.22590986868535867</v>
      </c>
      <c r="Q27" s="33">
        <f t="shared" si="3"/>
        <v>35134.842900000003</v>
      </c>
      <c r="AA27" s="3">
        <v>17</v>
      </c>
      <c r="AC27" s="3" t="s">
        <v>28</v>
      </c>
      <c r="AD27" s="3" t="s">
        <v>29</v>
      </c>
      <c r="AF27" s="3" t="s">
        <v>31</v>
      </c>
    </row>
    <row r="28" spans="1:32" s="3" customFormat="1" ht="12.95" customHeight="1">
      <c r="A28" s="3" t="s">
        <v>34</v>
      </c>
      <c r="B28" s="37"/>
      <c r="C28" s="32">
        <v>50432.391499999998</v>
      </c>
      <c r="D28" s="32">
        <v>1.1000000000000001E-3</v>
      </c>
      <c r="E28" s="3">
        <f t="shared" si="0"/>
        <v>17990.195803649385</v>
      </c>
      <c r="F28" s="3">
        <f t="shared" si="1"/>
        <v>17990</v>
      </c>
      <c r="G28" s="3">
        <f t="shared" si="4"/>
        <v>0.23054000000411179</v>
      </c>
      <c r="H28" s="35"/>
      <c r="I28" s="36"/>
      <c r="J28" s="3">
        <f t="shared" si="5"/>
        <v>0.23054000000411179</v>
      </c>
      <c r="O28" s="3">
        <f t="shared" ca="1" si="2"/>
        <v>0.23012946708988341</v>
      </c>
      <c r="Q28" s="33">
        <f t="shared" si="3"/>
        <v>35413.891499999998</v>
      </c>
    </row>
    <row r="29" spans="1:32" s="3" customFormat="1" ht="12.95" customHeight="1">
      <c r="A29" s="3" t="s">
        <v>34</v>
      </c>
      <c r="B29" s="37"/>
      <c r="C29" s="32">
        <v>50445.336799999997</v>
      </c>
      <c r="D29" s="32">
        <v>1.8E-3</v>
      </c>
      <c r="E29" s="3">
        <f t="shared" si="0"/>
        <v>18001.190585389551</v>
      </c>
      <c r="F29" s="3">
        <f t="shared" si="1"/>
        <v>18001</v>
      </c>
      <c r="G29" s="3">
        <f t="shared" si="4"/>
        <v>0.22439599999779603</v>
      </c>
      <c r="H29" s="35"/>
      <c r="I29" s="36"/>
      <c r="J29" s="3">
        <f t="shared" si="5"/>
        <v>0.22439599999779603</v>
      </c>
      <c r="O29" s="3">
        <f t="shared" ca="1" si="2"/>
        <v>0.23032531342933393</v>
      </c>
      <c r="Q29" s="33">
        <f t="shared" si="3"/>
        <v>35426.836799999997</v>
      </c>
    </row>
    <row r="30" spans="1:32" s="3" customFormat="1" ht="12.95" customHeight="1">
      <c r="A30" s="3" t="s">
        <v>32</v>
      </c>
      <c r="B30" s="13"/>
      <c r="C30" s="32">
        <v>50488.317799999997</v>
      </c>
      <c r="D30" s="32">
        <v>5.0000000000000001E-4</v>
      </c>
      <c r="E30" s="3">
        <f t="shared" si="0"/>
        <v>18037.695472412186</v>
      </c>
      <c r="F30" s="3">
        <f t="shared" si="1"/>
        <v>18037.5</v>
      </c>
      <c r="G30" s="3">
        <f t="shared" si="4"/>
        <v>0.23014999999577412</v>
      </c>
      <c r="J30" s="3">
        <f t="shared" si="5"/>
        <v>0.23014999999577412</v>
      </c>
      <c r="O30" s="3">
        <f t="shared" ca="1" si="2"/>
        <v>0.23097516719205607</v>
      </c>
      <c r="Q30" s="33">
        <f t="shared" si="3"/>
        <v>35469.817799999997</v>
      </c>
      <c r="AA30" s="3">
        <v>16</v>
      </c>
      <c r="AC30" s="3" t="s">
        <v>28</v>
      </c>
      <c r="AD30" s="3" t="s">
        <v>29</v>
      </c>
      <c r="AF30" s="3" t="s">
        <v>31</v>
      </c>
    </row>
    <row r="31" spans="1:32" s="3" customFormat="1" ht="12.95" customHeight="1">
      <c r="A31" s="3" t="s">
        <v>34</v>
      </c>
      <c r="B31" s="37"/>
      <c r="C31" s="32">
        <v>50718.5046</v>
      </c>
      <c r="D31" s="32">
        <v>8.9999999999999998E-4</v>
      </c>
      <c r="E31" s="3">
        <f t="shared" si="0"/>
        <v>18233.199139802484</v>
      </c>
      <c r="F31" s="3">
        <f t="shared" si="1"/>
        <v>18233</v>
      </c>
      <c r="G31" s="3">
        <f t="shared" si="4"/>
        <v>0.23446800000237999</v>
      </c>
      <c r="H31" s="35"/>
      <c r="I31" s="36"/>
      <c r="J31" s="3">
        <f t="shared" ref="J31:J41" si="6">G31</f>
        <v>0.23446800000237999</v>
      </c>
      <c r="O31" s="3">
        <f t="shared" ca="1" si="2"/>
        <v>0.23445589077047208</v>
      </c>
      <c r="Q31" s="33">
        <f t="shared" si="3"/>
        <v>35700.0046</v>
      </c>
    </row>
    <row r="32" spans="1:32" s="3" customFormat="1" ht="12.95" customHeight="1">
      <c r="A32" s="3" t="s">
        <v>33</v>
      </c>
      <c r="B32" s="13"/>
      <c r="C32" s="32">
        <v>52545.862300000001</v>
      </c>
      <c r="D32" s="32">
        <v>2.9999999999999997E-4</v>
      </c>
      <c r="E32" s="3">
        <f t="shared" si="0"/>
        <v>19785.221810015937</v>
      </c>
      <c r="F32" s="3">
        <f t="shared" si="1"/>
        <v>19785</v>
      </c>
      <c r="G32" s="3">
        <f t="shared" si="4"/>
        <v>0.26116000000183703</v>
      </c>
      <c r="K32" s="3">
        <f>G32</f>
        <v>0.26116000000183703</v>
      </c>
      <c r="O32" s="3">
        <f t="shared" ca="1" si="2"/>
        <v>0.26208802884567206</v>
      </c>
      <c r="Q32" s="33">
        <f t="shared" si="3"/>
        <v>37527.362300000001</v>
      </c>
    </row>
    <row r="33" spans="1:17" s="3" customFormat="1" ht="12.95" customHeight="1">
      <c r="A33" s="3" t="s">
        <v>36</v>
      </c>
      <c r="B33" s="13" t="s">
        <v>35</v>
      </c>
      <c r="C33" s="32">
        <v>53070.407700000003</v>
      </c>
      <c r="D33" s="32">
        <v>6.9999999999999999E-4</v>
      </c>
      <c r="E33" s="3">
        <f t="shared" si="0"/>
        <v>20230.731932284929</v>
      </c>
      <c r="F33" s="3">
        <f t="shared" si="1"/>
        <v>20230.5</v>
      </c>
      <c r="G33" s="3">
        <f t="shared" si="4"/>
        <v>0.27307800000562565</v>
      </c>
      <c r="J33" s="3">
        <f t="shared" si="6"/>
        <v>0.27307800000562565</v>
      </c>
      <c r="O33" s="3">
        <f t="shared" ca="1" si="2"/>
        <v>0.27001980559341798</v>
      </c>
      <c r="Q33" s="33">
        <f t="shared" si="3"/>
        <v>38051.907700000003</v>
      </c>
    </row>
    <row r="34" spans="1:17" s="3" customFormat="1" ht="12.95" customHeight="1">
      <c r="A34" s="3" t="s">
        <v>36</v>
      </c>
      <c r="B34" s="37"/>
      <c r="C34" s="32">
        <v>53359.4643</v>
      </c>
      <c r="D34" s="32">
        <v>6.6E-3</v>
      </c>
      <c r="E34" s="3">
        <f t="shared" si="0"/>
        <v>20476.235259944762</v>
      </c>
      <c r="F34" s="3">
        <f t="shared" si="1"/>
        <v>20476</v>
      </c>
      <c r="G34" s="3">
        <f t="shared" si="4"/>
        <v>0.2769960000005085</v>
      </c>
      <c r="J34" s="3">
        <f t="shared" si="6"/>
        <v>0.2769960000005085</v>
      </c>
      <c r="O34" s="3">
        <f t="shared" ca="1" si="2"/>
        <v>0.27439073980569995</v>
      </c>
      <c r="Q34" s="33">
        <f t="shared" si="3"/>
        <v>38340.9643</v>
      </c>
    </row>
    <row r="35" spans="1:17" s="3" customFormat="1" ht="12.95" customHeight="1">
      <c r="A35" s="6" t="s">
        <v>36</v>
      </c>
      <c r="B35" s="10" t="s">
        <v>35</v>
      </c>
      <c r="C35" s="7">
        <v>53388.309200000003</v>
      </c>
      <c r="D35" s="7">
        <v>1.1999999999999999E-3</v>
      </c>
      <c r="E35" s="3">
        <f t="shared" si="0"/>
        <v>20500.733987654199</v>
      </c>
      <c r="F35" s="3">
        <f t="shared" si="1"/>
        <v>20500.5</v>
      </c>
      <c r="G35" s="3">
        <f t="shared" si="4"/>
        <v>0.27549800000269897</v>
      </c>
      <c r="J35" s="3">
        <f t="shared" si="6"/>
        <v>0.27549800000269897</v>
      </c>
      <c r="O35" s="3">
        <f t="shared" ca="1" si="2"/>
        <v>0.27482694301629423</v>
      </c>
      <c r="Q35" s="33">
        <f t="shared" si="3"/>
        <v>38369.809200000003</v>
      </c>
    </row>
    <row r="36" spans="1:17" s="3" customFormat="1" ht="12.95" customHeight="1">
      <c r="A36" s="6" t="s">
        <v>42</v>
      </c>
      <c r="B36" s="38"/>
      <c r="C36" s="7">
        <v>53632.622900000002</v>
      </c>
      <c r="D36" s="7">
        <v>2.9999999999999997E-4</v>
      </c>
      <c r="E36" s="3">
        <f t="shared" si="0"/>
        <v>20708.236000557161</v>
      </c>
      <c r="F36" s="3">
        <f t="shared" si="1"/>
        <v>20708</v>
      </c>
      <c r="G36" s="3">
        <f t="shared" si="4"/>
        <v>0.27786800000467338</v>
      </c>
      <c r="J36" s="3">
        <f t="shared" si="6"/>
        <v>0.27786800000467338</v>
      </c>
      <c r="O36" s="3">
        <f t="shared" ca="1" si="2"/>
        <v>0.27852131714683809</v>
      </c>
      <c r="Q36" s="33">
        <f t="shared" si="3"/>
        <v>38614.122900000002</v>
      </c>
    </row>
    <row r="37" spans="1:17" s="3" customFormat="1" ht="12.95" customHeight="1">
      <c r="A37" s="7" t="s">
        <v>54</v>
      </c>
      <c r="B37" s="8" t="s">
        <v>38</v>
      </c>
      <c r="C37" s="7">
        <v>53632.62442</v>
      </c>
      <c r="D37" s="7">
        <v>2.9999999999999997E-4</v>
      </c>
      <c r="E37" s="3">
        <f t="shared" si="0"/>
        <v>20708.2372915329</v>
      </c>
      <c r="F37" s="3">
        <f t="shared" si="1"/>
        <v>20708</v>
      </c>
      <c r="G37" s="3">
        <f t="shared" si="4"/>
        <v>0.27938800000265473</v>
      </c>
      <c r="K37" s="3">
        <f>G37</f>
        <v>0.27938800000265473</v>
      </c>
      <c r="O37" s="3">
        <f t="shared" ca="1" si="2"/>
        <v>0.27852131714683809</v>
      </c>
      <c r="Q37" s="33">
        <f t="shared" si="3"/>
        <v>38614.12442</v>
      </c>
    </row>
    <row r="38" spans="1:17" s="3" customFormat="1" ht="12.95" customHeight="1">
      <c r="A38" s="6" t="s">
        <v>43</v>
      </c>
      <c r="B38" s="10" t="s">
        <v>35</v>
      </c>
      <c r="C38" s="7">
        <v>53674.424800000001</v>
      </c>
      <c r="D38" s="7">
        <v>6.9999999999999999E-4</v>
      </c>
      <c r="E38" s="3">
        <f t="shared" si="0"/>
        <v>20743.739447122654</v>
      </c>
      <c r="F38" s="3">
        <f t="shared" si="1"/>
        <v>20743.5</v>
      </c>
      <c r="G38" s="3">
        <f t="shared" si="4"/>
        <v>0.28192600000329548</v>
      </c>
      <c r="J38" s="3">
        <f t="shared" si="6"/>
        <v>0.28192600000329548</v>
      </c>
      <c r="O38" s="3">
        <f t="shared" ca="1" si="2"/>
        <v>0.2791533666968829</v>
      </c>
      <c r="Q38" s="33">
        <f t="shared" si="3"/>
        <v>38655.924800000001</v>
      </c>
    </row>
    <row r="39" spans="1:17" s="3" customFormat="1" ht="12.95" customHeight="1">
      <c r="A39" s="6" t="s">
        <v>37</v>
      </c>
      <c r="B39" s="39" t="s">
        <v>38</v>
      </c>
      <c r="C39" s="40">
        <v>53732.703600000001</v>
      </c>
      <c r="D39" s="40">
        <v>2.0000000000000001E-4</v>
      </c>
      <c r="E39" s="3">
        <f t="shared" si="0"/>
        <v>20793.237155640716</v>
      </c>
      <c r="F39" s="3">
        <f t="shared" si="1"/>
        <v>20793</v>
      </c>
      <c r="G39" s="3">
        <f t="shared" si="4"/>
        <v>0.27922800000669667</v>
      </c>
      <c r="K39" s="3">
        <f>G39</f>
        <v>0.27922800000669667</v>
      </c>
      <c r="O39" s="3">
        <f t="shared" ca="1" si="2"/>
        <v>0.28003467522441022</v>
      </c>
      <c r="Q39" s="33">
        <f t="shared" si="3"/>
        <v>38714.203600000001</v>
      </c>
    </row>
    <row r="40" spans="1:17" s="3" customFormat="1" ht="12.95" customHeight="1">
      <c r="A40" s="6" t="s">
        <v>42</v>
      </c>
      <c r="B40" s="38"/>
      <c r="C40" s="7">
        <v>53750.362500000003</v>
      </c>
      <c r="D40" s="7">
        <v>5.7999999999999996E-3</v>
      </c>
      <c r="E40" s="3">
        <f t="shared" si="0"/>
        <v>20808.235321096246</v>
      </c>
      <c r="F40" s="3">
        <f t="shared" si="1"/>
        <v>20808</v>
      </c>
      <c r="G40" s="3">
        <f t="shared" si="4"/>
        <v>0.2770680000030552</v>
      </c>
      <c r="J40" s="3">
        <f t="shared" si="6"/>
        <v>0.2770680000030552</v>
      </c>
      <c r="O40" s="3">
        <f t="shared" ca="1" si="2"/>
        <v>0.28030173841457001</v>
      </c>
      <c r="Q40" s="33">
        <f t="shared" si="3"/>
        <v>38731.862500000003</v>
      </c>
    </row>
    <row r="41" spans="1:17" s="3" customFormat="1" ht="12.95" customHeight="1">
      <c r="A41" s="7" t="s">
        <v>44</v>
      </c>
      <c r="B41" s="39"/>
      <c r="C41" s="11">
        <v>53990.559699999998</v>
      </c>
      <c r="D41" s="11">
        <v>4.0000000000000002E-4</v>
      </c>
      <c r="E41" s="3">
        <f t="shared" si="0"/>
        <v>21012.241082924807</v>
      </c>
      <c r="F41" s="3">
        <f t="shared" si="1"/>
        <v>21012</v>
      </c>
      <c r="G41" s="3">
        <f t="shared" si="4"/>
        <v>0.28385200000047917</v>
      </c>
      <c r="J41" s="3">
        <f t="shared" si="6"/>
        <v>0.28385200000047917</v>
      </c>
      <c r="O41" s="3">
        <f t="shared" ca="1" si="2"/>
        <v>0.28393379780074324</v>
      </c>
      <c r="Q41" s="33">
        <f t="shared" si="3"/>
        <v>38972.059699999998</v>
      </c>
    </row>
    <row r="42" spans="1:17" s="3" customFormat="1" ht="12.95" customHeight="1">
      <c r="A42" s="11" t="s">
        <v>51</v>
      </c>
      <c r="B42" s="10" t="s">
        <v>38</v>
      </c>
      <c r="C42" s="11">
        <v>54860.6777</v>
      </c>
      <c r="D42" s="11">
        <v>4.0000000000000002E-4</v>
      </c>
      <c r="E42" s="3">
        <f t="shared" si="0"/>
        <v>21751.255049243933</v>
      </c>
      <c r="F42" s="41">
        <f t="shared" ref="F42:F49" si="7">ROUND(2*E42,0)/2-0.5</f>
        <v>21751</v>
      </c>
      <c r="G42" s="3">
        <f t="shared" si="4"/>
        <v>0.30029600000125356</v>
      </c>
      <c r="K42" s="3">
        <f>G42</f>
        <v>0.30029600000125356</v>
      </c>
      <c r="O42" s="3">
        <f t="shared" ca="1" si="2"/>
        <v>0.29709111096928242</v>
      </c>
      <c r="Q42" s="33">
        <f t="shared" si="3"/>
        <v>39842.1777</v>
      </c>
    </row>
    <row r="43" spans="1:17" s="3" customFormat="1" ht="12.95" customHeight="1">
      <c r="A43" s="9" t="s">
        <v>53</v>
      </c>
      <c r="B43" s="10" t="s">
        <v>38</v>
      </c>
      <c r="C43" s="11">
        <v>54893.641100000001</v>
      </c>
      <c r="D43" s="11">
        <v>1E-4</v>
      </c>
      <c r="E43" s="3">
        <f t="shared" si="0"/>
        <v>21779.251726680053</v>
      </c>
      <c r="F43" s="41">
        <f t="shared" si="7"/>
        <v>21779</v>
      </c>
      <c r="G43" s="3">
        <f t="shared" si="4"/>
        <v>0.29638400000112597</v>
      </c>
      <c r="K43" s="3">
        <f>G43</f>
        <v>0.29638400000112597</v>
      </c>
      <c r="O43" s="3">
        <f t="shared" ca="1" si="2"/>
        <v>0.29758962892424734</v>
      </c>
      <c r="Q43" s="33">
        <f t="shared" si="3"/>
        <v>39875.141100000001</v>
      </c>
    </row>
    <row r="44" spans="1:17" s="3" customFormat="1" ht="12.95" customHeight="1">
      <c r="A44" s="11" t="s">
        <v>52</v>
      </c>
      <c r="B44" s="10" t="s">
        <v>35</v>
      </c>
      <c r="C44" s="11">
        <v>55137.960099999997</v>
      </c>
      <c r="D44" s="11">
        <v>5.0000000000000001E-4</v>
      </c>
      <c r="E44" s="3">
        <f t="shared" si="0"/>
        <v>21986.758241011579</v>
      </c>
      <c r="F44" s="41">
        <f t="shared" si="7"/>
        <v>21986.5</v>
      </c>
      <c r="G44" s="3">
        <f t="shared" si="4"/>
        <v>0.30405400000017835</v>
      </c>
      <c r="K44" s="3">
        <f>G44</f>
        <v>0.30405400000017835</v>
      </c>
      <c r="O44" s="3">
        <f t="shared" ca="1" si="2"/>
        <v>0.30128400305479114</v>
      </c>
      <c r="Q44" s="33">
        <f t="shared" si="3"/>
        <v>40119.460099999997</v>
      </c>
    </row>
    <row r="45" spans="1:17" s="3" customFormat="1" ht="12.95" customHeight="1">
      <c r="A45" s="7" t="s">
        <v>55</v>
      </c>
      <c r="B45" s="8" t="s">
        <v>38</v>
      </c>
      <c r="C45" s="7">
        <v>55577.7238</v>
      </c>
      <c r="D45" s="7">
        <v>5.0000000000000001E-4</v>
      </c>
      <c r="E45" s="3">
        <f t="shared" si="0"/>
        <v>22360.261048883818</v>
      </c>
      <c r="F45" s="41">
        <f t="shared" si="7"/>
        <v>22360</v>
      </c>
      <c r="G45" s="3">
        <f t="shared" si="4"/>
        <v>0.30735999999888008</v>
      </c>
      <c r="K45" s="3">
        <f>G45</f>
        <v>0.30735999999888008</v>
      </c>
      <c r="O45" s="3">
        <f t="shared" ca="1" si="2"/>
        <v>0.30793387648977005</v>
      </c>
      <c r="Q45" s="33">
        <f t="shared" si="3"/>
        <v>40559.2238</v>
      </c>
    </row>
    <row r="46" spans="1:17" s="3" customFormat="1" ht="12.95" customHeight="1">
      <c r="A46" s="7" t="s">
        <v>56</v>
      </c>
      <c r="B46" s="8" t="s">
        <v>38</v>
      </c>
      <c r="C46" s="7">
        <v>55883.850599999998</v>
      </c>
      <c r="D46" s="7">
        <v>6.9999999999999999E-4</v>
      </c>
      <c r="E46" s="3">
        <f t="shared" si="0"/>
        <v>22620.262543697831</v>
      </c>
      <c r="F46" s="41">
        <f t="shared" si="7"/>
        <v>22620</v>
      </c>
      <c r="G46" s="3">
        <f t="shared" si="4"/>
        <v>0.30911999999807449</v>
      </c>
      <c r="K46" s="3">
        <f>G46</f>
        <v>0.30911999999807449</v>
      </c>
      <c r="O46" s="3">
        <f t="shared" ca="1" si="2"/>
        <v>0.31256297178587311</v>
      </c>
      <c r="Q46" s="33">
        <f t="shared" si="3"/>
        <v>40865.350599999998</v>
      </c>
    </row>
    <row r="47" spans="1:17" s="3" customFormat="1" ht="12.95" customHeight="1">
      <c r="A47" s="6" t="s">
        <v>59</v>
      </c>
      <c r="B47" s="10" t="s">
        <v>38</v>
      </c>
      <c r="C47" s="11">
        <v>55953.320800000001</v>
      </c>
      <c r="D47" s="11">
        <v>2.7000000000000001E-3</v>
      </c>
      <c r="E47" s="3">
        <f>+(C47-C$7)/C$8</f>
        <v>22679.265400830984</v>
      </c>
      <c r="F47" s="41">
        <f t="shared" si="7"/>
        <v>22679</v>
      </c>
      <c r="G47" s="3">
        <f>+C47-(C$7+F47*C$8)</f>
        <v>0.31248400000185939</v>
      </c>
      <c r="J47" s="3">
        <f>G47</f>
        <v>0.31248400000185939</v>
      </c>
      <c r="O47" s="3">
        <f ca="1">+C$11+C$12*F47</f>
        <v>0.31361342033383499</v>
      </c>
      <c r="Q47" s="33">
        <f>+C47-15018.5</f>
        <v>40934.820800000001</v>
      </c>
    </row>
    <row r="48" spans="1:17" s="3" customFormat="1" ht="12.95" customHeight="1">
      <c r="A48" s="6" t="s">
        <v>60</v>
      </c>
      <c r="B48" s="10" t="s">
        <v>38</v>
      </c>
      <c r="C48" s="11">
        <v>56558.516470000002</v>
      </c>
      <c r="D48" s="11">
        <v>2.9999999999999997E-4</v>
      </c>
      <c r="E48" s="3">
        <f>+(C48-C$7)/C$8</f>
        <v>23193.273905982998</v>
      </c>
      <c r="F48" s="41">
        <f t="shared" si="7"/>
        <v>23193</v>
      </c>
      <c r="G48" s="3">
        <f>+C48-(C$7+F48*C$8)</f>
        <v>0.32249800000863615</v>
      </c>
      <c r="K48" s="3">
        <f>G48</f>
        <v>0.32249800000863615</v>
      </c>
      <c r="O48" s="3">
        <f ca="1">+C$11+C$12*F48</f>
        <v>0.32276478564997724</v>
      </c>
      <c r="Q48" s="33">
        <f>+C48-15018.5</f>
        <v>41540.016470000002</v>
      </c>
    </row>
    <row r="49" spans="1:17" s="3" customFormat="1" ht="12.95" customHeight="1">
      <c r="A49" s="42" t="s">
        <v>61</v>
      </c>
      <c r="B49" s="43" t="s">
        <v>35</v>
      </c>
      <c r="C49" s="44">
        <v>58186.302079999819</v>
      </c>
      <c r="D49" s="44">
        <v>2.9999999999999997E-4</v>
      </c>
      <c r="E49" s="3">
        <f>+(C49-C$7)/C$8</f>
        <v>24575.794782419478</v>
      </c>
      <c r="F49" s="41">
        <f t="shared" si="7"/>
        <v>24575.5</v>
      </c>
      <c r="G49" s="3">
        <f>+C49-(C$7+F49*C$8)</f>
        <v>0.34707799981697462</v>
      </c>
      <c r="K49" s="3">
        <f>G49</f>
        <v>0.34707799981697462</v>
      </c>
      <c r="O49" s="3">
        <f ca="1">+C$11+C$12*F49</f>
        <v>0.34737910967637159</v>
      </c>
      <c r="Q49" s="33">
        <f>+C49-15018.5</f>
        <v>43167.802079999819</v>
      </c>
    </row>
    <row r="50" spans="1:17" s="3" customFormat="1" ht="12.95" customHeight="1">
      <c r="B50" s="13"/>
    </row>
    <row r="51" spans="1:17" s="3" customFormat="1" ht="12.95" customHeight="1">
      <c r="B51" s="13"/>
    </row>
    <row r="52" spans="1:17" s="3" customFormat="1" ht="12.95" customHeight="1">
      <c r="B52" s="13"/>
    </row>
    <row r="53" spans="1:17" s="3" customFormat="1" ht="12.95" customHeight="1">
      <c r="B53" s="13"/>
    </row>
    <row r="54" spans="1:17" s="3" customFormat="1" ht="12.95" customHeight="1">
      <c r="B54" s="13"/>
    </row>
    <row r="55" spans="1:17" s="3" customFormat="1" ht="12.95" customHeight="1">
      <c r="B55" s="13"/>
    </row>
    <row r="56" spans="1:17" s="3" customFormat="1" ht="12.95" customHeight="1">
      <c r="B56" s="13"/>
    </row>
    <row r="57" spans="1:17" s="3" customFormat="1" ht="12.95" customHeight="1">
      <c r="B57" s="13"/>
    </row>
    <row r="58" spans="1:17" s="3" customFormat="1" ht="12.95" customHeight="1">
      <c r="B58" s="13"/>
    </row>
    <row r="59" spans="1:17" s="3" customFormat="1" ht="12.95" customHeight="1">
      <c r="B59" s="13"/>
    </row>
    <row r="60" spans="1:17" s="3" customFormat="1" ht="12.95" customHeight="1">
      <c r="B60" s="13"/>
    </row>
    <row r="61" spans="1:17" s="3" customFormat="1" ht="12.95" customHeight="1">
      <c r="B61" s="13"/>
    </row>
    <row r="62" spans="1:17" s="3" customFormat="1" ht="12.95" customHeight="1">
      <c r="B62" s="13"/>
    </row>
    <row r="63" spans="1:17" s="3" customFormat="1" ht="12.95" customHeight="1">
      <c r="B63" s="13"/>
    </row>
    <row r="64" spans="1:17" s="3" customFormat="1" ht="12.95" customHeight="1">
      <c r="B64" s="13"/>
    </row>
    <row r="65" spans="2:2" s="3" customFormat="1" ht="12.95" customHeight="1">
      <c r="B65" s="13"/>
    </row>
    <row r="66" spans="2:2" s="3" customFormat="1" ht="12.95" customHeight="1">
      <c r="B66" s="13"/>
    </row>
    <row r="67" spans="2:2" s="3" customFormat="1" ht="12.95" customHeight="1">
      <c r="B67" s="13"/>
    </row>
    <row r="68" spans="2:2" s="3" customFormat="1" ht="12.95" customHeight="1">
      <c r="B68" s="13"/>
    </row>
    <row r="69" spans="2:2" s="3" customFormat="1" ht="12.95" customHeight="1">
      <c r="B69" s="13"/>
    </row>
    <row r="70" spans="2:2" s="3" customFormat="1" ht="12.95" customHeight="1">
      <c r="B70" s="13"/>
    </row>
    <row r="71" spans="2:2" s="3" customFormat="1" ht="12.95" customHeight="1">
      <c r="B71" s="13"/>
    </row>
    <row r="72" spans="2:2" s="3" customFormat="1" ht="12.95" customHeight="1">
      <c r="B72" s="13"/>
    </row>
    <row r="73" spans="2:2" s="3" customFormat="1" ht="12.95" customHeight="1">
      <c r="B73" s="13"/>
    </row>
    <row r="74" spans="2:2" s="3" customFormat="1" ht="12.95" customHeight="1">
      <c r="B74" s="13"/>
    </row>
    <row r="75" spans="2:2" s="3" customFormat="1" ht="12.95" customHeight="1">
      <c r="B75" s="13"/>
    </row>
    <row r="76" spans="2:2" s="3" customFormat="1" ht="12.95" customHeight="1">
      <c r="B76" s="13"/>
    </row>
    <row r="77" spans="2:2" s="3" customFormat="1" ht="12.95" customHeight="1">
      <c r="B77" s="13"/>
    </row>
    <row r="78" spans="2:2" s="3" customFormat="1" ht="12.95" customHeight="1">
      <c r="B78" s="13"/>
    </row>
    <row r="79" spans="2:2" s="3" customFormat="1" ht="12.95" customHeight="1">
      <c r="B79" s="13"/>
    </row>
    <row r="80" spans="2:2" s="3" customFormat="1" ht="12.95" customHeight="1">
      <c r="B80" s="13"/>
    </row>
    <row r="81" spans="2:2" s="3" customFormat="1" ht="12.95" customHeight="1">
      <c r="B81" s="13"/>
    </row>
    <row r="82" spans="2:2" s="3" customFormat="1" ht="12.95" customHeight="1">
      <c r="B82" s="13"/>
    </row>
    <row r="83" spans="2:2" s="3" customFormat="1" ht="12.95" customHeight="1">
      <c r="B83" s="13"/>
    </row>
    <row r="84" spans="2:2" s="3" customFormat="1" ht="12.95" customHeight="1">
      <c r="B84" s="13"/>
    </row>
    <row r="85" spans="2:2" s="3" customFormat="1" ht="12.95" customHeight="1">
      <c r="B85" s="13"/>
    </row>
    <row r="86" spans="2:2" s="3" customFormat="1" ht="12.95" customHeight="1">
      <c r="B86" s="13"/>
    </row>
    <row r="87" spans="2:2" s="3" customFormat="1" ht="12.95" customHeight="1">
      <c r="B87" s="13"/>
    </row>
    <row r="88" spans="2:2" s="3" customFormat="1" ht="12.95" customHeight="1">
      <c r="B88" s="13"/>
    </row>
    <row r="89" spans="2:2" s="3" customFormat="1" ht="12.95" customHeight="1">
      <c r="B89" s="13"/>
    </row>
    <row r="90" spans="2:2" s="3" customFormat="1" ht="12.95" customHeight="1">
      <c r="B90" s="13"/>
    </row>
    <row r="91" spans="2:2" s="3" customFormat="1" ht="12.95" customHeight="1">
      <c r="B91" s="13"/>
    </row>
    <row r="92" spans="2:2" s="3" customFormat="1" ht="12.95" customHeight="1">
      <c r="B92" s="13"/>
    </row>
    <row r="93" spans="2:2" s="3" customFormat="1" ht="12.95" customHeight="1">
      <c r="B93" s="13"/>
    </row>
    <row r="94" spans="2:2" s="3" customFormat="1" ht="12.95" customHeight="1">
      <c r="B94" s="13"/>
    </row>
    <row r="95" spans="2:2" s="3" customFormat="1" ht="12.95" customHeight="1">
      <c r="B95" s="13"/>
    </row>
    <row r="96" spans="2:2" s="3" customFormat="1" ht="12.95" customHeight="1">
      <c r="B96" s="13"/>
    </row>
    <row r="97" spans="2:2" s="3" customFormat="1" ht="12.95" customHeight="1">
      <c r="B97" s="13"/>
    </row>
    <row r="98" spans="2:2" s="3" customFormat="1" ht="12.95" customHeight="1">
      <c r="B98" s="13"/>
    </row>
    <row r="99" spans="2:2" s="3" customFormat="1" ht="12.95" customHeight="1">
      <c r="B99" s="13"/>
    </row>
    <row r="100" spans="2:2" s="3" customFormat="1" ht="12.95" customHeight="1">
      <c r="B100" s="13"/>
    </row>
    <row r="101" spans="2:2" s="3" customFormat="1" ht="12.95" customHeight="1">
      <c r="B101" s="13"/>
    </row>
    <row r="102" spans="2:2" s="3" customFormat="1" ht="12.95" customHeight="1">
      <c r="B102" s="13"/>
    </row>
    <row r="103" spans="2:2" s="3" customFormat="1" ht="12.95" customHeight="1">
      <c r="B103" s="13"/>
    </row>
    <row r="104" spans="2:2" s="3" customFormat="1" ht="12.95" customHeight="1">
      <c r="B104" s="13"/>
    </row>
    <row r="105" spans="2:2" s="3" customFormat="1" ht="12.95" customHeight="1">
      <c r="B105" s="13"/>
    </row>
    <row r="106" spans="2:2" s="3" customFormat="1" ht="12.95" customHeight="1">
      <c r="B106" s="13"/>
    </row>
    <row r="107" spans="2:2" s="3" customFormat="1" ht="12.95" customHeight="1">
      <c r="B107" s="13"/>
    </row>
    <row r="108" spans="2:2" s="3" customFormat="1" ht="12.95" customHeight="1">
      <c r="B108" s="13"/>
    </row>
    <row r="109" spans="2:2" s="3" customFormat="1" ht="12.95" customHeight="1">
      <c r="B109" s="13"/>
    </row>
    <row r="110" spans="2:2" s="3" customFormat="1" ht="12.95" customHeight="1">
      <c r="B110" s="13"/>
    </row>
    <row r="111" spans="2:2" s="3" customFormat="1" ht="12.95" customHeight="1">
      <c r="B111" s="13"/>
    </row>
    <row r="112" spans="2:2" s="3" customFormat="1" ht="12.95" customHeight="1">
      <c r="B112" s="13"/>
    </row>
    <row r="113" spans="2:2" s="3" customFormat="1" ht="12.95" customHeight="1">
      <c r="B113" s="13"/>
    </row>
    <row r="114" spans="2:2" s="3" customFormat="1" ht="12.95" customHeight="1">
      <c r="B114" s="13"/>
    </row>
    <row r="115" spans="2:2" s="3" customFormat="1" ht="12.95" customHeight="1">
      <c r="B115" s="13"/>
    </row>
    <row r="116" spans="2:2" s="3" customFormat="1" ht="12.95" customHeight="1">
      <c r="B116" s="13"/>
    </row>
    <row r="117" spans="2:2" s="3" customFormat="1" ht="12.95" customHeight="1">
      <c r="B117" s="13"/>
    </row>
    <row r="118" spans="2:2" s="3" customFormat="1" ht="12.95" customHeight="1">
      <c r="B118" s="13"/>
    </row>
    <row r="119" spans="2:2" s="3" customFormat="1" ht="12.95" customHeight="1">
      <c r="B119" s="13"/>
    </row>
    <row r="120" spans="2:2" s="3" customFormat="1" ht="12.95" customHeight="1">
      <c r="B120" s="13"/>
    </row>
    <row r="121" spans="2:2" s="3" customFormat="1" ht="12.95" customHeight="1">
      <c r="B121" s="13"/>
    </row>
    <row r="122" spans="2:2" s="3" customFormat="1" ht="12.95" customHeight="1">
      <c r="B122" s="13"/>
    </row>
    <row r="123" spans="2:2" s="3" customFormat="1" ht="12.95" customHeight="1">
      <c r="B123" s="13"/>
    </row>
    <row r="124" spans="2:2" s="3" customFormat="1" ht="12.95" customHeight="1">
      <c r="B124" s="13"/>
    </row>
    <row r="125" spans="2:2" s="3" customFormat="1" ht="12.95" customHeight="1">
      <c r="B125" s="13"/>
    </row>
    <row r="126" spans="2:2" s="3" customFormat="1" ht="12.95" customHeight="1">
      <c r="B126" s="13"/>
    </row>
    <row r="127" spans="2:2" s="3" customFormat="1" ht="12.95" customHeight="1">
      <c r="B127" s="13"/>
    </row>
    <row r="128" spans="2:2" s="3" customFormat="1" ht="12.95" customHeight="1">
      <c r="B128" s="13"/>
    </row>
    <row r="129" spans="2:2" s="3" customFormat="1" ht="12.95" customHeight="1">
      <c r="B129" s="13"/>
    </row>
    <row r="130" spans="2:2" s="3" customFormat="1" ht="12.95" customHeight="1">
      <c r="B130" s="13"/>
    </row>
    <row r="131" spans="2:2" s="3" customFormat="1" ht="12.95" customHeight="1">
      <c r="B131" s="13"/>
    </row>
    <row r="132" spans="2:2" s="3" customFormat="1" ht="12.95" customHeight="1">
      <c r="B132" s="13"/>
    </row>
    <row r="133" spans="2:2" s="3" customFormat="1" ht="12.95" customHeight="1">
      <c r="B133" s="13"/>
    </row>
    <row r="134" spans="2:2" s="3" customFormat="1" ht="12.95" customHeight="1">
      <c r="B134" s="13"/>
    </row>
    <row r="135" spans="2:2" s="3" customFormat="1" ht="12.95" customHeight="1">
      <c r="B135" s="13"/>
    </row>
    <row r="136" spans="2:2" s="3" customFormat="1" ht="12.95" customHeight="1">
      <c r="B136" s="13"/>
    </row>
    <row r="137" spans="2:2" s="3" customFormat="1" ht="12.95" customHeight="1">
      <c r="B137" s="13"/>
    </row>
    <row r="138" spans="2:2" s="3" customFormat="1" ht="12.95" customHeight="1">
      <c r="B138" s="13"/>
    </row>
    <row r="139" spans="2:2" s="3" customFormat="1" ht="12.95" customHeight="1">
      <c r="B139" s="13"/>
    </row>
    <row r="140" spans="2:2" s="3" customFormat="1" ht="12.95" customHeight="1">
      <c r="B140" s="13"/>
    </row>
    <row r="141" spans="2:2" s="3" customFormat="1" ht="12.95" customHeight="1">
      <c r="B141" s="13"/>
    </row>
    <row r="142" spans="2:2" s="3" customFormat="1" ht="12.95" customHeight="1">
      <c r="B142" s="13"/>
    </row>
    <row r="143" spans="2:2" s="3" customFormat="1" ht="12.95" customHeight="1">
      <c r="B143" s="13"/>
    </row>
    <row r="144" spans="2:2" s="3" customFormat="1" ht="12.95" customHeight="1">
      <c r="B144" s="13"/>
    </row>
    <row r="145" spans="2:2" s="3" customFormat="1" ht="12.95" customHeight="1">
      <c r="B145" s="13"/>
    </row>
    <row r="146" spans="2:2" s="3" customFormat="1" ht="12.95" customHeight="1">
      <c r="B146" s="13"/>
    </row>
    <row r="147" spans="2:2" s="3" customFormat="1" ht="12.95" customHeight="1">
      <c r="B147" s="13"/>
    </row>
    <row r="148" spans="2:2" s="3" customFormat="1" ht="12.95" customHeight="1">
      <c r="B148" s="13"/>
    </row>
    <row r="149" spans="2:2" s="3" customFormat="1" ht="12.95" customHeight="1">
      <c r="B149" s="13"/>
    </row>
    <row r="150" spans="2:2" s="3" customFormat="1" ht="12.95" customHeight="1">
      <c r="B150" s="13"/>
    </row>
    <row r="151" spans="2:2" s="3" customFormat="1" ht="12.95" customHeight="1">
      <c r="B151" s="13"/>
    </row>
    <row r="152" spans="2:2" s="3" customFormat="1" ht="12.95" customHeight="1">
      <c r="B152" s="13"/>
    </row>
    <row r="153" spans="2:2" s="3" customFormat="1" ht="12.95" customHeight="1">
      <c r="B153" s="13"/>
    </row>
    <row r="154" spans="2:2" s="3" customFormat="1" ht="12.95" customHeight="1">
      <c r="B154" s="13"/>
    </row>
    <row r="155" spans="2:2" s="3" customFormat="1" ht="12.95" customHeight="1">
      <c r="B155" s="13"/>
    </row>
    <row r="156" spans="2:2" s="3" customFormat="1" ht="12.95" customHeight="1">
      <c r="B156" s="13"/>
    </row>
    <row r="157" spans="2:2" s="3" customFormat="1" ht="12.95" customHeight="1">
      <c r="B157" s="13"/>
    </row>
    <row r="158" spans="2:2" s="3" customFormat="1" ht="12.95" customHeight="1">
      <c r="B158" s="13"/>
    </row>
    <row r="159" spans="2:2" s="3" customFormat="1" ht="12.95" customHeight="1">
      <c r="B159" s="13"/>
    </row>
    <row r="160" spans="2:2" s="3" customFormat="1" ht="12.95" customHeight="1">
      <c r="B160" s="13"/>
    </row>
    <row r="161" spans="2:2" s="3" customFormat="1" ht="12.95" customHeight="1">
      <c r="B161" s="13"/>
    </row>
    <row r="162" spans="2:2" s="3" customFormat="1" ht="12.95" customHeight="1">
      <c r="B162" s="13"/>
    </row>
    <row r="163" spans="2:2" s="3" customFormat="1" ht="12.95" customHeight="1">
      <c r="B163" s="13"/>
    </row>
    <row r="164" spans="2:2" s="3" customFormat="1" ht="12.95" customHeight="1">
      <c r="B164" s="13"/>
    </row>
    <row r="165" spans="2:2" s="3" customFormat="1" ht="12.95" customHeight="1">
      <c r="B165" s="13"/>
    </row>
    <row r="166" spans="2:2" s="3" customFormat="1" ht="12.95" customHeight="1">
      <c r="B166" s="13"/>
    </row>
    <row r="167" spans="2:2" s="3" customFormat="1" ht="12.95" customHeight="1">
      <c r="B167" s="13"/>
    </row>
    <row r="168" spans="2:2" s="3" customFormat="1" ht="12.95" customHeight="1">
      <c r="B168" s="13"/>
    </row>
    <row r="169" spans="2:2" s="3" customFormat="1" ht="12.95" customHeight="1">
      <c r="B169" s="13"/>
    </row>
    <row r="170" spans="2:2" s="3" customFormat="1" ht="12.95" customHeight="1">
      <c r="B170" s="13"/>
    </row>
    <row r="171" spans="2:2" s="3" customFormat="1" ht="12.95" customHeight="1">
      <c r="B171" s="13"/>
    </row>
    <row r="172" spans="2:2" s="3" customFormat="1" ht="12.95" customHeight="1">
      <c r="B172" s="13"/>
    </row>
    <row r="173" spans="2:2" s="3" customFormat="1" ht="12.95" customHeight="1">
      <c r="B173" s="13"/>
    </row>
    <row r="174" spans="2:2" s="3" customFormat="1" ht="12.95" customHeight="1">
      <c r="B174" s="13"/>
    </row>
    <row r="175" spans="2:2" s="3" customFormat="1" ht="12.95" customHeight="1">
      <c r="B175" s="13"/>
    </row>
    <row r="176" spans="2:2" s="3" customFormat="1" ht="12.95" customHeight="1">
      <c r="B176" s="13"/>
    </row>
    <row r="177" spans="2:2" s="3" customFormat="1" ht="12.95" customHeight="1">
      <c r="B177" s="13"/>
    </row>
    <row r="178" spans="2:2" s="3" customFormat="1" ht="12.95" customHeight="1">
      <c r="B178" s="13"/>
    </row>
    <row r="179" spans="2:2" s="3" customFormat="1" ht="12.95" customHeight="1">
      <c r="B179" s="13"/>
    </row>
    <row r="180" spans="2:2" s="3" customFormat="1" ht="12.95" customHeight="1">
      <c r="B180" s="13"/>
    </row>
    <row r="181" spans="2:2" s="3" customFormat="1" ht="12.95" customHeight="1">
      <c r="B181" s="13"/>
    </row>
    <row r="182" spans="2:2" s="3" customFormat="1" ht="12.95" customHeight="1">
      <c r="B182" s="13"/>
    </row>
    <row r="183" spans="2:2" s="3" customFormat="1" ht="12.95" customHeight="1">
      <c r="B183" s="13"/>
    </row>
    <row r="184" spans="2:2" s="3" customFormat="1" ht="12.95" customHeight="1">
      <c r="B184" s="13"/>
    </row>
    <row r="185" spans="2:2" s="3" customFormat="1" ht="12.95" customHeight="1">
      <c r="B185" s="13"/>
    </row>
    <row r="186" spans="2:2" s="3" customFormat="1" ht="12.95" customHeight="1">
      <c r="B186" s="13"/>
    </row>
    <row r="187" spans="2:2" s="3" customFormat="1" ht="12.95" customHeight="1">
      <c r="B187" s="13"/>
    </row>
    <row r="188" spans="2:2" s="3" customFormat="1" ht="12.95" customHeight="1">
      <c r="B188" s="13"/>
    </row>
    <row r="189" spans="2:2" s="3" customFormat="1" ht="12.95" customHeight="1">
      <c r="B189" s="13"/>
    </row>
    <row r="190" spans="2:2" s="3" customFormat="1" ht="12.95" customHeight="1">
      <c r="B190" s="13"/>
    </row>
    <row r="191" spans="2:2" s="3" customFormat="1" ht="12.95" customHeight="1">
      <c r="B191" s="13"/>
    </row>
    <row r="192" spans="2:2" s="3" customFormat="1" ht="12.95" customHeight="1">
      <c r="B192" s="13"/>
    </row>
    <row r="193" spans="2:2" s="3" customFormat="1" ht="12.95" customHeight="1">
      <c r="B193" s="13"/>
    </row>
    <row r="194" spans="2:2" s="3" customFormat="1" ht="12.95" customHeight="1">
      <c r="B194" s="13"/>
    </row>
    <row r="195" spans="2:2" s="3" customFormat="1" ht="12.95" customHeight="1">
      <c r="B195" s="13"/>
    </row>
    <row r="196" spans="2:2" s="3" customFormat="1" ht="12.95" customHeight="1">
      <c r="B196" s="13"/>
    </row>
    <row r="197" spans="2:2" s="3" customFormat="1" ht="12.95" customHeight="1">
      <c r="B197" s="13"/>
    </row>
    <row r="198" spans="2:2" s="3" customFormat="1" ht="12.95" customHeight="1">
      <c r="B198" s="13"/>
    </row>
    <row r="199" spans="2:2" s="3" customFormat="1" ht="12.95" customHeight="1">
      <c r="B199" s="13"/>
    </row>
    <row r="200" spans="2:2" s="3" customFormat="1" ht="12.95" customHeight="1">
      <c r="B200" s="13"/>
    </row>
    <row r="201" spans="2:2" s="3" customFormat="1" ht="12.95" customHeight="1">
      <c r="B201" s="13"/>
    </row>
    <row r="202" spans="2:2" s="3" customFormat="1" ht="12.95" customHeight="1">
      <c r="B202" s="13"/>
    </row>
    <row r="203" spans="2:2" s="3" customFormat="1" ht="12.95" customHeight="1">
      <c r="B203" s="13"/>
    </row>
    <row r="204" spans="2:2" s="3" customFormat="1" ht="12.95" customHeight="1">
      <c r="B204" s="13"/>
    </row>
    <row r="205" spans="2:2" s="3" customFormat="1" ht="12.95" customHeight="1">
      <c r="B205" s="13"/>
    </row>
    <row r="206" spans="2:2" s="3" customFormat="1" ht="12.95" customHeight="1">
      <c r="B206" s="13"/>
    </row>
    <row r="207" spans="2:2" s="3" customFormat="1" ht="12.95" customHeight="1">
      <c r="B207" s="13"/>
    </row>
    <row r="208" spans="2:2" s="3" customFormat="1" ht="12.95" customHeight="1">
      <c r="B208" s="13"/>
    </row>
    <row r="209" spans="2:2" s="3" customFormat="1" ht="12.95" customHeight="1">
      <c r="B209" s="13"/>
    </row>
    <row r="210" spans="2:2" s="3" customFormat="1" ht="12.95" customHeight="1">
      <c r="B210" s="13"/>
    </row>
    <row r="211" spans="2:2" s="3" customFormat="1" ht="12.95" customHeight="1">
      <c r="B211" s="13"/>
    </row>
    <row r="212" spans="2:2" s="3" customFormat="1" ht="12.95" customHeight="1">
      <c r="B212" s="13"/>
    </row>
    <row r="213" spans="2:2" s="3" customFormat="1" ht="12.95" customHeight="1">
      <c r="B213" s="13"/>
    </row>
    <row r="214" spans="2:2" s="3" customFormat="1" ht="12.95" customHeight="1">
      <c r="B214" s="13"/>
    </row>
    <row r="215" spans="2:2" s="3" customFormat="1" ht="12.95" customHeight="1">
      <c r="B215" s="13"/>
    </row>
    <row r="216" spans="2:2" s="3" customFormat="1" ht="12.95" customHeight="1">
      <c r="B216" s="13"/>
    </row>
    <row r="217" spans="2:2" s="3" customFormat="1" ht="12.95" customHeight="1">
      <c r="B217" s="13"/>
    </row>
    <row r="218" spans="2:2" s="3" customFormat="1" ht="12.95" customHeight="1">
      <c r="B218" s="13"/>
    </row>
    <row r="219" spans="2:2" s="3" customFormat="1" ht="12.95" customHeight="1">
      <c r="B219" s="13"/>
    </row>
    <row r="220" spans="2:2" s="3" customFormat="1" ht="12.95" customHeight="1">
      <c r="B220" s="13"/>
    </row>
    <row r="221" spans="2:2" s="3" customFormat="1" ht="12.95" customHeight="1">
      <c r="B221" s="13"/>
    </row>
    <row r="222" spans="2:2" s="3" customFormat="1" ht="12.95" customHeight="1">
      <c r="B222" s="13"/>
    </row>
    <row r="223" spans="2:2" s="3" customFormat="1" ht="12.95" customHeight="1">
      <c r="B223" s="13"/>
    </row>
    <row r="224" spans="2:2" s="3" customFormat="1" ht="12.95" customHeight="1">
      <c r="B224" s="13"/>
    </row>
    <row r="225" spans="2:2" s="3" customFormat="1" ht="12.95" customHeight="1">
      <c r="B225" s="13"/>
    </row>
    <row r="226" spans="2:2" s="3" customFormat="1" ht="12.95" customHeight="1">
      <c r="B226" s="13"/>
    </row>
    <row r="227" spans="2:2" s="3" customFormat="1" ht="12.95" customHeight="1">
      <c r="B227" s="13"/>
    </row>
    <row r="228" spans="2:2" s="3" customFormat="1" ht="12.95" customHeight="1">
      <c r="B228" s="13"/>
    </row>
    <row r="229" spans="2:2" s="3" customFormat="1" ht="12.95" customHeight="1">
      <c r="B229" s="13"/>
    </row>
    <row r="230" spans="2:2" s="3" customFormat="1" ht="12.95" customHeight="1">
      <c r="B230" s="13"/>
    </row>
    <row r="231" spans="2:2" s="3" customFormat="1" ht="12.95" customHeight="1">
      <c r="B231" s="13"/>
    </row>
    <row r="232" spans="2:2" s="3" customFormat="1" ht="12.95" customHeight="1">
      <c r="B232" s="13"/>
    </row>
    <row r="233" spans="2:2" s="3" customFormat="1" ht="12.95" customHeight="1">
      <c r="B233" s="13"/>
    </row>
    <row r="234" spans="2:2" s="3" customFormat="1" ht="12.95" customHeight="1">
      <c r="B234" s="13"/>
    </row>
    <row r="235" spans="2:2" s="3" customFormat="1" ht="12.95" customHeight="1">
      <c r="B235" s="13"/>
    </row>
    <row r="236" spans="2:2" s="3" customFormat="1" ht="12.95" customHeight="1">
      <c r="B236" s="13"/>
    </row>
    <row r="237" spans="2:2" s="3" customFormat="1" ht="12.95" customHeight="1">
      <c r="B237" s="13"/>
    </row>
    <row r="238" spans="2:2" s="3" customFormat="1" ht="12.95" customHeight="1">
      <c r="B238" s="13"/>
    </row>
    <row r="239" spans="2:2" s="3" customFormat="1" ht="12.95" customHeight="1">
      <c r="B239" s="13"/>
    </row>
    <row r="240" spans="2:2" s="3" customFormat="1" ht="12.95" customHeight="1">
      <c r="B240" s="13"/>
    </row>
    <row r="241" spans="2:2" s="3" customFormat="1" ht="12.95" customHeight="1">
      <c r="B241" s="13"/>
    </row>
    <row r="242" spans="2:2" s="3" customFormat="1" ht="12.95" customHeight="1">
      <c r="B242" s="13"/>
    </row>
    <row r="243" spans="2:2" s="3" customFormat="1" ht="12.95" customHeight="1">
      <c r="B243" s="13"/>
    </row>
    <row r="244" spans="2:2" s="3" customFormat="1" ht="12.95" customHeight="1">
      <c r="B244" s="13"/>
    </row>
    <row r="245" spans="2:2" s="3" customFormat="1" ht="12.95" customHeight="1">
      <c r="B245" s="13"/>
    </row>
    <row r="246" spans="2:2" s="3" customFormat="1" ht="12.95" customHeight="1">
      <c r="B246" s="13"/>
    </row>
    <row r="247" spans="2:2" s="3" customFormat="1" ht="12.95" customHeight="1">
      <c r="B247" s="13"/>
    </row>
    <row r="248" spans="2:2" s="3" customFormat="1" ht="12.95" customHeight="1">
      <c r="B248" s="13"/>
    </row>
    <row r="249" spans="2:2" s="3" customFormat="1" ht="12.95" customHeight="1">
      <c r="B249" s="13"/>
    </row>
    <row r="250" spans="2:2" s="3" customFormat="1" ht="12.95" customHeight="1">
      <c r="B250" s="13"/>
    </row>
    <row r="251" spans="2:2" s="3" customFormat="1" ht="12.95" customHeight="1">
      <c r="B251" s="13"/>
    </row>
    <row r="252" spans="2:2" s="3" customFormat="1" ht="12.95" customHeight="1">
      <c r="B252" s="13"/>
    </row>
    <row r="253" spans="2:2" s="3" customFormat="1" ht="12.95" customHeight="1">
      <c r="B253" s="13"/>
    </row>
    <row r="254" spans="2:2" s="3" customFormat="1" ht="12.95" customHeight="1">
      <c r="B254" s="13"/>
    </row>
    <row r="255" spans="2:2" s="3" customFormat="1" ht="12.95" customHeight="1">
      <c r="B255" s="13"/>
    </row>
    <row r="256" spans="2:2" s="3" customFormat="1" ht="12.95" customHeight="1">
      <c r="B256" s="13"/>
    </row>
    <row r="257" spans="2:2" s="3" customFormat="1" ht="12.95" customHeight="1">
      <c r="B257" s="13"/>
    </row>
    <row r="258" spans="2:2" s="3" customFormat="1" ht="12.95" customHeight="1">
      <c r="B258" s="13"/>
    </row>
    <row r="259" spans="2:2" s="3" customFormat="1" ht="12.95" customHeight="1">
      <c r="B259" s="13"/>
    </row>
    <row r="260" spans="2:2" s="3" customFormat="1" ht="12.95" customHeight="1">
      <c r="B260" s="13"/>
    </row>
    <row r="261" spans="2:2" s="3" customFormat="1" ht="12.95" customHeight="1">
      <c r="B261" s="13"/>
    </row>
    <row r="262" spans="2:2" s="3" customFormat="1" ht="12.95" customHeight="1">
      <c r="B262" s="13"/>
    </row>
    <row r="263" spans="2:2" s="3" customFormat="1" ht="12.95" customHeight="1">
      <c r="B263" s="13"/>
    </row>
    <row r="264" spans="2:2" s="3" customFormat="1" ht="12.95" customHeight="1">
      <c r="B264" s="13"/>
    </row>
    <row r="265" spans="2:2" s="3" customFormat="1" ht="12.95" customHeight="1">
      <c r="B265" s="13"/>
    </row>
    <row r="266" spans="2:2" s="3" customFormat="1" ht="12.95" customHeight="1">
      <c r="B266" s="13"/>
    </row>
    <row r="267" spans="2:2" s="3" customFormat="1" ht="12.95" customHeight="1">
      <c r="B267" s="13"/>
    </row>
    <row r="268" spans="2:2" s="3" customFormat="1" ht="12.95" customHeight="1">
      <c r="B268" s="13"/>
    </row>
    <row r="269" spans="2:2" s="3" customFormat="1" ht="12.95" customHeight="1">
      <c r="B269" s="13"/>
    </row>
    <row r="270" spans="2:2" s="3" customFormat="1" ht="12.95" customHeight="1">
      <c r="B270" s="13"/>
    </row>
    <row r="271" spans="2:2" s="3" customFormat="1" ht="12.95" customHeight="1">
      <c r="B271" s="13"/>
    </row>
    <row r="272" spans="2:2" s="3" customFormat="1" ht="12.95" customHeight="1">
      <c r="B272" s="13"/>
    </row>
    <row r="273" spans="2:2" s="3" customFormat="1" ht="12.95" customHeight="1">
      <c r="B273" s="13"/>
    </row>
    <row r="274" spans="2:2" s="3" customFormat="1" ht="12.95" customHeight="1">
      <c r="B274" s="13"/>
    </row>
    <row r="275" spans="2:2" s="3" customFormat="1" ht="12.95" customHeight="1">
      <c r="B275" s="13"/>
    </row>
    <row r="276" spans="2:2" s="3" customFormat="1" ht="12.95" customHeight="1">
      <c r="B276" s="13"/>
    </row>
    <row r="277" spans="2:2" s="3" customFormat="1" ht="12.95" customHeight="1">
      <c r="B277" s="13"/>
    </row>
    <row r="278" spans="2:2" s="3" customFormat="1" ht="12.95" customHeight="1">
      <c r="B278" s="13"/>
    </row>
    <row r="279" spans="2:2" s="3" customFormat="1" ht="12.95" customHeight="1">
      <c r="B279" s="13"/>
    </row>
    <row r="280" spans="2:2" s="3" customFormat="1" ht="12.95" customHeight="1">
      <c r="B280" s="13"/>
    </row>
    <row r="281" spans="2:2" s="3" customFormat="1" ht="12.95" customHeight="1">
      <c r="B281" s="13"/>
    </row>
    <row r="282" spans="2:2" s="3" customFormat="1" ht="12.95" customHeight="1">
      <c r="B282" s="13"/>
    </row>
    <row r="283" spans="2:2" s="3" customFormat="1" ht="12.95" customHeight="1">
      <c r="B283" s="13"/>
    </row>
    <row r="284" spans="2:2" s="3" customFormat="1" ht="12.95" customHeight="1">
      <c r="B284" s="13"/>
    </row>
    <row r="285" spans="2:2" s="3" customFormat="1" ht="12.95" customHeight="1">
      <c r="B285" s="13"/>
    </row>
    <row r="286" spans="2:2" s="3" customFormat="1" ht="12.95" customHeight="1">
      <c r="B286" s="13"/>
    </row>
    <row r="287" spans="2:2" s="3" customFormat="1" ht="12.95" customHeight="1">
      <c r="B287" s="13"/>
    </row>
    <row r="288" spans="2:2" s="3" customFormat="1" ht="12.95" customHeight="1">
      <c r="B288" s="13"/>
    </row>
    <row r="289" spans="2:2" s="3" customFormat="1" ht="12.95" customHeight="1">
      <c r="B289" s="13"/>
    </row>
    <row r="290" spans="2:2" s="3" customFormat="1" ht="12.95" customHeight="1">
      <c r="B290" s="13"/>
    </row>
    <row r="291" spans="2:2" s="3" customFormat="1" ht="12.95" customHeight="1">
      <c r="B291" s="13"/>
    </row>
    <row r="292" spans="2:2" s="3" customFormat="1" ht="12.95" customHeight="1">
      <c r="B292" s="13"/>
    </row>
    <row r="293" spans="2:2" s="3" customFormat="1" ht="12.95" customHeight="1">
      <c r="B293" s="13"/>
    </row>
    <row r="294" spans="2:2" s="3" customFormat="1" ht="12.95" customHeight="1">
      <c r="B294" s="13"/>
    </row>
  </sheetData>
  <protectedRanges>
    <protectedRange sqref="A49:D4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2024-01-13T06:17:58Z</dcterms:modified>
</cp:coreProperties>
</file>