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E3AF55-C6C7-40AB-B7E0-E00DDC805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Q52" i="1"/>
  <c r="E52" i="1"/>
  <c r="F52" i="1" s="1"/>
  <c r="G52" i="1" s="1"/>
  <c r="K52" i="1" s="1"/>
  <c r="E40" i="1"/>
  <c r="F40" i="1" s="1"/>
  <c r="G40" i="1" s="1"/>
  <c r="H40" i="1" s="1"/>
  <c r="D9" i="1"/>
  <c r="C9" i="1"/>
  <c r="E35" i="1"/>
  <c r="F35" i="1" s="1"/>
  <c r="G35" i="1" s="1"/>
  <c r="I35" i="1" s="1"/>
  <c r="E21" i="1"/>
  <c r="F21" i="1" s="1"/>
  <c r="G21" i="1" s="1"/>
  <c r="I21" i="1" s="1"/>
  <c r="E24" i="1"/>
  <c r="F24" i="1" s="1"/>
  <c r="G24" i="1" s="1"/>
  <c r="J24" i="1" s="1"/>
  <c r="E22" i="1"/>
  <c r="F22" i="1" s="1"/>
  <c r="G22" i="1" s="1"/>
  <c r="I22" i="1" s="1"/>
  <c r="E23" i="1"/>
  <c r="F23" i="1" s="1"/>
  <c r="G23" i="1" s="1"/>
  <c r="I23" i="1" s="1"/>
  <c r="E36" i="1"/>
  <c r="F36" i="1" s="1"/>
  <c r="G36" i="1" s="1"/>
  <c r="I36" i="1" s="1"/>
  <c r="E25" i="1"/>
  <c r="F25" i="1" s="1"/>
  <c r="G25" i="1" s="1"/>
  <c r="I25" i="1" s="1"/>
  <c r="E37" i="1"/>
  <c r="F37" i="1" s="1"/>
  <c r="G37" i="1" s="1"/>
  <c r="I37" i="1" s="1"/>
  <c r="E38" i="1"/>
  <c r="F38" i="1" s="1"/>
  <c r="G38" i="1" s="1"/>
  <c r="I38" i="1" s="1"/>
  <c r="E26" i="1"/>
  <c r="F26" i="1" s="1"/>
  <c r="G26" i="1" s="1"/>
  <c r="I26" i="1" s="1"/>
  <c r="E27" i="1"/>
  <c r="F27" i="1" s="1"/>
  <c r="G27" i="1" s="1"/>
  <c r="I27" i="1" s="1"/>
  <c r="E39" i="1"/>
  <c r="F39" i="1" s="1"/>
  <c r="G39" i="1" s="1"/>
  <c r="I39" i="1" s="1"/>
  <c r="E28" i="1"/>
  <c r="F28" i="1"/>
  <c r="G28" i="1" s="1"/>
  <c r="J28" i="1" s="1"/>
  <c r="E29" i="1"/>
  <c r="F29" i="1" s="1"/>
  <c r="G29" i="1" s="1"/>
  <c r="J29" i="1" s="1"/>
  <c r="E30" i="1"/>
  <c r="F30" i="1"/>
  <c r="G30" i="1" s="1"/>
  <c r="J30" i="1" s="1"/>
  <c r="E31" i="1"/>
  <c r="F31" i="1" s="1"/>
  <c r="G31" i="1" s="1"/>
  <c r="J31" i="1" s="1"/>
  <c r="E32" i="1"/>
  <c r="F32" i="1"/>
  <c r="G32" i="1" s="1"/>
  <c r="J32" i="1" s="1"/>
  <c r="E33" i="1"/>
  <c r="F33" i="1" s="1"/>
  <c r="G33" i="1" s="1"/>
  <c r="J33" i="1" s="1"/>
  <c r="E34" i="1"/>
  <c r="F34" i="1"/>
  <c r="G34" i="1" s="1"/>
  <c r="J34" i="1" s="1"/>
  <c r="E41" i="1"/>
  <c r="F41" i="1" s="1"/>
  <c r="G41" i="1" s="1"/>
  <c r="J41" i="1" s="1"/>
  <c r="E42" i="1"/>
  <c r="F42" i="1"/>
  <c r="G42" i="1" s="1"/>
  <c r="K42" i="1" s="1"/>
  <c r="E43" i="1"/>
  <c r="F43" i="1" s="1"/>
  <c r="G43" i="1" s="1"/>
  <c r="J43" i="1" s="1"/>
  <c r="E44" i="1"/>
  <c r="F44" i="1"/>
  <c r="G44" i="1" s="1"/>
  <c r="J44" i="1" s="1"/>
  <c r="E45" i="1"/>
  <c r="F45" i="1" s="1"/>
  <c r="G45" i="1" s="1"/>
  <c r="J45" i="1" s="1"/>
  <c r="E46" i="1"/>
  <c r="F46" i="1"/>
  <c r="G46" i="1"/>
  <c r="J46" i="1" s="1"/>
  <c r="E47" i="1"/>
  <c r="F47" i="1" s="1"/>
  <c r="G47" i="1" s="1"/>
  <c r="J47" i="1" s="1"/>
  <c r="E48" i="1"/>
  <c r="F48" i="1"/>
  <c r="G48" i="1"/>
  <c r="J48" i="1" s="1"/>
  <c r="E49" i="1"/>
  <c r="F49" i="1" s="1"/>
  <c r="G49" i="1" s="1"/>
  <c r="J49" i="1" s="1"/>
  <c r="E50" i="1"/>
  <c r="F50" i="1"/>
  <c r="G50" i="1"/>
  <c r="J50" i="1" s="1"/>
  <c r="Q51" i="1"/>
  <c r="Q50" i="1"/>
  <c r="Q47" i="1"/>
  <c r="Q48" i="1"/>
  <c r="Q49" i="1"/>
  <c r="Q46" i="1"/>
  <c r="Q45" i="1"/>
  <c r="F16" i="1"/>
  <c r="F17" i="1" s="1"/>
  <c r="C17" i="1"/>
  <c r="Q44" i="1"/>
  <c r="Q43" i="1"/>
  <c r="Q42" i="1"/>
  <c r="Q41" i="1"/>
  <c r="Q35" i="1"/>
  <c r="Q21" i="1"/>
  <c r="Q24" i="1"/>
  <c r="Q22" i="1"/>
  <c r="Q23" i="1"/>
  <c r="Q36" i="1"/>
  <c r="Q25" i="1"/>
  <c r="Q37" i="1"/>
  <c r="Q38" i="1"/>
  <c r="Q26" i="1"/>
  <c r="Q27" i="1"/>
  <c r="Q39" i="1"/>
  <c r="Q28" i="1"/>
  <c r="Q29" i="1"/>
  <c r="Q30" i="1"/>
  <c r="Q31" i="1"/>
  <c r="Q32" i="1"/>
  <c r="Q33" i="1"/>
  <c r="Q34" i="1"/>
  <c r="Q40" i="1"/>
  <c r="E51" i="1"/>
  <c r="F51" i="1"/>
  <c r="G51" i="1" s="1"/>
  <c r="K51" i="1" s="1"/>
  <c r="C11" i="1"/>
  <c r="C12" i="1"/>
  <c r="O53" i="1" l="1"/>
  <c r="C16" i="1"/>
  <c r="D18" i="1" s="1"/>
  <c r="O47" i="1"/>
  <c r="O33" i="1"/>
  <c r="O30" i="1"/>
  <c r="O22" i="1"/>
  <c r="O35" i="1"/>
  <c r="C15" i="1"/>
  <c r="O25" i="1"/>
  <c r="O23" i="1"/>
  <c r="O37" i="1"/>
  <c r="O28" i="1"/>
  <c r="O26" i="1"/>
  <c r="O50" i="1"/>
  <c r="O27" i="1"/>
  <c r="O44" i="1"/>
  <c r="O34" i="1"/>
  <c r="O48" i="1"/>
  <c r="O39" i="1"/>
  <c r="O51" i="1"/>
  <c r="O32" i="1"/>
  <c r="O45" i="1"/>
  <c r="O41" i="1"/>
  <c r="O38" i="1"/>
  <c r="O43" i="1"/>
  <c r="O31" i="1"/>
  <c r="O36" i="1"/>
  <c r="O21" i="1"/>
  <c r="O46" i="1"/>
  <c r="O42" i="1"/>
  <c r="O40" i="1"/>
  <c r="O49" i="1"/>
  <c r="O24" i="1"/>
  <c r="O29" i="1"/>
  <c r="O52" i="1"/>
  <c r="C18" i="1" l="1"/>
  <c r="F18" i="1"/>
  <c r="F19" i="1" s="1"/>
</calcChain>
</file>

<file path=xl/sharedStrings.xml><?xml version="1.0" encoding="utf-8"?>
<sst xmlns="http://schemas.openxmlformats.org/spreadsheetml/2006/main" count="138" uniqueCount="78">
  <si>
    <t>VSB-063</t>
  </si>
  <si>
    <t>s5</t>
  </si>
  <si>
    <t>s6</t>
  </si>
  <si>
    <t>BAD?</t>
  </si>
  <si>
    <t>PE</t>
  </si>
  <si>
    <t>IBVS 6196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</si>
  <si>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</si>
  <si>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</si>
  <si>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</si>
  <si>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</si>
  <si>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</si>
  <si>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</si>
  <si>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</si>
  <si>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</si>
  <si>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</si>
  <si>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</si>
  <si>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</si>
  <si>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</si>
  <si>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</si>
  <si>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</si>
  <si>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</si>
  <si>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</si>
  <si>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</si>
  <si>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</si>
  <si>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</si>
  <si>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</si>
  <si>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</si>
  <si>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</si>
  <si>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</si>
  <si>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</si>
  <si>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</si>
  <si>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</si>
  <si>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</si>
  <si>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Diethelm R</t>
  </si>
  <si>
    <t>BBSAG Bull.13</t>
  </si>
  <si>
    <t>B</t>
  </si>
  <si>
    <t>v</t>
  </si>
  <si>
    <t>BAV-M 32</t>
  </si>
  <si>
    <t>K</t>
  </si>
  <si>
    <t>phe</t>
  </si>
  <si>
    <t>BAV-M 36</t>
  </si>
  <si>
    <t>BAV-M 34</t>
  </si>
  <si>
    <t>BBSAG Bull.65</t>
  </si>
  <si>
    <t>pg</t>
  </si>
  <si>
    <t>BAV-M 46</t>
  </si>
  <si>
    <t>Mavrofridis</t>
  </si>
  <si>
    <t>G</t>
  </si>
  <si>
    <t>BBSAG Bull.83</t>
  </si>
  <si>
    <t>BBSAG Bull.84</t>
  </si>
  <si>
    <t>BAV-M 50</t>
  </si>
  <si>
    <t>BBSAG Bull.91</t>
  </si>
  <si>
    <t>BAV-M 56</t>
  </si>
  <si>
    <t>BAV-M 60</t>
  </si>
  <si>
    <t>V</t>
  </si>
  <si>
    <t>BBSAG Bull.100</t>
  </si>
  <si>
    <t>IBVS 5296</t>
  </si>
  <si>
    <t>IBVS 5493</t>
  </si>
  <si>
    <t># of data points:</t>
  </si>
  <si>
    <t>E</t>
  </si>
  <si>
    <t>IY Aur / GSC 00865-00094</t>
  </si>
  <si>
    <t>IBVS 5761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</si>
  <si>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</si>
  <si>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</si>
  <si>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</si>
  <si>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</si>
  <si>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</si>
  <si>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</si>
  <si>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</si>
  <si>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</si>
  <si>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</si>
  <si>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</si>
  <si>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</si>
  <si>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6118</t>
  </si>
  <si>
    <t>IBVS 6157</t>
  </si>
  <si>
    <t>vis</t>
  </si>
  <si>
    <t>Rc</t>
  </si>
  <si>
    <t>II</t>
  </si>
  <si>
    <t>BAAVSSC191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</si>
</sst>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/>
    <xf numFmtId="165" fontId="15" fillId="24" borderId="11" xfId="28" applyNumberFormat="1" applyFont="1" applyFill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2" fillId="0" borderId="10" xfId="0" applyFont="1" applyBorder="1" applyAlignment="1">
      <alignment horizontal="center"/>
    </xf>
    <xf numFmtId="0" fontId="11" fillId="0" borderId="0" xfId="42" applyFont="1" applyAlignment="1">
      <alignment wrapText="1"/>
    </xf>
    <xf numFmtId="0" fontId="11" fillId="0" borderId="0" xfId="42" applyFont="1" applyAlignment="1">
      <alignment horizontal="center" wrapText="1"/>
    </xf>
    <xf numFmtId="0" fontId="11" fillId="0" borderId="0" xfId="42" applyFont="1" applyAlignment="1">
      <alignment horizontal="left" wrapText="1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6" fontId="33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Aur - O-C Diagr.</a:t>
            </a:r>
          </a:p>
        </c:rich>
      </c:tx>
      <c:layout>
        <c:manualLayout>
          <c:xMode val="edge"/>
          <c:yMode val="edge"/>
          <c:x val="0.393343736722773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14634168126798494"/>
          <c:w val="0.8245089297916049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8-4492-99A7-4BF5CB8E11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12">
                    <c:v>2.2000000000000001E-3</c:v>
                  </c:pt>
                  <c:pt idx="18">
                    <c:v>0</c:v>
                  </c:pt>
                  <c:pt idx="19">
                    <c:v>1.4E-3</c:v>
                  </c:pt>
                  <c:pt idx="20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-1.8800000005285256E-2</c:v>
                </c:pt>
                <c:pt idx="1">
                  <c:v>-4.8800000004121102E-2</c:v>
                </c:pt>
                <c:pt idx="2">
                  <c:v>-2.7800000003480818E-2</c:v>
                </c:pt>
                <c:pt idx="4">
                  <c:v>-6.6399999996065162E-2</c:v>
                </c:pt>
                <c:pt idx="5">
                  <c:v>-4.2200000003504101E-2</c:v>
                </c:pt>
                <c:pt idx="6">
                  <c:v>-5.5399999997462146E-2</c:v>
                </c:pt>
                <c:pt idx="14">
                  <c:v>7.9999999434221536E-4</c:v>
                </c:pt>
                <c:pt idx="15">
                  <c:v>-3.8200000002689194E-2</c:v>
                </c:pt>
                <c:pt idx="16">
                  <c:v>-9.9399999999150168E-2</c:v>
                </c:pt>
                <c:pt idx="17">
                  <c:v>-3.2400000003690366E-2</c:v>
                </c:pt>
                <c:pt idx="18">
                  <c:v>-2.1200000002863817E-2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78-4492-99A7-4BF5CB8E11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">
                  <c:v>-5.5299999999988358E-2</c:v>
                </c:pt>
                <c:pt idx="7">
                  <c:v>-6.5500000004249159E-2</c:v>
                </c:pt>
                <c:pt idx="8">
                  <c:v>-6.4700000002630986E-2</c:v>
                </c:pt>
                <c:pt idx="9">
                  <c:v>-7.4300000007497147E-2</c:v>
                </c:pt>
                <c:pt idx="10">
                  <c:v>-7.0400000004156027E-2</c:v>
                </c:pt>
                <c:pt idx="11">
                  <c:v>-7.6999999997497071E-2</c:v>
                </c:pt>
                <c:pt idx="12">
                  <c:v>-7.6600000000325963E-2</c:v>
                </c:pt>
                <c:pt idx="13">
                  <c:v>-7.2500000002037268E-2</c:v>
                </c:pt>
                <c:pt idx="20">
                  <c:v>-0.10330000000249129</c:v>
                </c:pt>
                <c:pt idx="22">
                  <c:v>-0.1190000000060536</c:v>
                </c:pt>
                <c:pt idx="23">
                  <c:v>-0.12000000000261934</c:v>
                </c:pt>
                <c:pt idx="24">
                  <c:v>-0.12559999999939464</c:v>
                </c:pt>
                <c:pt idx="25">
                  <c:v>-0.12159999999857973</c:v>
                </c:pt>
                <c:pt idx="26">
                  <c:v>-0.1591000000044005</c:v>
                </c:pt>
                <c:pt idx="27">
                  <c:v>-0.1429000000061933</c:v>
                </c:pt>
                <c:pt idx="28">
                  <c:v>-0.13750000000436557</c:v>
                </c:pt>
                <c:pt idx="29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78-4492-99A7-4BF5CB8E11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1">
                  <c:v>-0.10289999999804422</c:v>
                </c:pt>
                <c:pt idx="30">
                  <c:v>-0.1235000000015134</c:v>
                </c:pt>
                <c:pt idx="31">
                  <c:v>-0.14560000000346918</c:v>
                </c:pt>
                <c:pt idx="32">
                  <c:v>-5.9877999883610755E-2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78-4492-99A7-4BF5CB8E11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78-4492-99A7-4BF5CB8E11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78-4492-99A7-4BF5CB8E11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78-4492-99A7-4BF5CB8E11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-3.6136277477036793E-2</c:v>
                </c:pt>
                <c:pt idx="1">
                  <c:v>-4.263893369571E-2</c:v>
                </c:pt>
                <c:pt idx="2">
                  <c:v>-4.263893369571E-2</c:v>
                </c:pt>
                <c:pt idx="3">
                  <c:v>-4.263893369571E-2</c:v>
                </c:pt>
                <c:pt idx="4">
                  <c:v>-5.5203743615017273E-2</c:v>
                </c:pt>
                <c:pt idx="5">
                  <c:v>-5.7972616585549086E-2</c:v>
                </c:pt>
                <c:pt idx="6">
                  <c:v>-5.9189242587752461E-2</c:v>
                </c:pt>
                <c:pt idx="7">
                  <c:v>-6.3762078251206528E-2</c:v>
                </c:pt>
                <c:pt idx="8">
                  <c:v>-6.3762078251206528E-2</c:v>
                </c:pt>
                <c:pt idx="9">
                  <c:v>-6.9446658364949884E-2</c:v>
                </c:pt>
                <c:pt idx="10">
                  <c:v>-6.9446658364949884E-2</c:v>
                </c:pt>
                <c:pt idx="11">
                  <c:v>-7.0054971366051572E-2</c:v>
                </c:pt>
                <c:pt idx="12">
                  <c:v>-7.0054971366051572E-2</c:v>
                </c:pt>
                <c:pt idx="13">
                  <c:v>-7.0054971366051572E-2</c:v>
                </c:pt>
                <c:pt idx="14">
                  <c:v>-2.0110376344564748E-2</c:v>
                </c:pt>
                <c:pt idx="15">
                  <c:v>-4.5386830355859005E-2</c:v>
                </c:pt>
                <c:pt idx="16">
                  <c:v>-5.6147677582244024E-2</c:v>
                </c:pt>
                <c:pt idx="17">
                  <c:v>-5.6462322237986279E-2</c:v>
                </c:pt>
                <c:pt idx="18">
                  <c:v>-6.1328826246799778E-2</c:v>
                </c:pt>
                <c:pt idx="19">
                  <c:v>9.3193871225272368E-3</c:v>
                </c:pt>
                <c:pt idx="20">
                  <c:v>-9.419870461667372E-2</c:v>
                </c:pt>
                <c:pt idx="21">
                  <c:v>-0.10007207152386242</c:v>
                </c:pt>
                <c:pt idx="22">
                  <c:v>-0.11056022671527083</c:v>
                </c:pt>
                <c:pt idx="23">
                  <c:v>-0.11370667327269335</c:v>
                </c:pt>
                <c:pt idx="24">
                  <c:v>-0.11645456993284235</c:v>
                </c:pt>
                <c:pt idx="25">
                  <c:v>-0.11645456993284235</c:v>
                </c:pt>
                <c:pt idx="26">
                  <c:v>-0.1299947782849506</c:v>
                </c:pt>
                <c:pt idx="27">
                  <c:v>-0.13004721906090766</c:v>
                </c:pt>
                <c:pt idx="28">
                  <c:v>-0.13015210061282173</c:v>
                </c:pt>
                <c:pt idx="29">
                  <c:v>-0.13324610639428719</c:v>
                </c:pt>
                <c:pt idx="30">
                  <c:v>-0.10435123884195706</c:v>
                </c:pt>
                <c:pt idx="31">
                  <c:v>-0.13799724069599523</c:v>
                </c:pt>
                <c:pt idx="32">
                  <c:v>-0.15212478573882232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78-4492-99A7-4BF5CB8E113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78-4492-99A7-4BF5CB8E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262528"/>
        <c:axId val="1"/>
      </c:scatterChart>
      <c:valAx>
        <c:axId val="60226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24961781441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6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5613462462425"/>
          <c:y val="0.92073298764483702"/>
          <c:w val="0.7246600831477003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66675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F29B5A-9E7E-7741-DD3C-45C6CF18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7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ht="12.95" customHeight="1" x14ac:dyDescent="0.2">
      <c r="A2" t="s">
        <v>31</v>
      </c>
      <c r="B2" s="10" t="s">
        <v>58</v>
      </c>
    </row>
    <row r="3" spans="1:6" ht="12.95" customHeight="1" thickBot="1" x14ac:dyDescent="0.25"/>
    <row r="4" spans="1:6" ht="12.95" customHeight="1" thickTop="1" thickBot="1" x14ac:dyDescent="0.25">
      <c r="A4" s="7" t="s">
        <v>7</v>
      </c>
      <c r="C4" s="3">
        <v>38116.19</v>
      </c>
      <c r="D4" s="4">
        <v>2.7934000000000001</v>
      </c>
    </row>
    <row r="5" spans="1:6" ht="12.95" customHeight="1" thickTop="1" x14ac:dyDescent="0.2">
      <c r="A5" s="13" t="s">
        <v>62</v>
      </c>
      <c r="B5" s="14"/>
      <c r="C5" s="15">
        <v>-9.5</v>
      </c>
      <c r="D5" s="14" t="s">
        <v>63</v>
      </c>
    </row>
    <row r="6" spans="1:6" ht="12.95" customHeight="1" x14ac:dyDescent="0.2">
      <c r="A6" s="7" t="s">
        <v>8</v>
      </c>
    </row>
    <row r="7" spans="1:6" ht="12.95" customHeight="1" x14ac:dyDescent="0.2">
      <c r="A7" t="s">
        <v>9</v>
      </c>
      <c r="C7">
        <v>38116.19</v>
      </c>
    </row>
    <row r="8" spans="1:6" ht="12.95" customHeight="1" x14ac:dyDescent="0.2">
      <c r="A8" t="s">
        <v>10</v>
      </c>
      <c r="C8">
        <v>2.7934000000000001</v>
      </c>
    </row>
    <row r="9" spans="1:6" ht="12.95" customHeight="1" x14ac:dyDescent="0.2">
      <c r="A9" s="28" t="s">
        <v>67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2.95" customHeight="1" thickBot="1" x14ac:dyDescent="0.25">
      <c r="A10" s="14"/>
      <c r="B10" s="14"/>
      <c r="C10" s="6" t="s">
        <v>27</v>
      </c>
      <c r="D10" s="6" t="s">
        <v>28</v>
      </c>
      <c r="E10" s="14"/>
    </row>
    <row r="11" spans="1:6" ht="12.95" customHeight="1" x14ac:dyDescent="0.2">
      <c r="A11" s="14" t="s">
        <v>23</v>
      </c>
      <c r="B11" s="14"/>
      <c r="C11" s="16">
        <f ca="1">INTERCEPT(INDIRECT($D$9):G986,INDIRECT($C$9):F986)</f>
        <v>9.3193871225272368E-3</v>
      </c>
      <c r="D11" s="5"/>
      <c r="E11" s="14"/>
    </row>
    <row r="12" spans="1:6" ht="12.95" customHeight="1" x14ac:dyDescent="0.2">
      <c r="A12" s="14" t="s">
        <v>24</v>
      </c>
      <c r="B12" s="14"/>
      <c r="C12" s="16">
        <f ca="1">SLOPE(INDIRECT($D$9):G986,INDIRECT($C$9):F986)</f>
        <v>-2.097631038281681E-5</v>
      </c>
      <c r="D12" s="5"/>
      <c r="E12" s="14"/>
    </row>
    <row r="13" spans="1:6" ht="12.95" customHeight="1" x14ac:dyDescent="0.2">
      <c r="A13" s="14" t="s">
        <v>26</v>
      </c>
      <c r="B13" s="14"/>
      <c r="C13" s="5" t="s">
        <v>21</v>
      </c>
    </row>
    <row r="14" spans="1:6" ht="12.95" customHeight="1" x14ac:dyDescent="0.2">
      <c r="A14" s="14"/>
      <c r="B14" s="14"/>
      <c r="C14" s="14"/>
    </row>
    <row r="15" spans="1:6" ht="12.95" customHeight="1" x14ac:dyDescent="0.2">
      <c r="A15" s="19" t="s">
        <v>25</v>
      </c>
      <c r="B15" s="14"/>
      <c r="C15" s="20">
        <f ca="1">(C7+C11)+(C8+C12)*INT(MAX(F21:F3527))</f>
        <v>59614.044285702417</v>
      </c>
      <c r="E15" s="21" t="s">
        <v>69</v>
      </c>
      <c r="F15" s="15">
        <v>1</v>
      </c>
    </row>
    <row r="16" spans="1:6" ht="12.95" customHeight="1" x14ac:dyDescent="0.2">
      <c r="A16" s="23" t="s">
        <v>11</v>
      </c>
      <c r="B16" s="14"/>
      <c r="C16" s="24">
        <f ca="1">+C8+C12</f>
        <v>2.7933790236896172</v>
      </c>
      <c r="E16" s="21" t="s">
        <v>64</v>
      </c>
      <c r="F16" s="22">
        <f ca="1">NOW()+15018.5+$C$5/24</f>
        <v>60322.808026736107</v>
      </c>
    </row>
    <row r="17" spans="1:34" ht="12.95" customHeight="1" thickBot="1" x14ac:dyDescent="0.25">
      <c r="A17" s="21" t="s">
        <v>57</v>
      </c>
      <c r="B17" s="14"/>
      <c r="C17" s="14">
        <f>COUNT(C21:C2185)</f>
        <v>33</v>
      </c>
      <c r="E17" s="21" t="s">
        <v>70</v>
      </c>
      <c r="F17" s="22">
        <f ca="1">ROUND(2*(F16-$C$7)/$C$8,0)/2+F15</f>
        <v>7950.5</v>
      </c>
    </row>
    <row r="18" spans="1:34" ht="12.95" customHeight="1" thickTop="1" thickBot="1" x14ac:dyDescent="0.25">
      <c r="A18" s="23" t="s">
        <v>12</v>
      </c>
      <c r="B18" s="14"/>
      <c r="C18" s="26">
        <f ca="1">+C15</f>
        <v>59614.044285702417</v>
      </c>
      <c r="D18" s="27">
        <f ca="1">+C16</f>
        <v>2.7933790236896172</v>
      </c>
      <c r="E18" s="21" t="s">
        <v>65</v>
      </c>
      <c r="F18" s="18">
        <f ca="1">ROUND(2*(F16-$C$15)/$C$16,0)/2+F15</f>
        <v>254.5</v>
      </c>
    </row>
    <row r="19" spans="1:34" ht="12.95" customHeight="1" thickTop="1" x14ac:dyDescent="0.2">
      <c r="E19" s="21" t="s">
        <v>66</v>
      </c>
      <c r="F19" s="25">
        <f ca="1">+$C$15+$C$16*F18-15018.5-$C$5/24</f>
        <v>45306.855080564761</v>
      </c>
    </row>
    <row r="20" spans="1:34" ht="12.95" customHeight="1" thickBot="1" x14ac:dyDescent="0.25">
      <c r="A20" s="6" t="s">
        <v>13</v>
      </c>
      <c r="B20" s="6" t="s">
        <v>14</v>
      </c>
      <c r="C20" s="6" t="s">
        <v>15</v>
      </c>
      <c r="D20" s="6" t="s">
        <v>20</v>
      </c>
      <c r="E20" s="6" t="s">
        <v>16</v>
      </c>
      <c r="F20" s="6" t="s">
        <v>17</v>
      </c>
      <c r="G20" s="6" t="s">
        <v>18</v>
      </c>
      <c r="H20" s="9" t="s">
        <v>43</v>
      </c>
      <c r="I20" s="9" t="s">
        <v>74</v>
      </c>
      <c r="J20" s="9" t="s">
        <v>4</v>
      </c>
      <c r="K20" s="9" t="s">
        <v>6</v>
      </c>
      <c r="L20" s="9" t="s">
        <v>1</v>
      </c>
      <c r="M20" s="9" t="s">
        <v>2</v>
      </c>
      <c r="N20" s="9" t="s">
        <v>32</v>
      </c>
      <c r="O20" s="9" t="s">
        <v>30</v>
      </c>
      <c r="P20" s="8" t="s">
        <v>29</v>
      </c>
      <c r="Q20" s="6" t="s">
        <v>22</v>
      </c>
      <c r="U20" s="40" t="s">
        <v>3</v>
      </c>
    </row>
    <row r="21" spans="1:34" ht="12.95" customHeight="1" x14ac:dyDescent="0.2">
      <c r="A21" t="s">
        <v>37</v>
      </c>
      <c r="C21" s="12">
        <v>44169.468999999997</v>
      </c>
      <c r="D21" s="12"/>
      <c r="E21">
        <f t="shared" ref="E21:E51" si="0">+(C21-C$7)/C$8</f>
        <v>2166.9932698503599</v>
      </c>
      <c r="F21">
        <f t="shared" ref="F21:F52" si="1">ROUND(2*E21,0)/2</f>
        <v>2167</v>
      </c>
      <c r="G21">
        <f t="shared" ref="G21:G51" si="2">+C21-(C$7+F21*C$8)</f>
        <v>-1.8800000005285256E-2</v>
      </c>
      <c r="I21">
        <f>G21</f>
        <v>-1.8800000005285256E-2</v>
      </c>
      <c r="O21">
        <f t="shared" ref="O21:O51" ca="1" si="3">+C$11+C$12*F21</f>
        <v>-3.6136277477036793E-2</v>
      </c>
      <c r="Q21" s="2">
        <f t="shared" ref="Q21:Q51" si="4">+C21-15018.5</f>
        <v>29150.968999999997</v>
      </c>
      <c r="AA21" s="5" t="s">
        <v>36</v>
      </c>
      <c r="AH21" t="s">
        <v>38</v>
      </c>
    </row>
    <row r="22" spans="1:34" ht="12.95" customHeight="1" x14ac:dyDescent="0.2">
      <c r="A22" t="s">
        <v>41</v>
      </c>
      <c r="C22" s="12">
        <v>45035.392999999996</v>
      </c>
      <c r="D22" s="12"/>
      <c r="E22">
        <f t="shared" si="0"/>
        <v>2476.9825302498725</v>
      </c>
      <c r="F22">
        <f t="shared" si="1"/>
        <v>2477</v>
      </c>
      <c r="G22">
        <f t="shared" si="2"/>
        <v>-4.8800000004121102E-2</v>
      </c>
      <c r="I22">
        <f>G22</f>
        <v>-4.8800000004121102E-2</v>
      </c>
      <c r="O22">
        <f t="shared" ca="1" si="3"/>
        <v>-4.263893369571E-2</v>
      </c>
      <c r="Q22" s="2">
        <f t="shared" si="4"/>
        <v>30016.892999999996</v>
      </c>
      <c r="AA22" s="5" t="s">
        <v>36</v>
      </c>
      <c r="AH22" t="s">
        <v>38</v>
      </c>
    </row>
    <row r="23" spans="1:34" ht="12.95" customHeight="1" x14ac:dyDescent="0.2">
      <c r="A23" t="s">
        <v>41</v>
      </c>
      <c r="C23" s="12">
        <v>45035.413999999997</v>
      </c>
      <c r="D23" s="12"/>
      <c r="E23">
        <f t="shared" si="0"/>
        <v>2476.9900479702137</v>
      </c>
      <c r="F23">
        <f t="shared" si="1"/>
        <v>2477</v>
      </c>
      <c r="G23">
        <f t="shared" si="2"/>
        <v>-2.7800000003480818E-2</v>
      </c>
      <c r="I23">
        <f>G23</f>
        <v>-2.7800000003480818E-2</v>
      </c>
      <c r="O23">
        <f t="shared" ca="1" si="3"/>
        <v>-4.263893369571E-2</v>
      </c>
      <c r="Q23" s="2">
        <f t="shared" si="4"/>
        <v>30016.913999999997</v>
      </c>
      <c r="AA23" s="5" t="s">
        <v>36</v>
      </c>
      <c r="AH23" t="s">
        <v>38</v>
      </c>
    </row>
    <row r="24" spans="1:34" ht="12.95" customHeight="1" x14ac:dyDescent="0.2">
      <c r="A24" t="s">
        <v>40</v>
      </c>
      <c r="C24" s="12">
        <v>45035.386500000001</v>
      </c>
      <c r="D24" s="12"/>
      <c r="E24">
        <f t="shared" si="0"/>
        <v>2476.9802033364354</v>
      </c>
      <c r="F24">
        <f t="shared" si="1"/>
        <v>2477</v>
      </c>
      <c r="G24">
        <f t="shared" si="2"/>
        <v>-5.5299999999988358E-2</v>
      </c>
      <c r="J24">
        <f>G24</f>
        <v>-5.5299999999988358E-2</v>
      </c>
      <c r="O24">
        <f t="shared" ca="1" si="3"/>
        <v>-4.263893369571E-2</v>
      </c>
      <c r="Q24" s="2">
        <f t="shared" si="4"/>
        <v>30016.886500000001</v>
      </c>
      <c r="AA24" s="5" t="s">
        <v>39</v>
      </c>
      <c r="AH24" t="s">
        <v>38</v>
      </c>
    </row>
    <row r="25" spans="1:34" ht="12.95" customHeight="1" x14ac:dyDescent="0.2">
      <c r="A25" t="s">
        <v>44</v>
      </c>
      <c r="C25" s="12">
        <v>46708.622000000003</v>
      </c>
      <c r="D25" s="12"/>
      <c r="E25">
        <f t="shared" si="0"/>
        <v>3075.9762296842559</v>
      </c>
      <c r="F25">
        <f t="shared" si="1"/>
        <v>3076</v>
      </c>
      <c r="G25">
        <f t="shared" si="2"/>
        <v>-6.6399999996065162E-2</v>
      </c>
      <c r="I25">
        <f>G25</f>
        <v>-6.6399999996065162E-2</v>
      </c>
      <c r="O25">
        <f t="shared" ca="1" si="3"/>
        <v>-5.5203743615017273E-2</v>
      </c>
      <c r="Q25" s="2">
        <f t="shared" si="4"/>
        <v>31690.122000000003</v>
      </c>
      <c r="AA25" s="5" t="s">
        <v>43</v>
      </c>
      <c r="AH25" t="s">
        <v>38</v>
      </c>
    </row>
    <row r="26" spans="1:34" ht="12.95" customHeight="1" x14ac:dyDescent="0.2">
      <c r="A26" t="s">
        <v>49</v>
      </c>
      <c r="C26" s="12">
        <v>47077.375</v>
      </c>
      <c r="D26" s="12"/>
      <c r="E26">
        <f t="shared" si="0"/>
        <v>3207.9848929619807</v>
      </c>
      <c r="F26">
        <f t="shared" si="1"/>
        <v>3208</v>
      </c>
      <c r="G26">
        <f t="shared" si="2"/>
        <v>-4.2200000003504101E-2</v>
      </c>
      <c r="I26">
        <f>G26</f>
        <v>-4.2200000003504101E-2</v>
      </c>
      <c r="O26">
        <f t="shared" ca="1" si="3"/>
        <v>-5.7972616585549086E-2</v>
      </c>
      <c r="Q26" s="2">
        <f t="shared" si="4"/>
        <v>32058.875</v>
      </c>
      <c r="AA26" s="5" t="s">
        <v>36</v>
      </c>
      <c r="AH26" t="s">
        <v>38</v>
      </c>
    </row>
    <row r="27" spans="1:34" ht="12.95" customHeight="1" x14ac:dyDescent="0.2">
      <c r="A27" t="s">
        <v>49</v>
      </c>
      <c r="C27" s="12">
        <v>47239.379000000001</v>
      </c>
      <c r="D27" s="12"/>
      <c r="E27">
        <f t="shared" si="0"/>
        <v>3265.9801675377671</v>
      </c>
      <c r="F27">
        <f t="shared" si="1"/>
        <v>3266</v>
      </c>
      <c r="G27">
        <f t="shared" si="2"/>
        <v>-5.5399999997462146E-2</v>
      </c>
      <c r="I27">
        <f>G27</f>
        <v>-5.5399999997462146E-2</v>
      </c>
      <c r="O27">
        <f t="shared" ca="1" si="3"/>
        <v>-5.9189242587752461E-2</v>
      </c>
      <c r="Q27" s="2">
        <f t="shared" si="4"/>
        <v>32220.879000000001</v>
      </c>
      <c r="AA27" s="5" t="s">
        <v>36</v>
      </c>
      <c r="AH27" t="s">
        <v>38</v>
      </c>
    </row>
    <row r="28" spans="1:34" ht="12.95" customHeight="1" x14ac:dyDescent="0.2">
      <c r="A28" t="s">
        <v>51</v>
      </c>
      <c r="C28" s="12">
        <v>47848.330099999999</v>
      </c>
      <c r="D28" s="12"/>
      <c r="E28">
        <f t="shared" si="0"/>
        <v>3483.9765518722693</v>
      </c>
      <c r="F28">
        <f t="shared" si="1"/>
        <v>3484</v>
      </c>
      <c r="G28">
        <f t="shared" si="2"/>
        <v>-6.5500000004249159E-2</v>
      </c>
      <c r="J28">
        <f t="shared" ref="J28:J34" si="5">G28</f>
        <v>-6.5500000004249159E-2</v>
      </c>
      <c r="O28">
        <f t="shared" ca="1" si="3"/>
        <v>-6.3762078251206528E-2</v>
      </c>
      <c r="Q28" s="2">
        <f t="shared" si="4"/>
        <v>32829.830099999999</v>
      </c>
      <c r="AA28" s="5" t="s">
        <v>39</v>
      </c>
      <c r="AH28" t="s">
        <v>38</v>
      </c>
    </row>
    <row r="29" spans="1:34" ht="12.95" customHeight="1" x14ac:dyDescent="0.2">
      <c r="A29" t="s">
        <v>51</v>
      </c>
      <c r="C29" s="12">
        <v>47848.330900000001</v>
      </c>
      <c r="D29" s="12"/>
      <c r="E29">
        <f t="shared" si="0"/>
        <v>3483.9768382616162</v>
      </c>
      <c r="F29">
        <f t="shared" si="1"/>
        <v>3484</v>
      </c>
      <c r="G29">
        <f t="shared" si="2"/>
        <v>-6.4700000002630986E-2</v>
      </c>
      <c r="J29">
        <f t="shared" si="5"/>
        <v>-6.4700000002630986E-2</v>
      </c>
      <c r="O29">
        <f t="shared" ca="1" si="3"/>
        <v>-6.3762078251206528E-2</v>
      </c>
      <c r="Q29" s="2">
        <f t="shared" si="4"/>
        <v>32829.830900000001</v>
      </c>
      <c r="AA29" s="5" t="s">
        <v>39</v>
      </c>
      <c r="AH29" t="s">
        <v>38</v>
      </c>
    </row>
    <row r="30" spans="1:34" ht="12.95" customHeight="1" x14ac:dyDescent="0.2">
      <c r="A30" t="s">
        <v>52</v>
      </c>
      <c r="C30" s="12">
        <v>48605.332699999999</v>
      </c>
      <c r="D30" s="12"/>
      <c r="E30">
        <f t="shared" si="0"/>
        <v>3754.9734015894596</v>
      </c>
      <c r="F30">
        <f t="shared" si="1"/>
        <v>3755</v>
      </c>
      <c r="G30">
        <f t="shared" si="2"/>
        <v>-7.4300000007497147E-2</v>
      </c>
      <c r="J30">
        <f t="shared" si="5"/>
        <v>-7.4300000007497147E-2</v>
      </c>
      <c r="O30">
        <f t="shared" ca="1" si="3"/>
        <v>-6.9446658364949884E-2</v>
      </c>
      <c r="Q30" s="2">
        <f t="shared" si="4"/>
        <v>33586.832699999999</v>
      </c>
      <c r="AA30" s="5" t="s">
        <v>39</v>
      </c>
      <c r="AB30" t="s">
        <v>35</v>
      </c>
      <c r="AH30" t="s">
        <v>38</v>
      </c>
    </row>
    <row r="31" spans="1:34" ht="12.95" customHeight="1" x14ac:dyDescent="0.2">
      <c r="A31" t="s">
        <v>52</v>
      </c>
      <c r="C31" s="12">
        <v>48605.336600000002</v>
      </c>
      <c r="D31" s="12"/>
      <c r="E31">
        <f t="shared" si="0"/>
        <v>3754.9747977375241</v>
      </c>
      <c r="F31">
        <f t="shared" si="1"/>
        <v>3755</v>
      </c>
      <c r="G31">
        <f t="shared" si="2"/>
        <v>-7.0400000004156027E-2</v>
      </c>
      <c r="J31">
        <f t="shared" si="5"/>
        <v>-7.0400000004156027E-2</v>
      </c>
      <c r="O31">
        <f t="shared" ca="1" si="3"/>
        <v>-6.9446658364949884E-2</v>
      </c>
      <c r="Q31" s="2">
        <f t="shared" si="4"/>
        <v>33586.836600000002</v>
      </c>
      <c r="AA31" s="5" t="s">
        <v>39</v>
      </c>
      <c r="AB31" t="s">
        <v>53</v>
      </c>
      <c r="AH31" t="s">
        <v>38</v>
      </c>
    </row>
    <row r="32" spans="1:34" ht="12.95" customHeight="1" x14ac:dyDescent="0.2">
      <c r="A32" s="30" t="s">
        <v>52</v>
      </c>
      <c r="B32" s="30"/>
      <c r="C32" s="31">
        <v>48686.338600000003</v>
      </c>
      <c r="D32" s="31"/>
      <c r="E32">
        <f t="shared" si="0"/>
        <v>3783.9724350254169</v>
      </c>
      <c r="F32">
        <f t="shared" si="1"/>
        <v>3784</v>
      </c>
      <c r="G32">
        <f t="shared" si="2"/>
        <v>-7.6999999997497071E-2</v>
      </c>
      <c r="J32">
        <f t="shared" si="5"/>
        <v>-7.6999999997497071E-2</v>
      </c>
      <c r="O32">
        <f t="shared" ca="1" si="3"/>
        <v>-7.0054971366051572E-2</v>
      </c>
      <c r="Q32" s="2">
        <f t="shared" si="4"/>
        <v>33667.838600000003</v>
      </c>
      <c r="AA32" s="5" t="s">
        <v>39</v>
      </c>
      <c r="AB32" t="s">
        <v>53</v>
      </c>
      <c r="AH32" t="s">
        <v>38</v>
      </c>
    </row>
    <row r="33" spans="1:34" ht="12.95" customHeight="1" x14ac:dyDescent="0.2">
      <c r="A33" s="30" t="s">
        <v>52</v>
      </c>
      <c r="B33" s="30"/>
      <c r="C33" s="31">
        <v>48686.339</v>
      </c>
      <c r="D33" s="31"/>
      <c r="E33">
        <f t="shared" si="0"/>
        <v>3783.9725782200894</v>
      </c>
      <c r="F33">
        <f t="shared" si="1"/>
        <v>3784</v>
      </c>
      <c r="G33">
        <f t="shared" si="2"/>
        <v>-7.6600000000325963E-2</v>
      </c>
      <c r="J33">
        <f t="shared" si="5"/>
        <v>-7.6600000000325963E-2</v>
      </c>
      <c r="O33">
        <f t="shared" ca="1" si="3"/>
        <v>-7.0054971366051572E-2</v>
      </c>
      <c r="Q33" s="2">
        <f t="shared" si="4"/>
        <v>33667.839</v>
      </c>
      <c r="AA33" s="5" t="s">
        <v>39</v>
      </c>
      <c r="AH33" t="s">
        <v>38</v>
      </c>
    </row>
    <row r="34" spans="1:34" ht="12.95" customHeight="1" x14ac:dyDescent="0.2">
      <c r="A34" s="30" t="s">
        <v>54</v>
      </c>
      <c r="B34" s="30"/>
      <c r="C34" s="31">
        <v>48686.343099999998</v>
      </c>
      <c r="D34" s="31">
        <v>2.2000000000000001E-3</v>
      </c>
      <c r="E34">
        <f t="shared" si="0"/>
        <v>3783.9740459654886</v>
      </c>
      <c r="F34">
        <f t="shared" si="1"/>
        <v>3784</v>
      </c>
      <c r="G34">
        <f t="shared" si="2"/>
        <v>-7.2500000002037268E-2</v>
      </c>
      <c r="J34">
        <f t="shared" si="5"/>
        <v>-7.2500000002037268E-2</v>
      </c>
      <c r="O34">
        <f t="shared" ca="1" si="3"/>
        <v>-7.0054971366051572E-2</v>
      </c>
      <c r="Q34" s="2">
        <f t="shared" si="4"/>
        <v>33667.843099999998</v>
      </c>
      <c r="AA34" s="5" t="s">
        <v>39</v>
      </c>
      <c r="AB34" t="s">
        <v>35</v>
      </c>
      <c r="AC34">
        <v>20</v>
      </c>
      <c r="AE34" t="s">
        <v>33</v>
      </c>
      <c r="AH34" t="s">
        <v>35</v>
      </c>
    </row>
    <row r="35" spans="1:34" ht="12.95" customHeight="1" x14ac:dyDescent="0.2">
      <c r="A35" t="s">
        <v>34</v>
      </c>
      <c r="C35" s="12">
        <v>42035.330999999998</v>
      </c>
      <c r="D35" s="12"/>
      <c r="E35">
        <f t="shared" si="0"/>
        <v>1403.0002863893449</v>
      </c>
      <c r="F35">
        <f t="shared" si="1"/>
        <v>1403</v>
      </c>
      <c r="G35">
        <f t="shared" si="2"/>
        <v>7.9999999434221536E-4</v>
      </c>
      <c r="I35">
        <f>G35</f>
        <v>7.9999999434221536E-4</v>
      </c>
      <c r="O35">
        <f t="shared" ca="1" si="3"/>
        <v>-2.0110376344564748E-2</v>
      </c>
      <c r="Q35" s="2">
        <f t="shared" si="4"/>
        <v>27016.830999999998</v>
      </c>
      <c r="AA35" s="5"/>
      <c r="AC35">
        <v>6</v>
      </c>
      <c r="AE35" t="s">
        <v>33</v>
      </c>
      <c r="AH35" t="s">
        <v>35</v>
      </c>
    </row>
    <row r="36" spans="1:34" ht="12.95" customHeight="1" x14ac:dyDescent="0.2">
      <c r="A36" t="s">
        <v>42</v>
      </c>
      <c r="C36" s="12">
        <v>45401.339</v>
      </c>
      <c r="D36" s="12"/>
      <c r="E36">
        <f t="shared" si="0"/>
        <v>2607.9863249087125</v>
      </c>
      <c r="F36">
        <f t="shared" si="1"/>
        <v>2608</v>
      </c>
      <c r="G36">
        <f t="shared" si="2"/>
        <v>-3.8200000002689194E-2</v>
      </c>
      <c r="I36">
        <f>G36</f>
        <v>-3.8200000002689194E-2</v>
      </c>
      <c r="O36">
        <f t="shared" ca="1" si="3"/>
        <v>-4.5386830355859005E-2</v>
      </c>
      <c r="Q36" s="2">
        <f t="shared" si="4"/>
        <v>30382.839</v>
      </c>
      <c r="AA36" s="5" t="s">
        <v>36</v>
      </c>
      <c r="AC36">
        <v>9</v>
      </c>
      <c r="AE36" t="s">
        <v>33</v>
      </c>
      <c r="AH36" t="s">
        <v>35</v>
      </c>
    </row>
    <row r="37" spans="1:34" ht="12.95" customHeight="1" x14ac:dyDescent="0.2">
      <c r="A37" t="s">
        <v>47</v>
      </c>
      <c r="C37" s="12">
        <v>46834.292000000001</v>
      </c>
      <c r="D37" s="12"/>
      <c r="E37">
        <f t="shared" si="0"/>
        <v>3120.9644161237197</v>
      </c>
      <c r="F37">
        <f t="shared" si="1"/>
        <v>3121</v>
      </c>
      <c r="G37">
        <f t="shared" si="2"/>
        <v>-9.9399999999150168E-2</v>
      </c>
      <c r="I37">
        <f>G37</f>
        <v>-9.9399999999150168E-2</v>
      </c>
      <c r="O37">
        <f t="shared" ca="1" si="3"/>
        <v>-5.6147677582244024E-2</v>
      </c>
      <c r="Q37" s="2">
        <f t="shared" si="4"/>
        <v>31815.792000000001</v>
      </c>
      <c r="AA37" s="5" t="s">
        <v>36</v>
      </c>
      <c r="AC37">
        <v>7</v>
      </c>
      <c r="AE37" t="s">
        <v>45</v>
      </c>
      <c r="AF37" t="s">
        <v>46</v>
      </c>
      <c r="AH37" t="s">
        <v>35</v>
      </c>
    </row>
    <row r="38" spans="1:34" ht="12.95" customHeight="1" x14ac:dyDescent="0.2">
      <c r="A38" t="s">
        <v>48</v>
      </c>
      <c r="C38" s="12">
        <v>46876.26</v>
      </c>
      <c r="D38" s="12"/>
      <c r="E38">
        <f t="shared" si="0"/>
        <v>3135.9884012314737</v>
      </c>
      <c r="F38">
        <f t="shared" si="1"/>
        <v>3136</v>
      </c>
      <c r="G38">
        <f t="shared" si="2"/>
        <v>-3.2400000003690366E-2</v>
      </c>
      <c r="I38">
        <f>G38</f>
        <v>-3.2400000003690366E-2</v>
      </c>
      <c r="O38">
        <f t="shared" ca="1" si="3"/>
        <v>-5.6462322237986279E-2</v>
      </c>
      <c r="Q38" s="2">
        <f t="shared" si="4"/>
        <v>31857.760000000002</v>
      </c>
      <c r="AA38" s="5" t="s">
        <v>36</v>
      </c>
      <c r="AC38">
        <v>5</v>
      </c>
      <c r="AE38" t="s">
        <v>45</v>
      </c>
      <c r="AF38" t="s">
        <v>46</v>
      </c>
      <c r="AH38" t="s">
        <v>35</v>
      </c>
    </row>
    <row r="39" spans="1:34" ht="12.95" customHeight="1" x14ac:dyDescent="0.2">
      <c r="A39" t="s">
        <v>50</v>
      </c>
      <c r="C39" s="12">
        <v>47524.34</v>
      </c>
      <c r="D39" s="12"/>
      <c r="E39">
        <f t="shared" si="0"/>
        <v>3367.9924106823205</v>
      </c>
      <c r="F39">
        <f t="shared" si="1"/>
        <v>3368</v>
      </c>
      <c r="G39">
        <f t="shared" si="2"/>
        <v>-2.1200000002863817E-2</v>
      </c>
      <c r="I39">
        <f>G39</f>
        <v>-2.1200000002863817E-2</v>
      </c>
      <c r="O39">
        <f t="shared" ca="1" si="3"/>
        <v>-6.1328826246799778E-2</v>
      </c>
      <c r="Q39" s="2">
        <f t="shared" si="4"/>
        <v>32505.839999999997</v>
      </c>
      <c r="AA39" s="5" t="s">
        <v>36</v>
      </c>
      <c r="AC39">
        <v>8</v>
      </c>
      <c r="AE39" t="s">
        <v>45</v>
      </c>
      <c r="AF39" t="s">
        <v>46</v>
      </c>
      <c r="AH39" t="s">
        <v>35</v>
      </c>
    </row>
    <row r="40" spans="1:34" ht="12.95" customHeight="1" x14ac:dyDescent="0.2">
      <c r="A40" t="s">
        <v>19</v>
      </c>
      <c r="C40" s="12">
        <v>38116.19</v>
      </c>
      <c r="D40" s="12" t="s">
        <v>21</v>
      </c>
      <c r="E40">
        <f t="shared" si="0"/>
        <v>0</v>
      </c>
      <c r="F40">
        <f t="shared" si="1"/>
        <v>0</v>
      </c>
      <c r="G40">
        <f t="shared" si="2"/>
        <v>0</v>
      </c>
      <c r="H40">
        <f>+G40</f>
        <v>0</v>
      </c>
      <c r="O40">
        <f t="shared" ca="1" si="3"/>
        <v>9.3193871225272368E-3</v>
      </c>
      <c r="Q40" s="2">
        <f t="shared" si="4"/>
        <v>23097.690000000002</v>
      </c>
    </row>
    <row r="41" spans="1:34" ht="12.95" customHeight="1" x14ac:dyDescent="0.2">
      <c r="A41" s="30" t="s">
        <v>55</v>
      </c>
      <c r="B41" s="30"/>
      <c r="C41" s="31">
        <v>51901.515700000004</v>
      </c>
      <c r="D41" s="31">
        <v>1.4E-3</v>
      </c>
      <c r="E41">
        <f t="shared" si="0"/>
        <v>4934.9630199756575</v>
      </c>
      <c r="F41">
        <f t="shared" si="1"/>
        <v>4935</v>
      </c>
      <c r="G41">
        <f t="shared" si="2"/>
        <v>-0.10330000000249129</v>
      </c>
      <c r="J41">
        <f>G41</f>
        <v>-0.10330000000249129</v>
      </c>
      <c r="O41">
        <f t="shared" ca="1" si="3"/>
        <v>-9.419870461667372E-2</v>
      </c>
      <c r="Q41" s="2">
        <f t="shared" si="4"/>
        <v>36883.015700000004</v>
      </c>
    </row>
    <row r="42" spans="1:34" ht="12.95" customHeight="1" x14ac:dyDescent="0.2">
      <c r="A42" s="32" t="s">
        <v>56</v>
      </c>
      <c r="B42" s="30"/>
      <c r="C42" s="33">
        <v>52683.668100000003</v>
      </c>
      <c r="D42" s="31">
        <v>2.9999999999999997E-4</v>
      </c>
      <c r="E42">
        <f t="shared" si="0"/>
        <v>5214.9631631703296</v>
      </c>
      <c r="F42">
        <f t="shared" si="1"/>
        <v>5215</v>
      </c>
      <c r="G42">
        <f t="shared" si="2"/>
        <v>-0.10289999999804422</v>
      </c>
      <c r="K42">
        <f>G42</f>
        <v>-0.10289999999804422</v>
      </c>
      <c r="O42">
        <f t="shared" ca="1" si="3"/>
        <v>-0.10007207152386242</v>
      </c>
      <c r="Q42" s="2">
        <f t="shared" si="4"/>
        <v>37665.168100000003</v>
      </c>
    </row>
    <row r="43" spans="1:34" ht="12.95" customHeight="1" x14ac:dyDescent="0.2">
      <c r="A43" s="11" t="s">
        <v>60</v>
      </c>
      <c r="B43" s="34" t="s">
        <v>61</v>
      </c>
      <c r="C43" s="31">
        <v>54080.351999999999</v>
      </c>
      <c r="D43" s="31">
        <v>3.8E-3</v>
      </c>
      <c r="E43">
        <f t="shared" si="0"/>
        <v>5714.957399584734</v>
      </c>
      <c r="F43">
        <f t="shared" si="1"/>
        <v>5715</v>
      </c>
      <c r="G43">
        <f t="shared" si="2"/>
        <v>-0.1190000000060536</v>
      </c>
      <c r="J43">
        <f t="shared" ref="J43:J50" si="6">G43</f>
        <v>-0.1190000000060536</v>
      </c>
      <c r="O43">
        <f t="shared" ca="1" si="3"/>
        <v>-0.11056022671527083</v>
      </c>
      <c r="Q43" s="2">
        <f t="shared" si="4"/>
        <v>39061.851999999999</v>
      </c>
    </row>
    <row r="44" spans="1:34" ht="12.95" customHeight="1" x14ac:dyDescent="0.2">
      <c r="A44" s="31" t="s">
        <v>68</v>
      </c>
      <c r="B44" s="35" t="s">
        <v>61</v>
      </c>
      <c r="C44" s="31">
        <v>54499.360999999997</v>
      </c>
      <c r="D44" s="31">
        <v>2.0000000000000001E-4</v>
      </c>
      <c r="E44">
        <f t="shared" si="0"/>
        <v>5864.9570415980506</v>
      </c>
      <c r="F44">
        <f t="shared" si="1"/>
        <v>5865</v>
      </c>
      <c r="G44">
        <f t="shared" si="2"/>
        <v>-0.12000000000261934</v>
      </c>
      <c r="J44">
        <f t="shared" si="6"/>
        <v>-0.12000000000261934</v>
      </c>
      <c r="O44">
        <f t="shared" ca="1" si="3"/>
        <v>-0.11370667327269335</v>
      </c>
      <c r="Q44" s="2">
        <f t="shared" si="4"/>
        <v>39480.860999999997</v>
      </c>
    </row>
    <row r="45" spans="1:34" ht="12.95" customHeight="1" x14ac:dyDescent="0.2">
      <c r="A45" s="36" t="s">
        <v>71</v>
      </c>
      <c r="B45" s="37" t="s">
        <v>61</v>
      </c>
      <c r="C45" s="36">
        <v>54865.290800000002</v>
      </c>
      <c r="D45" s="36">
        <v>3.0000000000000001E-3</v>
      </c>
      <c r="E45">
        <f t="shared" si="0"/>
        <v>5995.9550368726286</v>
      </c>
      <c r="F45">
        <f t="shared" si="1"/>
        <v>5996</v>
      </c>
      <c r="G45">
        <f t="shared" si="2"/>
        <v>-0.12559999999939464</v>
      </c>
      <c r="J45">
        <f t="shared" si="6"/>
        <v>-0.12559999999939464</v>
      </c>
      <c r="O45">
        <f t="shared" ca="1" si="3"/>
        <v>-0.11645456993284235</v>
      </c>
      <c r="Q45" s="2">
        <f t="shared" si="4"/>
        <v>39846.790800000002</v>
      </c>
    </row>
    <row r="46" spans="1:34" ht="12.95" customHeight="1" x14ac:dyDescent="0.2">
      <c r="A46" s="36" t="s">
        <v>71</v>
      </c>
      <c r="B46" s="37" t="s">
        <v>61</v>
      </c>
      <c r="C46" s="36">
        <v>54865.294800000003</v>
      </c>
      <c r="D46" s="36">
        <v>2E-3</v>
      </c>
      <c r="E46">
        <f t="shared" si="0"/>
        <v>5995.9564688193605</v>
      </c>
      <c r="F46">
        <f t="shared" si="1"/>
        <v>5996</v>
      </c>
      <c r="G46">
        <f t="shared" si="2"/>
        <v>-0.12159999999857973</v>
      </c>
      <c r="J46">
        <f t="shared" si="6"/>
        <v>-0.12159999999857973</v>
      </c>
      <c r="O46">
        <f t="shared" ca="1" si="3"/>
        <v>-0.11645456993284235</v>
      </c>
      <c r="Q46" s="2">
        <f t="shared" si="4"/>
        <v>39846.794800000003</v>
      </c>
    </row>
    <row r="47" spans="1:34" ht="12.95" customHeight="1" x14ac:dyDescent="0.2">
      <c r="A47" s="38" t="s">
        <v>72</v>
      </c>
      <c r="B47" s="34" t="s">
        <v>61</v>
      </c>
      <c r="C47" s="31">
        <v>56668.396999999997</v>
      </c>
      <c r="D47" s="39">
        <v>2.63E-2</v>
      </c>
      <c r="E47">
        <f t="shared" si="0"/>
        <v>6641.4430443187493</v>
      </c>
      <c r="F47">
        <f t="shared" si="1"/>
        <v>6641.5</v>
      </c>
      <c r="G47">
        <f t="shared" si="2"/>
        <v>-0.1591000000044005</v>
      </c>
      <c r="J47">
        <f t="shared" si="6"/>
        <v>-0.1591000000044005</v>
      </c>
      <c r="O47">
        <f t="shared" ca="1" si="3"/>
        <v>-0.1299947782849506</v>
      </c>
      <c r="Q47" s="2">
        <f t="shared" si="4"/>
        <v>41649.896999999997</v>
      </c>
    </row>
    <row r="48" spans="1:34" ht="12.95" customHeight="1" x14ac:dyDescent="0.2">
      <c r="A48" s="38" t="s">
        <v>72</v>
      </c>
      <c r="B48" s="34" t="s">
        <v>61</v>
      </c>
      <c r="C48" s="31">
        <v>56675.396699999998</v>
      </c>
      <c r="D48" s="39">
        <v>3.0000000000000001E-3</v>
      </c>
      <c r="E48">
        <f t="shared" si="0"/>
        <v>6643.9488437030122</v>
      </c>
      <c r="F48">
        <f t="shared" si="1"/>
        <v>6644</v>
      </c>
      <c r="G48">
        <f t="shared" si="2"/>
        <v>-0.1429000000061933</v>
      </c>
      <c r="J48">
        <f t="shared" si="6"/>
        <v>-0.1429000000061933</v>
      </c>
      <c r="O48">
        <f t="shared" ca="1" si="3"/>
        <v>-0.13004721906090766</v>
      </c>
      <c r="Q48" s="2">
        <f t="shared" si="4"/>
        <v>41656.896699999998</v>
      </c>
    </row>
    <row r="49" spans="1:17" ht="12.95" customHeight="1" x14ac:dyDescent="0.2">
      <c r="A49" s="38" t="s">
        <v>72</v>
      </c>
      <c r="B49" s="34" t="s">
        <v>61</v>
      </c>
      <c r="C49" s="31">
        <v>56689.369100000004</v>
      </c>
      <c r="D49" s="39">
        <v>6.9999999999999999E-4</v>
      </c>
      <c r="E49">
        <f t="shared" si="0"/>
        <v>6648.9507768311023</v>
      </c>
      <c r="F49">
        <f t="shared" si="1"/>
        <v>6649</v>
      </c>
      <c r="G49">
        <f t="shared" si="2"/>
        <v>-0.13750000000436557</v>
      </c>
      <c r="J49">
        <f t="shared" si="6"/>
        <v>-0.13750000000436557</v>
      </c>
      <c r="O49">
        <f t="shared" ca="1" si="3"/>
        <v>-0.13015210061282173</v>
      </c>
      <c r="Q49" s="2">
        <f t="shared" si="4"/>
        <v>41670.869100000004</v>
      </c>
    </row>
    <row r="50" spans="1:17" ht="12.95" customHeight="1" x14ac:dyDescent="0.2">
      <c r="A50" s="31" t="s">
        <v>73</v>
      </c>
      <c r="B50" s="35"/>
      <c r="C50" s="31">
        <v>57101.387600000002</v>
      </c>
      <c r="D50" s="31">
        <v>1.2999999999999999E-2</v>
      </c>
      <c r="E50">
        <f t="shared" si="0"/>
        <v>6796.4479129376386</v>
      </c>
      <c r="F50">
        <f t="shared" si="1"/>
        <v>6796.5</v>
      </c>
      <c r="G50">
        <f t="shared" si="2"/>
        <v>-0.14549999999871943</v>
      </c>
      <c r="J50">
        <f t="shared" si="6"/>
        <v>-0.14549999999871943</v>
      </c>
      <c r="O50">
        <f t="shared" ca="1" si="3"/>
        <v>-0.13324610639428719</v>
      </c>
      <c r="Q50" s="2">
        <f t="shared" si="4"/>
        <v>42082.887600000002</v>
      </c>
    </row>
    <row r="51" spans="1:17" ht="12.95" customHeight="1" x14ac:dyDescent="0.2">
      <c r="A51" s="41" t="s">
        <v>5</v>
      </c>
      <c r="B51" s="42" t="s">
        <v>61</v>
      </c>
      <c r="C51" s="43">
        <v>53253.501100000001</v>
      </c>
      <c r="D51" s="43">
        <v>3.6400000000000002E-2</v>
      </c>
      <c r="E51">
        <f t="shared" si="0"/>
        <v>5418.9557886446619</v>
      </c>
      <c r="F51">
        <f t="shared" si="1"/>
        <v>5419</v>
      </c>
      <c r="G51">
        <f t="shared" si="2"/>
        <v>-0.1235000000015134</v>
      </c>
      <c r="K51">
        <f>G51</f>
        <v>-0.1235000000015134</v>
      </c>
      <c r="O51">
        <f t="shared" ca="1" si="3"/>
        <v>-0.10435123884195706</v>
      </c>
      <c r="Q51" s="2">
        <f t="shared" si="4"/>
        <v>38235.001100000001</v>
      </c>
    </row>
    <row r="52" spans="1:17" ht="12.95" customHeight="1" x14ac:dyDescent="0.2">
      <c r="A52" s="44" t="s">
        <v>0</v>
      </c>
      <c r="B52" s="45" t="s">
        <v>61</v>
      </c>
      <c r="C52" s="44">
        <v>57734.092600000004</v>
      </c>
      <c r="D52" s="44" t="s">
        <v>75</v>
      </c>
      <c r="E52">
        <f>+(C52-C$7)/C$8</f>
        <v>7022.9478771389704</v>
      </c>
      <c r="F52">
        <f t="shared" si="1"/>
        <v>7023</v>
      </c>
      <c r="G52">
        <f>+C52-(C$7+F52*C$8)</f>
        <v>-0.14560000000346918</v>
      </c>
      <c r="K52">
        <f>G52</f>
        <v>-0.14560000000346918</v>
      </c>
      <c r="O52">
        <f ca="1">+C$11+C$12*F52</f>
        <v>-0.13799724069599523</v>
      </c>
      <c r="Q52" s="2">
        <f>+C52-15018.5</f>
        <v>42715.592600000004</v>
      </c>
    </row>
    <row r="53" spans="1:17" ht="12.95" customHeight="1" x14ac:dyDescent="0.2">
      <c r="A53" s="47" t="s">
        <v>77</v>
      </c>
      <c r="B53" s="46" t="s">
        <v>76</v>
      </c>
      <c r="C53" s="48">
        <v>59615.533222000115</v>
      </c>
      <c r="D53" s="48">
        <v>2.5099999999999998E-4</v>
      </c>
      <c r="E53">
        <f>+(C53-C$7)/C$8</f>
        <v>7696.4785644734411</v>
      </c>
      <c r="F53">
        <f t="shared" ref="F53" si="7">ROUND(2*E53,0)/2</f>
        <v>7696.5</v>
      </c>
      <c r="G53">
        <f>+C53-(C$7+F53*C$8)</f>
        <v>-5.9877999883610755E-2</v>
      </c>
      <c r="K53">
        <f>G53</f>
        <v>-5.9877999883610755E-2</v>
      </c>
      <c r="O53">
        <f ca="1">+C$11+C$12*F53</f>
        <v>-0.15212478573882232</v>
      </c>
      <c r="Q53" s="2">
        <f>+C53-15018.5</f>
        <v>44597.033222000115</v>
      </c>
    </row>
    <row r="54" spans="1:17" ht="12.95" customHeight="1" x14ac:dyDescent="0.2">
      <c r="C54" s="12"/>
      <c r="D54" s="12"/>
    </row>
    <row r="55" spans="1:17" ht="12.95" customHeight="1" x14ac:dyDescent="0.2">
      <c r="C55" s="12"/>
      <c r="D55" s="12"/>
    </row>
    <row r="56" spans="1:17" ht="12.95" customHeight="1" x14ac:dyDescent="0.2">
      <c r="C56" s="12"/>
      <c r="D56" s="12"/>
    </row>
    <row r="57" spans="1:17" ht="12.95" customHeight="1" x14ac:dyDescent="0.2">
      <c r="C57" s="12"/>
      <c r="D57" s="12"/>
    </row>
    <row r="58" spans="1:17" ht="12.95" customHeight="1" x14ac:dyDescent="0.2">
      <c r="C58" s="12"/>
      <c r="D58" s="12"/>
    </row>
    <row r="59" spans="1:17" ht="12.95" customHeight="1" x14ac:dyDescent="0.2">
      <c r="C59" s="12"/>
      <c r="D59" s="12"/>
    </row>
    <row r="60" spans="1:17" ht="12.95" customHeight="1" x14ac:dyDescent="0.2">
      <c r="C60" s="12"/>
      <c r="D60" s="12"/>
    </row>
    <row r="61" spans="1:17" ht="12.95" customHeight="1" x14ac:dyDescent="0.2">
      <c r="C61" s="12"/>
      <c r="D61" s="12"/>
    </row>
    <row r="62" spans="1:17" ht="12.95" customHeight="1" x14ac:dyDescent="0.2">
      <c r="C62" s="12"/>
      <c r="D62" s="12"/>
    </row>
    <row r="63" spans="1:17" ht="12.95" customHeight="1" x14ac:dyDescent="0.2">
      <c r="C63" s="12"/>
      <c r="D63" s="12"/>
    </row>
    <row r="64" spans="1:17" ht="12.95" customHeight="1" x14ac:dyDescent="0.2">
      <c r="C64" s="12"/>
      <c r="D64" s="12"/>
    </row>
    <row r="65" spans="3:4" ht="12.95" customHeight="1" x14ac:dyDescent="0.2">
      <c r="C65" s="12"/>
      <c r="D65" s="12"/>
    </row>
    <row r="66" spans="3:4" ht="12.95" customHeight="1" x14ac:dyDescent="0.2">
      <c r="C66" s="12"/>
      <c r="D66" s="12"/>
    </row>
    <row r="67" spans="3:4" ht="12.95" customHeight="1" x14ac:dyDescent="0.2">
      <c r="C67" s="12"/>
      <c r="D67" s="12"/>
    </row>
    <row r="68" spans="3:4" ht="12.95" customHeight="1" x14ac:dyDescent="0.2">
      <c r="C68" s="12"/>
      <c r="D68" s="12"/>
    </row>
    <row r="69" spans="3:4" ht="12.95" customHeight="1" x14ac:dyDescent="0.2">
      <c r="C69" s="12"/>
      <c r="D69" s="12"/>
    </row>
    <row r="70" spans="3:4" ht="12.95" customHeight="1" x14ac:dyDescent="0.2">
      <c r="C70" s="12"/>
      <c r="D70" s="12"/>
    </row>
    <row r="71" spans="3:4" ht="12.95" customHeight="1" x14ac:dyDescent="0.2">
      <c r="C71" s="12"/>
      <c r="D71" s="12"/>
    </row>
    <row r="72" spans="3:4" ht="12.95" customHeight="1" x14ac:dyDescent="0.2">
      <c r="C72" s="12"/>
      <c r="D72" s="12"/>
    </row>
    <row r="73" spans="3:4" ht="12.95" customHeight="1" x14ac:dyDescent="0.2">
      <c r="C73" s="12"/>
      <c r="D73" s="12"/>
    </row>
    <row r="74" spans="3:4" ht="12.95" customHeight="1" x14ac:dyDescent="0.2">
      <c r="C74" s="12"/>
      <c r="D74" s="12"/>
    </row>
    <row r="75" spans="3:4" ht="12.95" customHeight="1" x14ac:dyDescent="0.2">
      <c r="C75" s="12"/>
      <c r="D75" s="12"/>
    </row>
    <row r="76" spans="3:4" ht="12.95" customHeight="1" x14ac:dyDescent="0.2">
      <c r="C76" s="12"/>
      <c r="D76" s="12"/>
    </row>
    <row r="77" spans="3:4" ht="12.95" customHeight="1" x14ac:dyDescent="0.2">
      <c r="C77" s="12"/>
      <c r="D77" s="12"/>
    </row>
    <row r="78" spans="3:4" ht="12.95" customHeight="1" x14ac:dyDescent="0.2">
      <c r="C78" s="12"/>
      <c r="D78" s="12"/>
    </row>
    <row r="79" spans="3:4" ht="12.95" customHeight="1" x14ac:dyDescent="0.2">
      <c r="C79" s="12"/>
      <c r="D79" s="12"/>
    </row>
    <row r="80" spans="3:4" ht="12.95" customHeight="1" x14ac:dyDescent="0.2">
      <c r="C80" s="12"/>
      <c r="D80" s="12"/>
    </row>
    <row r="81" spans="3:4" ht="12.95" customHeight="1" x14ac:dyDescent="0.2">
      <c r="C81" s="12"/>
      <c r="D81" s="12"/>
    </row>
    <row r="82" spans="3:4" ht="12.95" customHeight="1" x14ac:dyDescent="0.2">
      <c r="C82" s="12"/>
      <c r="D82" s="12"/>
    </row>
    <row r="83" spans="3:4" ht="12.95" customHeight="1" x14ac:dyDescent="0.2">
      <c r="C83" s="12"/>
      <c r="D83" s="12"/>
    </row>
    <row r="84" spans="3:4" ht="12.95" customHeight="1" x14ac:dyDescent="0.2">
      <c r="C84" s="12"/>
      <c r="D84" s="12"/>
    </row>
    <row r="85" spans="3:4" ht="12.95" customHeight="1" x14ac:dyDescent="0.2">
      <c r="C85" s="12"/>
      <c r="D85" s="12"/>
    </row>
    <row r="86" spans="3:4" ht="12.95" customHeight="1" x14ac:dyDescent="0.2">
      <c r="C86" s="12"/>
      <c r="D86" s="12"/>
    </row>
    <row r="87" spans="3:4" ht="12.95" customHeight="1" x14ac:dyDescent="0.2">
      <c r="C87" s="12"/>
      <c r="D87" s="12"/>
    </row>
    <row r="88" spans="3:4" ht="12.95" customHeight="1" x14ac:dyDescent="0.2">
      <c r="C88" s="12"/>
      <c r="D88" s="12"/>
    </row>
    <row r="89" spans="3:4" ht="12.95" customHeight="1" x14ac:dyDescent="0.2">
      <c r="C89" s="12"/>
      <c r="D89" s="12"/>
    </row>
    <row r="90" spans="3:4" ht="12.95" customHeight="1" x14ac:dyDescent="0.2">
      <c r="C90" s="12"/>
      <c r="D90" s="12"/>
    </row>
    <row r="91" spans="3:4" ht="12.95" customHeight="1" x14ac:dyDescent="0.2">
      <c r="C91" s="12"/>
      <c r="D91" s="12"/>
    </row>
    <row r="92" spans="3:4" ht="12.95" customHeight="1" x14ac:dyDescent="0.2">
      <c r="C92" s="12"/>
      <c r="D92" s="12"/>
    </row>
    <row r="93" spans="3:4" ht="12.95" customHeight="1" x14ac:dyDescent="0.2">
      <c r="C93" s="12"/>
      <c r="D93" s="12"/>
    </row>
    <row r="94" spans="3:4" ht="12.95" customHeight="1" x14ac:dyDescent="0.2">
      <c r="C94" s="12"/>
      <c r="D94" s="12"/>
    </row>
    <row r="95" spans="3:4" ht="12.95" customHeight="1" x14ac:dyDescent="0.2">
      <c r="C95" s="12"/>
      <c r="D95" s="12"/>
    </row>
    <row r="96" spans="3:4" ht="12.95" customHeight="1" x14ac:dyDescent="0.2">
      <c r="C96" s="12"/>
      <c r="D96" s="12"/>
    </row>
    <row r="97" spans="3:4" ht="12.95" customHeight="1" x14ac:dyDescent="0.2">
      <c r="C97" s="12"/>
      <c r="D97" s="12"/>
    </row>
    <row r="98" spans="3:4" ht="12.95" customHeight="1" x14ac:dyDescent="0.2">
      <c r="C98" s="12"/>
      <c r="D98" s="12"/>
    </row>
    <row r="99" spans="3:4" ht="12.95" customHeight="1" x14ac:dyDescent="0.2">
      <c r="C99" s="12"/>
      <c r="D99" s="12"/>
    </row>
    <row r="100" spans="3:4" ht="12.95" customHeight="1" x14ac:dyDescent="0.2">
      <c r="C100" s="12"/>
      <c r="D100" s="12"/>
    </row>
    <row r="101" spans="3:4" ht="12.95" customHeight="1" x14ac:dyDescent="0.2">
      <c r="C101" s="12"/>
      <c r="D101" s="12"/>
    </row>
    <row r="102" spans="3:4" ht="12.95" customHeight="1" x14ac:dyDescent="0.2">
      <c r="C102" s="12"/>
      <c r="D102" s="12"/>
    </row>
    <row r="103" spans="3:4" ht="12.95" customHeight="1" x14ac:dyDescent="0.2">
      <c r="C103" s="12"/>
      <c r="D103" s="12"/>
    </row>
    <row r="104" spans="3:4" ht="12.95" customHeight="1" x14ac:dyDescent="0.2">
      <c r="C104" s="12"/>
      <c r="D104" s="12"/>
    </row>
    <row r="105" spans="3:4" ht="12.95" customHeight="1" x14ac:dyDescent="0.2">
      <c r="C105" s="12"/>
      <c r="D105" s="12"/>
    </row>
    <row r="106" spans="3:4" ht="12.95" customHeight="1" x14ac:dyDescent="0.2">
      <c r="C106" s="12"/>
      <c r="D106" s="12"/>
    </row>
    <row r="107" spans="3:4" ht="12.95" customHeight="1" x14ac:dyDescent="0.2">
      <c r="C107" s="12"/>
      <c r="D107" s="12"/>
    </row>
    <row r="108" spans="3:4" ht="12.95" customHeight="1" x14ac:dyDescent="0.2">
      <c r="C108" s="12"/>
      <c r="D108" s="12"/>
    </row>
    <row r="109" spans="3:4" ht="12.95" customHeight="1" x14ac:dyDescent="0.2">
      <c r="C109" s="12"/>
      <c r="D109" s="12"/>
    </row>
    <row r="110" spans="3:4" ht="12.95" customHeight="1" x14ac:dyDescent="0.2">
      <c r="C110" s="12"/>
      <c r="D110" s="12"/>
    </row>
    <row r="111" spans="3:4" ht="12.95" customHeight="1" x14ac:dyDescent="0.2">
      <c r="C111" s="12"/>
      <c r="D111" s="12"/>
    </row>
    <row r="112" spans="3:4" ht="12.95" customHeight="1" x14ac:dyDescent="0.2">
      <c r="C112" s="12"/>
      <c r="D112" s="12"/>
    </row>
    <row r="113" spans="3:4" ht="12.95" customHeight="1" x14ac:dyDescent="0.2">
      <c r="C113" s="12"/>
      <c r="D113" s="12"/>
    </row>
    <row r="114" spans="3:4" ht="12.95" customHeight="1" x14ac:dyDescent="0.2">
      <c r="C114" s="12"/>
      <c r="D114" s="12"/>
    </row>
    <row r="115" spans="3:4" ht="12.95" customHeight="1" x14ac:dyDescent="0.2">
      <c r="C115" s="12"/>
      <c r="D115" s="12"/>
    </row>
    <row r="116" spans="3:4" ht="12.95" customHeight="1" x14ac:dyDescent="0.2">
      <c r="C116" s="12"/>
      <c r="D116" s="12"/>
    </row>
    <row r="117" spans="3:4" ht="12.95" customHeight="1" x14ac:dyDescent="0.2">
      <c r="C117" s="12"/>
      <c r="D117" s="12"/>
    </row>
    <row r="118" spans="3:4" ht="12.95" customHeight="1" x14ac:dyDescent="0.2">
      <c r="C118" s="12"/>
      <c r="D118" s="12"/>
    </row>
    <row r="119" spans="3:4" ht="12.95" customHeight="1" x14ac:dyDescent="0.2">
      <c r="C119" s="12"/>
      <c r="D119" s="12"/>
    </row>
    <row r="120" spans="3:4" ht="12.95" customHeight="1" x14ac:dyDescent="0.2">
      <c r="C120" s="12"/>
      <c r="D120" s="12"/>
    </row>
    <row r="121" spans="3:4" ht="12.95" customHeight="1" x14ac:dyDescent="0.2">
      <c r="C121" s="12"/>
      <c r="D121" s="12"/>
    </row>
    <row r="122" spans="3:4" ht="12.95" customHeight="1" x14ac:dyDescent="0.2">
      <c r="C122" s="12"/>
      <c r="D122" s="12"/>
    </row>
    <row r="123" spans="3:4" ht="12.95" customHeight="1" x14ac:dyDescent="0.2">
      <c r="C123" s="12"/>
      <c r="D123" s="12"/>
    </row>
    <row r="124" spans="3:4" ht="12.95" customHeight="1" x14ac:dyDescent="0.2">
      <c r="C124" s="12"/>
      <c r="D124" s="12"/>
    </row>
    <row r="125" spans="3:4" ht="12.95" customHeight="1" x14ac:dyDescent="0.2">
      <c r="C125" s="12"/>
      <c r="D125" s="12"/>
    </row>
    <row r="126" spans="3:4" ht="12.95" customHeight="1" x14ac:dyDescent="0.2">
      <c r="C126" s="12"/>
      <c r="D126" s="12"/>
    </row>
    <row r="127" spans="3:4" ht="12.95" customHeight="1" x14ac:dyDescent="0.2">
      <c r="C127" s="12"/>
      <c r="D127" s="12"/>
    </row>
    <row r="128" spans="3:4" ht="12.95" customHeight="1" x14ac:dyDescent="0.2">
      <c r="C128" s="12"/>
      <c r="D128" s="12"/>
    </row>
    <row r="129" spans="3:4" ht="12.95" customHeight="1" x14ac:dyDescent="0.2">
      <c r="C129" s="12"/>
      <c r="D129" s="12"/>
    </row>
    <row r="130" spans="3:4" ht="12.95" customHeight="1" x14ac:dyDescent="0.2">
      <c r="C130" s="12"/>
      <c r="D130" s="12"/>
    </row>
    <row r="131" spans="3:4" ht="12.95" customHeight="1" x14ac:dyDescent="0.2">
      <c r="C131" s="12"/>
      <c r="D131" s="12"/>
    </row>
    <row r="132" spans="3:4" ht="12.95" customHeight="1" x14ac:dyDescent="0.2">
      <c r="C132" s="12"/>
      <c r="D132" s="12"/>
    </row>
    <row r="133" spans="3:4" ht="12.95" customHeight="1" x14ac:dyDescent="0.2">
      <c r="C133" s="12"/>
      <c r="D133" s="12"/>
    </row>
    <row r="134" spans="3:4" ht="12.95" customHeight="1" x14ac:dyDescent="0.2">
      <c r="C134" s="12"/>
      <c r="D134" s="12"/>
    </row>
    <row r="135" spans="3:4" ht="12.95" customHeight="1" x14ac:dyDescent="0.2">
      <c r="C135" s="12"/>
      <c r="D135" s="12"/>
    </row>
    <row r="136" spans="3:4" ht="12.95" customHeight="1" x14ac:dyDescent="0.2">
      <c r="C136" s="12"/>
      <c r="D136" s="12"/>
    </row>
    <row r="137" spans="3:4" ht="12.95" customHeight="1" x14ac:dyDescent="0.2">
      <c r="C137" s="12"/>
      <c r="D137" s="12"/>
    </row>
    <row r="138" spans="3:4" ht="12.95" customHeight="1" x14ac:dyDescent="0.2">
      <c r="C138" s="12"/>
      <c r="D138" s="12"/>
    </row>
    <row r="139" spans="3:4" ht="12.95" customHeight="1" x14ac:dyDescent="0.2">
      <c r="C139" s="12"/>
      <c r="D139" s="12"/>
    </row>
    <row r="140" spans="3:4" ht="12.95" customHeight="1" x14ac:dyDescent="0.2">
      <c r="C140" s="12"/>
      <c r="D140" s="12"/>
    </row>
    <row r="141" spans="3:4" ht="12.95" customHeight="1" x14ac:dyDescent="0.2">
      <c r="C141" s="12"/>
      <c r="D141" s="12"/>
    </row>
    <row r="142" spans="3:4" ht="12.95" customHeight="1" x14ac:dyDescent="0.2">
      <c r="C142" s="12"/>
      <c r="D142" s="12"/>
    </row>
    <row r="143" spans="3:4" ht="12.95" customHeight="1" x14ac:dyDescent="0.2">
      <c r="C143" s="12"/>
      <c r="D143" s="12"/>
    </row>
    <row r="144" spans="3:4" ht="12.95" customHeight="1" x14ac:dyDescent="0.2">
      <c r="C144" s="12"/>
      <c r="D144" s="12"/>
    </row>
    <row r="145" spans="3:4" ht="12.95" customHeight="1" x14ac:dyDescent="0.2">
      <c r="C145" s="12"/>
      <c r="D145" s="12"/>
    </row>
    <row r="146" spans="3:4" ht="12.95" customHeight="1" x14ac:dyDescent="0.2">
      <c r="C146" s="12"/>
      <c r="D146" s="12"/>
    </row>
    <row r="147" spans="3:4" ht="12.95" customHeight="1" x14ac:dyDescent="0.2">
      <c r="C147" s="12"/>
      <c r="D147" s="12"/>
    </row>
    <row r="148" spans="3:4" ht="12.95" customHeight="1" x14ac:dyDescent="0.2">
      <c r="C148" s="12"/>
      <c r="D148" s="12"/>
    </row>
    <row r="149" spans="3:4" ht="12.95" customHeight="1" x14ac:dyDescent="0.2">
      <c r="C149" s="12"/>
      <c r="D149" s="12"/>
    </row>
    <row r="150" spans="3:4" ht="12.95" customHeight="1" x14ac:dyDescent="0.2">
      <c r="C150" s="12"/>
      <c r="D150" s="12"/>
    </row>
    <row r="151" spans="3:4" ht="12.95" customHeight="1" x14ac:dyDescent="0.2">
      <c r="C151" s="12"/>
      <c r="D151" s="12"/>
    </row>
    <row r="152" spans="3:4" ht="12.95" customHeight="1" x14ac:dyDescent="0.2">
      <c r="C152" s="12"/>
      <c r="D152" s="12"/>
    </row>
    <row r="153" spans="3:4" ht="12.95" customHeight="1" x14ac:dyDescent="0.2">
      <c r="C153" s="12"/>
      <c r="D153" s="12"/>
    </row>
    <row r="154" spans="3:4" ht="12.95" customHeight="1" x14ac:dyDescent="0.2">
      <c r="C154" s="12"/>
      <c r="D154" s="12"/>
    </row>
    <row r="155" spans="3:4" ht="12.95" customHeight="1" x14ac:dyDescent="0.2">
      <c r="C155" s="12"/>
      <c r="D155" s="12"/>
    </row>
    <row r="156" spans="3:4" ht="12.95" customHeight="1" x14ac:dyDescent="0.2">
      <c r="C156" s="12"/>
      <c r="D156" s="12"/>
    </row>
    <row r="157" spans="3:4" ht="12.95" customHeight="1" x14ac:dyDescent="0.2">
      <c r="C157" s="12"/>
      <c r="D157" s="12"/>
    </row>
    <row r="158" spans="3:4" ht="12.95" customHeight="1" x14ac:dyDescent="0.2">
      <c r="C158" s="12"/>
      <c r="D158" s="12"/>
    </row>
    <row r="159" spans="3:4" ht="12.95" customHeight="1" x14ac:dyDescent="0.2">
      <c r="C159" s="12"/>
      <c r="D159" s="12"/>
    </row>
    <row r="160" spans="3:4" ht="12.95" customHeight="1" x14ac:dyDescent="0.2">
      <c r="C160" s="12"/>
      <c r="D160" s="12"/>
    </row>
    <row r="161" spans="3:4" ht="12.95" customHeight="1" x14ac:dyDescent="0.2">
      <c r="C161" s="12"/>
      <c r="D161" s="12"/>
    </row>
    <row r="162" spans="3:4" ht="12.95" customHeight="1" x14ac:dyDescent="0.2">
      <c r="C162" s="12"/>
      <c r="D162" s="12"/>
    </row>
    <row r="163" spans="3:4" ht="12.95" customHeight="1" x14ac:dyDescent="0.2">
      <c r="C163" s="12"/>
      <c r="D163" s="12"/>
    </row>
    <row r="164" spans="3:4" ht="12.95" customHeight="1" x14ac:dyDescent="0.2">
      <c r="C164" s="12"/>
      <c r="D164" s="12"/>
    </row>
    <row r="165" spans="3:4" ht="12.95" customHeight="1" x14ac:dyDescent="0.2">
      <c r="C165" s="12"/>
      <c r="D165" s="12"/>
    </row>
    <row r="166" spans="3:4" ht="12.95" customHeight="1" x14ac:dyDescent="0.2">
      <c r="C166" s="12"/>
      <c r="D166" s="12"/>
    </row>
    <row r="167" spans="3:4" ht="12.95" customHeight="1" x14ac:dyDescent="0.2">
      <c r="C167" s="12"/>
      <c r="D167" s="12"/>
    </row>
    <row r="168" spans="3:4" ht="12.95" customHeight="1" x14ac:dyDescent="0.2">
      <c r="C168" s="12"/>
      <c r="D168" s="12"/>
    </row>
    <row r="169" spans="3:4" ht="12.95" customHeight="1" x14ac:dyDescent="0.2">
      <c r="C169" s="12"/>
      <c r="D169" s="12"/>
    </row>
    <row r="170" spans="3:4" ht="12.95" customHeight="1" x14ac:dyDescent="0.2">
      <c r="C170" s="12"/>
      <c r="D170" s="12"/>
    </row>
    <row r="171" spans="3:4" ht="12.95" customHeight="1" x14ac:dyDescent="0.2">
      <c r="C171" s="12"/>
      <c r="D171" s="12"/>
    </row>
    <row r="172" spans="3:4" ht="12.95" customHeight="1" x14ac:dyDescent="0.2">
      <c r="C172" s="12"/>
      <c r="D172" s="12"/>
    </row>
    <row r="173" spans="3:4" ht="12.95" customHeight="1" x14ac:dyDescent="0.2">
      <c r="C173" s="12"/>
      <c r="D173" s="12"/>
    </row>
    <row r="174" spans="3:4" ht="12.95" customHeight="1" x14ac:dyDescent="0.2">
      <c r="C174" s="12"/>
      <c r="D174" s="12"/>
    </row>
    <row r="175" spans="3:4" ht="12.95" customHeight="1" x14ac:dyDescent="0.2">
      <c r="C175" s="12"/>
      <c r="D175" s="12"/>
    </row>
    <row r="176" spans="3:4" ht="12.95" customHeight="1" x14ac:dyDescent="0.2">
      <c r="C176" s="12"/>
      <c r="D176" s="12"/>
    </row>
    <row r="177" spans="3:4" ht="12.95" customHeight="1" x14ac:dyDescent="0.2">
      <c r="C177" s="12"/>
      <c r="D177" s="12"/>
    </row>
    <row r="178" spans="3:4" ht="12.95" customHeight="1" x14ac:dyDescent="0.2">
      <c r="C178" s="12"/>
      <c r="D178" s="12"/>
    </row>
    <row r="179" spans="3:4" ht="12.95" customHeight="1" x14ac:dyDescent="0.2">
      <c r="C179" s="12"/>
      <c r="D179" s="12"/>
    </row>
    <row r="180" spans="3:4" ht="12.95" customHeight="1" x14ac:dyDescent="0.2">
      <c r="C180" s="12"/>
      <c r="D180" s="12"/>
    </row>
    <row r="181" spans="3:4" ht="12.95" customHeight="1" x14ac:dyDescent="0.2">
      <c r="C181" s="12"/>
      <c r="D181" s="12"/>
    </row>
    <row r="182" spans="3:4" ht="12.95" customHeight="1" x14ac:dyDescent="0.2">
      <c r="C182" s="12"/>
      <c r="D182" s="12"/>
    </row>
    <row r="183" spans="3:4" ht="12.95" customHeight="1" x14ac:dyDescent="0.2">
      <c r="C183" s="12"/>
      <c r="D183" s="12"/>
    </row>
    <row r="184" spans="3:4" ht="12.95" customHeight="1" x14ac:dyDescent="0.2">
      <c r="C184" s="12"/>
      <c r="D184" s="12"/>
    </row>
    <row r="185" spans="3:4" ht="12.95" customHeight="1" x14ac:dyDescent="0.2">
      <c r="C185" s="12"/>
      <c r="D185" s="12"/>
    </row>
    <row r="186" spans="3:4" ht="12.95" customHeight="1" x14ac:dyDescent="0.2">
      <c r="C186" s="12"/>
      <c r="D186" s="12"/>
    </row>
    <row r="187" spans="3:4" ht="12.95" customHeight="1" x14ac:dyDescent="0.2">
      <c r="C187" s="12"/>
      <c r="D187" s="12"/>
    </row>
    <row r="188" spans="3:4" ht="12.95" customHeight="1" x14ac:dyDescent="0.2">
      <c r="C188" s="12"/>
      <c r="D188" s="12"/>
    </row>
    <row r="189" spans="3:4" ht="12.95" customHeight="1" x14ac:dyDescent="0.2">
      <c r="C189" s="12"/>
      <c r="D189" s="12"/>
    </row>
    <row r="190" spans="3:4" ht="12.95" customHeight="1" x14ac:dyDescent="0.2">
      <c r="C190" s="12"/>
      <c r="D190" s="12"/>
    </row>
    <row r="191" spans="3:4" ht="12.95" customHeight="1" x14ac:dyDescent="0.2">
      <c r="C191" s="12"/>
      <c r="D191" s="12"/>
    </row>
    <row r="192" spans="3:4" ht="12.95" customHeight="1" x14ac:dyDescent="0.2">
      <c r="C192" s="12"/>
      <c r="D192" s="12"/>
    </row>
    <row r="193" spans="3:4" ht="12.95" customHeight="1" x14ac:dyDescent="0.2">
      <c r="C193" s="12"/>
      <c r="D193" s="12"/>
    </row>
    <row r="194" spans="3:4" ht="12.95" customHeight="1" x14ac:dyDescent="0.2">
      <c r="C194" s="12"/>
      <c r="D194" s="12"/>
    </row>
    <row r="195" spans="3:4" ht="12.95" customHeight="1" x14ac:dyDescent="0.2">
      <c r="C195" s="12"/>
      <c r="D195" s="12"/>
    </row>
    <row r="196" spans="3:4" ht="12.95" customHeight="1" x14ac:dyDescent="0.2">
      <c r="C196" s="12"/>
      <c r="D196" s="12"/>
    </row>
    <row r="197" spans="3:4" ht="12.95" customHeight="1" x14ac:dyDescent="0.2">
      <c r="C197" s="12"/>
      <c r="D197" s="12"/>
    </row>
    <row r="198" spans="3:4" ht="12.95" customHeight="1" x14ac:dyDescent="0.2">
      <c r="C198" s="12"/>
      <c r="D198" s="12"/>
    </row>
    <row r="199" spans="3:4" ht="12.95" customHeight="1" x14ac:dyDescent="0.2">
      <c r="C199" s="12"/>
      <c r="D199" s="12"/>
    </row>
    <row r="200" spans="3:4" ht="12.95" customHeight="1" x14ac:dyDescent="0.2">
      <c r="C200" s="12"/>
      <c r="D200" s="12"/>
    </row>
    <row r="201" spans="3:4" ht="12.95" customHeight="1" x14ac:dyDescent="0.2">
      <c r="C201" s="12"/>
      <c r="D201" s="12"/>
    </row>
    <row r="202" spans="3:4" ht="12.95" customHeight="1" x14ac:dyDescent="0.2">
      <c r="C202" s="12"/>
      <c r="D202" s="12"/>
    </row>
    <row r="203" spans="3:4" ht="12.95" customHeight="1" x14ac:dyDescent="0.2">
      <c r="C203" s="12"/>
      <c r="D203" s="12"/>
    </row>
    <row r="204" spans="3:4" ht="12.95" customHeight="1" x14ac:dyDescent="0.2">
      <c r="C204" s="12"/>
      <c r="D204" s="12"/>
    </row>
    <row r="205" spans="3:4" ht="12.95" customHeight="1" x14ac:dyDescent="0.2">
      <c r="C205" s="12"/>
      <c r="D205" s="12"/>
    </row>
    <row r="206" spans="3:4" ht="12.95" customHeight="1" x14ac:dyDescent="0.2">
      <c r="C206" s="12"/>
      <c r="D206" s="12"/>
    </row>
    <row r="207" spans="3:4" ht="12.95" customHeight="1" x14ac:dyDescent="0.2">
      <c r="C207" s="12"/>
      <c r="D207" s="12"/>
    </row>
    <row r="208" spans="3:4" ht="12.95" customHeight="1" x14ac:dyDescent="0.2">
      <c r="C208" s="12"/>
      <c r="D208" s="12"/>
    </row>
    <row r="209" spans="3:4" ht="12.95" customHeight="1" x14ac:dyDescent="0.2">
      <c r="C209" s="12"/>
      <c r="D209" s="12"/>
    </row>
    <row r="210" spans="3:4" ht="12.95" customHeight="1" x14ac:dyDescent="0.2">
      <c r="C210" s="12"/>
      <c r="D210" s="12"/>
    </row>
    <row r="211" spans="3:4" ht="12.95" customHeight="1" x14ac:dyDescent="0.2">
      <c r="C211" s="12"/>
      <c r="D211" s="12"/>
    </row>
    <row r="212" spans="3:4" ht="12.95" customHeight="1" x14ac:dyDescent="0.2">
      <c r="C212" s="12"/>
      <c r="D212" s="12"/>
    </row>
    <row r="213" spans="3:4" ht="12.95" customHeight="1" x14ac:dyDescent="0.2">
      <c r="C213" s="12"/>
      <c r="D213" s="12"/>
    </row>
    <row r="214" spans="3:4" ht="12.95" customHeight="1" x14ac:dyDescent="0.2">
      <c r="C214" s="12"/>
      <c r="D214" s="12"/>
    </row>
    <row r="215" spans="3:4" ht="12.95" customHeight="1" x14ac:dyDescent="0.2">
      <c r="C215" s="12"/>
      <c r="D215" s="12"/>
    </row>
    <row r="216" spans="3:4" ht="12.95" customHeight="1" x14ac:dyDescent="0.2">
      <c r="C216" s="12"/>
      <c r="D216" s="12"/>
    </row>
    <row r="217" spans="3:4" ht="12.95" customHeight="1" x14ac:dyDescent="0.2">
      <c r="C217" s="12"/>
      <c r="D217" s="12"/>
    </row>
    <row r="218" spans="3:4" ht="12.95" customHeight="1" x14ac:dyDescent="0.2">
      <c r="C218" s="12"/>
      <c r="D218" s="12"/>
    </row>
    <row r="219" spans="3:4" ht="12.95" customHeight="1" x14ac:dyDescent="0.2">
      <c r="C219" s="12"/>
      <c r="D219" s="12"/>
    </row>
    <row r="220" spans="3:4" ht="12.95" customHeight="1" x14ac:dyDescent="0.2">
      <c r="C220" s="12"/>
      <c r="D220" s="12"/>
    </row>
    <row r="221" spans="3:4" ht="12.95" customHeight="1" x14ac:dyDescent="0.2">
      <c r="C221" s="12"/>
      <c r="D221" s="12"/>
    </row>
    <row r="222" spans="3:4" ht="12.95" customHeight="1" x14ac:dyDescent="0.2">
      <c r="C222" s="12"/>
      <c r="D222" s="12"/>
    </row>
    <row r="223" spans="3:4" ht="12.95" customHeight="1" x14ac:dyDescent="0.2">
      <c r="C223" s="12"/>
      <c r="D223" s="12"/>
    </row>
    <row r="224" spans="3:4" ht="12.95" customHeight="1" x14ac:dyDescent="0.2">
      <c r="C224" s="12"/>
      <c r="D224" s="12"/>
    </row>
    <row r="225" spans="3:4" ht="12.95" customHeight="1" x14ac:dyDescent="0.2">
      <c r="C225" s="12"/>
      <c r="D225" s="12"/>
    </row>
    <row r="226" spans="3:4" ht="12.95" customHeight="1" x14ac:dyDescent="0.2">
      <c r="C226" s="12"/>
      <c r="D226" s="12"/>
    </row>
    <row r="227" spans="3:4" ht="12.95" customHeight="1" x14ac:dyDescent="0.2">
      <c r="C227" s="12"/>
      <c r="D227" s="12"/>
    </row>
  </sheetData>
  <phoneticPr fontId="0" type="noConversion"/>
  <hyperlinks>
    <hyperlink ref="H3199" r:id="rId1" display="http://vsolj.cetus-net.org/bulletin.html" xr:uid="{00000000-0004-0000-0000-000000000000}"/>
    <hyperlink ref="H64896" r:id="rId2" display="http://vsolj.cetus-net.org/bulletin.html" xr:uid="{00000000-0004-0000-0000-000001000000}"/>
    <hyperlink ref="H64889" r:id="rId3" display="https://www.aavso.org/ejaavso" xr:uid="{00000000-0004-0000-0000-000002000000}"/>
    <hyperlink ref="I64896" r:id="rId4" display="http://vsolj.cetus-net.org/bulletin.html" xr:uid="{00000000-0004-0000-0000-000003000000}"/>
    <hyperlink ref="AQ58547" r:id="rId5" display="http://cdsbib.u-strasbg.fr/cgi-bin/cdsbib?1990RMxAA..21..381G" xr:uid="{00000000-0004-0000-0000-000004000000}"/>
    <hyperlink ref="H64893" r:id="rId6" display="https://www.aavso.org/ejaavso" xr:uid="{00000000-0004-0000-0000-000005000000}"/>
    <hyperlink ref="AP5911" r:id="rId7" display="http://cdsbib.u-strasbg.fr/cgi-bin/cdsbib?1990RMxAA..21..381G" xr:uid="{00000000-0004-0000-0000-000006000000}"/>
    <hyperlink ref="AP5914" r:id="rId8" display="http://cdsbib.u-strasbg.fr/cgi-bin/cdsbib?1990RMxAA..21..381G" xr:uid="{00000000-0004-0000-0000-000007000000}"/>
    <hyperlink ref="AP5912" r:id="rId9" display="http://cdsbib.u-strasbg.fr/cgi-bin/cdsbib?1990RMxAA..21..381G" xr:uid="{00000000-0004-0000-0000-000008000000}"/>
    <hyperlink ref="AP5896" r:id="rId10" display="http://cdsbib.u-strasbg.fr/cgi-bin/cdsbib?1990RMxAA..21..381G" xr:uid="{00000000-0004-0000-0000-000009000000}"/>
    <hyperlink ref="AQ6125" r:id="rId11" display="http://cdsbib.u-strasbg.fr/cgi-bin/cdsbib?1990RMxAA..21..381G" xr:uid="{00000000-0004-0000-0000-00000A000000}"/>
    <hyperlink ref="AQ6129" r:id="rId12" display="http://cdsbib.u-strasbg.fr/cgi-bin/cdsbib?1990RMxAA..21..381G" xr:uid="{00000000-0004-0000-0000-00000B000000}"/>
    <hyperlink ref="AQ273" r:id="rId13" display="http://cdsbib.u-strasbg.fr/cgi-bin/cdsbib?1990RMxAA..21..381G" xr:uid="{00000000-0004-0000-0000-00000C000000}"/>
    <hyperlink ref="I3017" r:id="rId14" display="http://vsolj.cetus-net.org/bulletin.html" xr:uid="{00000000-0004-0000-0000-00000D000000}"/>
    <hyperlink ref="H3017" r:id="rId15" display="http://vsolj.cetus-net.org/bulletin.html" xr:uid="{00000000-0004-0000-0000-00000E000000}"/>
    <hyperlink ref="AQ934" r:id="rId16" display="http://cdsbib.u-strasbg.fr/cgi-bin/cdsbib?1990RMxAA..21..381G" xr:uid="{00000000-0004-0000-0000-00000F000000}"/>
    <hyperlink ref="AQ933" r:id="rId17" display="http://cdsbib.u-strasbg.fr/cgi-bin/cdsbib?1990RMxAA..21..381G" xr:uid="{00000000-0004-0000-0000-000010000000}"/>
    <hyperlink ref="AP4187" r:id="rId18" display="http://cdsbib.u-strasbg.fr/cgi-bin/cdsbib?1990RMxAA..21..381G" xr:uid="{00000000-0004-0000-0000-000011000000}"/>
    <hyperlink ref="AP4205" r:id="rId19" display="http://cdsbib.u-strasbg.fr/cgi-bin/cdsbib?1990RMxAA..21..381G" xr:uid="{00000000-0004-0000-0000-000012000000}"/>
    <hyperlink ref="AP4206" r:id="rId20" display="http://cdsbib.u-strasbg.fr/cgi-bin/cdsbib?1990RMxAA..21..381G" xr:uid="{00000000-0004-0000-0000-000013000000}"/>
    <hyperlink ref="AP420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2024-01-13T06:23:33Z</dcterms:modified>
</cp:coreProperties>
</file>