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8_{187469E4-A8B7-485F-B8D8-0D246D111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<sst xmlns="http://schemas.openxmlformats.org/spreadsheetml/2006/main" count="61" uniqueCount="53">
  <si>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</si>
  <si>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</si>
  <si>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</si>
  <si>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</si>
  <si>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</si>
  <si>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</si>
  <si>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</si>
  <si>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</si>
  <si>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</si>
  <si>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</si>
  <si>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</si>
  <si>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</si>
  <si>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</si>
  <si>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</si>
  <si>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</si>
  <si>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</si>
  <si>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</si>
  <si>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</si>
  <si>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</si>
  <si>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</si>
  <si>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</si>
  <si>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</si>
  <si>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</si>
  <si>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</si>
  <si>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</si>
  <si>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</si>
  <si>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</si>
  <si>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</si>
  <si>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</si>
  <si>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</si>
  <si>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</si>
  <si>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</si>
  <si>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</si>
  <si>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</si>
  <si>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</si>
  <si>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</si>
  <si>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</si>
  <si>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</si>
  <si>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</si>
  <si>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</si>
  <si>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</si>
  <si>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</si>
  <si>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</si>
  <si>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</si>
  <si>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</si>
  <si>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</si>
  <si>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BAV102 Feb 2025</t>
  </si>
  <si>
    <t>I</t>
  </si>
  <si>
    <t>UCAC3 284-090934 Aur</t>
  </si>
  <si>
    <t>VSX : Detail for UCAC3 284-090934</t>
  </si>
  <si>
    <t>EW</t>
  </si>
  <si>
    <t>VSX</t>
  </si>
  <si>
    <t>15.97 (1.12)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</si>
</sst>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UCAC3 284-090934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4.4082930000722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2.5725000159582123E-4</c:v>
                </c:pt>
                <c:pt idx="2">
                  <c:v>2.5739999982761219E-3</c:v>
                </c:pt>
                <c:pt idx="3">
                  <c:v>8.8502499929745682E-3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-4.1661432230540463E-4</c:v>
                </c:pt>
                <c:pt idx="1">
                  <c:v>3.9009869310751072E-3</c:v>
                </c:pt>
                <c:pt idx="2">
                  <c:v>3.901132368514167E-3</c:v>
                </c:pt>
                <c:pt idx="3">
                  <c:v>4.2959950155626427E-3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14843.5</c:v>
                      </c:pt>
                      <c:pt idx="2">
                        <c:v>14844</c:v>
                      </c:pt>
                      <c:pt idx="3">
                        <c:v>16201.5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UCAC3 284-090934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2.5725000159582123E-4</c:v>
                </c:pt>
                <c:pt idx="2">
                  <c:v>2.5739999982761219E-3</c:v>
                </c:pt>
                <c:pt idx="3">
                  <c:v>8.8502499929745682E-3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-4.1661432230540463E-4</c:v>
                </c:pt>
                <c:pt idx="1">
                  <c:v>3.9009869310751072E-3</c:v>
                </c:pt>
                <c:pt idx="2">
                  <c:v>3.901132368514167E-3</c:v>
                </c:pt>
                <c:pt idx="3">
                  <c:v>4.2959950155626427E-3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14843.5</c:v>
                </c:pt>
                <c:pt idx="2">
                  <c:v>14844</c:v>
                </c:pt>
                <c:pt idx="3">
                  <c:v>16201.5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081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6.140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48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D2" s="49" t="s">
        <v>49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56013.394500000002</v>
      </c>
      <c r="D7" s="13" t="s">
        <v>51</v>
      </c>
    </row>
    <row r="8" spans="1:15" ht="12.95" customHeight="1" x14ac:dyDescent="0.2">
      <c r="A8" s="20" t="s">
        <v>3</v>
      </c>
      <c r="C8" s="28">
        <v>0.2643665</v>
      </c>
      <c r="D8" s="22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-4.1661432230540463E-4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2.9087487812042386E-7</v>
      </c>
      <c r="D12" s="21"/>
      <c r="E12" s="35" t="s">
        <v>45</v>
      </c>
      <c r="F12" s="36" t="s">
        <v>52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60855.589360416663</v>
      </c>
    </row>
    <row r="15" spans="1:15" ht="12.95" customHeight="1" x14ac:dyDescent="0.2">
      <c r="A15" s="17" t="s">
        <v>17</v>
      </c>
      <c r="C15" s="18">
        <f ca="1">(C7+C11)+(C8+C12)*INT(MAX(F21:F3533))</f>
        <v>60296.400462349586</v>
      </c>
      <c r="E15" s="37" t="s">
        <v>33</v>
      </c>
      <c r="F15" s="39">
        <f ca="1">ROUND(2*(F14-$C$7)/$C$8,0)/2+F13</f>
        <v>18317</v>
      </c>
    </row>
    <row r="16" spans="1:15" ht="12.95" customHeight="1" x14ac:dyDescent="0.2">
      <c r="A16" s="17" t="s">
        <v>4</v>
      </c>
      <c r="C16" s="18">
        <f ca="1">+C8+C12</f>
        <v>0.26436679087487813</v>
      </c>
      <c r="E16" s="37" t="s">
        <v>34</v>
      </c>
      <c r="F16" s="39">
        <f ca="1">ROUND(2*(F14-$C$15)/$C$16,0)/2+F13</f>
        <v>2116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45837.696425174167</v>
      </c>
    </row>
    <row r="18" spans="1:21" ht="12.95" customHeight="1" thickTop="1" thickBot="1" x14ac:dyDescent="0.25">
      <c r="A18" s="17" t="s">
        <v>5</v>
      </c>
      <c r="C18" s="24">
        <f ca="1">+C15</f>
        <v>60296.400462349586</v>
      </c>
      <c r="D18" s="25">
        <f ca="1">+C16</f>
        <v>0.26436679087487813</v>
      </c>
      <c r="E18" s="42" t="s">
        <v>44</v>
      </c>
      <c r="F18" s="41">
        <f ca="1">+($C$15+$C$16*$F$16)-($C$16/2)-15018.5-$C$5/24</f>
        <v>45837.564241778731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51</v>
      </c>
      <c r="B21" s="21"/>
      <c r="C21" s="22">
        <v>56013.394500000002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-4.1661432230540463E-4</v>
      </c>
      <c r="Q21" s="26">
        <f>+C21-15018.5</f>
        <v>40994.894500000002</v>
      </c>
    </row>
    <row r="22" spans="1:21" ht="12.95" customHeight="1" x14ac:dyDescent="0.2">
      <c r="A22" s="45" t="s">
        <v>46</v>
      </c>
      <c r="B22" s="46" t="s">
        <v>47</v>
      </c>
      <c r="C22" s="47">
        <v>59937.518900000003</v>
      </c>
      <c r="D22" s="48">
        <v>4.1999999999999997E-3</v>
      </c>
      <c r="E22" s="20">
        <f t="shared" ref="E22:E24" si="0">+(C22-C$7)/C$8</f>
        <v>14843.500973080932</v>
      </c>
      <c r="F22" s="20">
        <f t="shared" ref="F22:F24" si="1">ROUND(2*E22,0)/2</f>
        <v>14843.5</v>
      </c>
      <c r="G22" s="20">
        <f t="shared" ref="G22:G24" si="2">+C22-(C$7+F22*C$8)</f>
        <v>2.5725000159582123E-4</v>
      </c>
      <c r="K22" s="20">
        <f t="shared" ref="K22:K24" si="3">+G22</f>
        <v>2.5725000159582123E-4</v>
      </c>
      <c r="O22" s="20">
        <f t="shared" ref="O22:O24" ca="1" si="4">+C$11+C$12*$F22</f>
        <v>3.9009869310751072E-3</v>
      </c>
      <c r="Q22" s="26">
        <f t="shared" ref="Q22:Q24" si="5">+C22-15018.5</f>
        <v>44919.018900000003</v>
      </c>
    </row>
    <row r="23" spans="1:21" ht="12.95" customHeight="1" x14ac:dyDescent="0.2">
      <c r="A23" s="45" t="s">
        <v>46</v>
      </c>
      <c r="B23" s="46" t="s">
        <v>47</v>
      </c>
      <c r="C23" s="47">
        <v>59937.653400000003</v>
      </c>
      <c r="D23" s="48">
        <v>4.1999999999999997E-3</v>
      </c>
      <c r="E23" s="20">
        <f t="shared" si="0"/>
        <v>14844.009736483256</v>
      </c>
      <c r="F23" s="20">
        <f t="shared" si="1"/>
        <v>14844</v>
      </c>
      <c r="G23" s="20">
        <f t="shared" si="2"/>
        <v>2.5739999982761219E-3</v>
      </c>
      <c r="K23" s="20">
        <f t="shared" si="3"/>
        <v>2.5739999982761219E-3</v>
      </c>
      <c r="O23" s="20">
        <f t="shared" ca="1" si="4"/>
        <v>3.901132368514167E-3</v>
      </c>
      <c r="Q23" s="26">
        <f t="shared" si="5"/>
        <v>44919.153400000003</v>
      </c>
    </row>
    <row r="24" spans="1:21" ht="12.95" customHeight="1" x14ac:dyDescent="0.2">
      <c r="A24" s="45" t="s">
        <v>46</v>
      </c>
      <c r="B24" s="46" t="s">
        <v>47</v>
      </c>
      <c r="C24" s="47">
        <v>60296.537199999999</v>
      </c>
      <c r="D24" s="48">
        <v>4.1999999999999997E-3</v>
      </c>
      <c r="E24" s="20">
        <f t="shared" si="0"/>
        <v>16201.533477199255</v>
      </c>
      <c r="F24" s="20">
        <f t="shared" si="1"/>
        <v>16201.5</v>
      </c>
      <c r="G24" s="20">
        <f t="shared" si="2"/>
        <v>8.8502499929745682E-3</v>
      </c>
      <c r="K24" s="20">
        <f t="shared" si="3"/>
        <v>8.8502499929745682E-3</v>
      </c>
      <c r="O24" s="20">
        <f t="shared" ca="1" si="4"/>
        <v>4.2959950155626427E-3</v>
      </c>
      <c r="Q24" s="26">
        <f t="shared" si="5"/>
        <v>45278.037199999999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08106" xr:uid="{7EB42FE8-196C-4819-BE72-1C1CA7A3C9EC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2025-06-29T02:08:40Z</dcterms:modified>
</cp:coreProperties>
</file>