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24D408D-75E5-4A8B-AFE5-436B4B61834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2" i="1" l="1"/>
  <c r="F32" i="1"/>
  <c r="D9" i="1"/>
  <c r="C9" i="1"/>
  <c r="Q32" i="1"/>
  <c r="E22" i="1"/>
  <c r="F22" i="1"/>
  <c r="E23" i="1"/>
  <c r="F23" i="1"/>
  <c r="Q28" i="1"/>
  <c r="Q29" i="1"/>
  <c r="Q30" i="1"/>
  <c r="Q31" i="1"/>
  <c r="Q27" i="1"/>
  <c r="F16" i="1"/>
  <c r="C17" i="1"/>
  <c r="Q22" i="1"/>
  <c r="Q23" i="1"/>
  <c r="Q24" i="1"/>
  <c r="Q25" i="1"/>
  <c r="Q26" i="1"/>
  <c r="C8" i="1"/>
  <c r="C21" i="1"/>
  <c r="E21" i="1"/>
  <c r="F21" i="1"/>
  <c r="C7" i="1"/>
  <c r="R22" i="1"/>
  <c r="Q21" i="1"/>
  <c r="G22" i="1"/>
  <c r="K22" i="1"/>
  <c r="E31" i="1"/>
  <c r="F31" i="1"/>
  <c r="G32" i="1"/>
  <c r="K32" i="1"/>
  <c r="G27" i="1"/>
  <c r="K27" i="1"/>
  <c r="E25" i="1"/>
  <c r="F25" i="1"/>
  <c r="G25" i="1"/>
  <c r="K25" i="1"/>
  <c r="E28" i="1"/>
  <c r="F28" i="1"/>
  <c r="G28" i="1"/>
  <c r="K28" i="1"/>
  <c r="E27" i="1"/>
  <c r="F27" i="1"/>
  <c r="G21" i="1"/>
  <c r="G26" i="1"/>
  <c r="K26" i="1"/>
  <c r="E24" i="1"/>
  <c r="F24" i="1"/>
  <c r="G24" i="1"/>
  <c r="K24" i="1"/>
  <c r="G29" i="1"/>
  <c r="K29" i="1"/>
  <c r="E30" i="1"/>
  <c r="F30" i="1"/>
  <c r="G30" i="1"/>
  <c r="K30" i="1"/>
  <c r="G23" i="1"/>
  <c r="K23" i="1"/>
  <c r="E26" i="1"/>
  <c r="F26" i="1"/>
  <c r="G31" i="1"/>
  <c r="K31" i="1"/>
  <c r="E29" i="1"/>
  <c r="F29" i="1"/>
  <c r="H21" i="1"/>
  <c r="C12" i="1"/>
  <c r="C11" i="1"/>
  <c r="O32" i="1" l="1"/>
  <c r="O25" i="1"/>
  <c r="O28" i="1"/>
  <c r="O29" i="1"/>
  <c r="O22" i="1"/>
  <c r="C15" i="1"/>
  <c r="F18" i="1" s="1"/>
  <c r="O31" i="1"/>
  <c r="O30" i="1"/>
  <c r="O21" i="1"/>
  <c r="O24" i="1"/>
  <c r="O23" i="1"/>
  <c r="O27" i="1"/>
  <c r="O26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<sst xmlns="http://schemas.openxmlformats.org/spreadsheetml/2006/main" count="66" uniqueCount="50">
  <si>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</si>
  <si>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</si>
  <si>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</si>
  <si>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</si>
  <si>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</si>
  <si>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</si>
  <si>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</si>
  <si>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</si>
  <si>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</si>
  <si>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</si>
  <si>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</si>
  <si>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</si>
  <si>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</si>
  <si>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</si>
  <si>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</si>
  <si>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</si>
  <si>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</si>
  <si>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</si>
  <si>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</si>
  <si>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</si>
  <si>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</si>
  <si>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</si>
  <si>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</si>
  <si>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</si>
  <si>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</si>
  <si>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</si>
  <si>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</si>
  <si>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</si>
  <si>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</si>
  <si>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</si>
  <si>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</si>
  <si>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</si>
  <si>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</si>
  <si>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</si>
  <si>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</si>
  <si>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EA</t>
  </si>
  <si>
    <t>V0417 Aur / GSC 2401-1178</t>
  </si>
  <si>
    <t>IBVS 5938</t>
  </si>
  <si>
    <t>II</t>
  </si>
  <si>
    <t>IBVS 5943</t>
  </si>
  <si>
    <t>I</t>
  </si>
  <si>
    <t>Add cycle</t>
  </si>
  <si>
    <t>Old Cycle</t>
  </si>
  <si>
    <t>IBVS 6007</t>
  </si>
  <si>
    <t>OEJV 0160</t>
  </si>
  <si>
    <t>OEJV 0211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</si>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</sst>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/>
    <xf numFmtId="0" fontId="6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7" fillId="0" borderId="0" xfId="7" applyFont="1" applyAlignment="1">
      <alignment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V0417 Aur - O-C Diagr.</a:t>
            </a:r>
          </a:p>
        </c:rich>
      </c:tx>
      <c:layout>
        <c:manualLayout>
          <c:xMode val="edge"/>
          <c:yMode val="edge"/>
          <c:x val="0.37593984962406013"/>
          <c:y val="4.30956941193161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3.1E-4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3.1E-4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3412.5</c:v>
                </c:pt>
                <c:pt idx="2">
                  <c:v>3547.5</c:v>
                </c:pt>
                <c:pt idx="3">
                  <c:v>3563</c:v>
                </c:pt>
                <c:pt idx="4">
                  <c:v>3563.5</c:v>
                </c:pt>
                <c:pt idx="5">
                  <c:v>3568.5</c:v>
                </c:pt>
                <c:pt idx="6">
                  <c:v>3816</c:v>
                </c:pt>
                <c:pt idx="7">
                  <c:v>3933</c:v>
                </c:pt>
                <c:pt idx="8">
                  <c:v>3933</c:v>
                </c:pt>
                <c:pt idx="9">
                  <c:v>3933</c:v>
                </c:pt>
                <c:pt idx="10">
                  <c:v>3933</c:v>
                </c:pt>
                <c:pt idx="11">
                  <c:v>5155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00-45D5-8A12-C5FC00D4671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3.1E-4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3.1E-4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3412.5</c:v>
                </c:pt>
                <c:pt idx="2">
                  <c:v>3547.5</c:v>
                </c:pt>
                <c:pt idx="3">
                  <c:v>3563</c:v>
                </c:pt>
                <c:pt idx="4">
                  <c:v>3563.5</c:v>
                </c:pt>
                <c:pt idx="5">
                  <c:v>3568.5</c:v>
                </c:pt>
                <c:pt idx="6">
                  <c:v>3816</c:v>
                </c:pt>
                <c:pt idx="7">
                  <c:v>3933</c:v>
                </c:pt>
                <c:pt idx="8">
                  <c:v>3933</c:v>
                </c:pt>
                <c:pt idx="9">
                  <c:v>3933</c:v>
                </c:pt>
                <c:pt idx="10">
                  <c:v>3933</c:v>
                </c:pt>
                <c:pt idx="11">
                  <c:v>5155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00-45D5-8A12-C5FC00D4671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3.1E-4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3.1E-4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3412.5</c:v>
                </c:pt>
                <c:pt idx="2">
                  <c:v>3547.5</c:v>
                </c:pt>
                <c:pt idx="3">
                  <c:v>3563</c:v>
                </c:pt>
                <c:pt idx="4">
                  <c:v>3563.5</c:v>
                </c:pt>
                <c:pt idx="5">
                  <c:v>3568.5</c:v>
                </c:pt>
                <c:pt idx="6">
                  <c:v>3816</c:v>
                </c:pt>
                <c:pt idx="7">
                  <c:v>3933</c:v>
                </c:pt>
                <c:pt idx="8">
                  <c:v>3933</c:v>
                </c:pt>
                <c:pt idx="9">
                  <c:v>3933</c:v>
                </c:pt>
                <c:pt idx="10">
                  <c:v>3933</c:v>
                </c:pt>
                <c:pt idx="11">
                  <c:v>5155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00-45D5-8A12-C5FC00D4671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3.1E-4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3.1E-4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3412.5</c:v>
                </c:pt>
                <c:pt idx="2">
                  <c:v>3547.5</c:v>
                </c:pt>
                <c:pt idx="3">
                  <c:v>3563</c:v>
                </c:pt>
                <c:pt idx="4">
                  <c:v>3563.5</c:v>
                </c:pt>
                <c:pt idx="5">
                  <c:v>3568.5</c:v>
                </c:pt>
                <c:pt idx="6">
                  <c:v>3816</c:v>
                </c:pt>
                <c:pt idx="7">
                  <c:v>3933</c:v>
                </c:pt>
                <c:pt idx="8">
                  <c:v>3933</c:v>
                </c:pt>
                <c:pt idx="9">
                  <c:v>3933</c:v>
                </c:pt>
                <c:pt idx="10">
                  <c:v>3933</c:v>
                </c:pt>
                <c:pt idx="11">
                  <c:v>5155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-3.0424999997194391E-2</c:v>
                </c:pt>
                <c:pt idx="2">
                  <c:v>-3.4075000003213063E-2</c:v>
                </c:pt>
                <c:pt idx="3">
                  <c:v>-3.5190000002330635E-2</c:v>
                </c:pt>
                <c:pt idx="4">
                  <c:v>-2.6955000001180451E-2</c:v>
                </c:pt>
                <c:pt idx="5">
                  <c:v>-3.6805000003369059E-2</c:v>
                </c:pt>
                <c:pt idx="6">
                  <c:v>-3.4000000006926712E-2</c:v>
                </c:pt>
                <c:pt idx="7">
                  <c:v>-3.7969999997585546E-2</c:v>
                </c:pt>
                <c:pt idx="8">
                  <c:v>-3.7969999997585546E-2</c:v>
                </c:pt>
                <c:pt idx="9">
                  <c:v>-3.7920000002486631E-2</c:v>
                </c:pt>
                <c:pt idx="10">
                  <c:v>-3.7920000002486631E-2</c:v>
                </c:pt>
                <c:pt idx="11">
                  <c:v>-4.3769999901996925E-2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00-45D5-8A12-C5FC00D4671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3.1E-4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3.1E-4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3412.5</c:v>
                </c:pt>
                <c:pt idx="2">
                  <c:v>3547.5</c:v>
                </c:pt>
                <c:pt idx="3">
                  <c:v>3563</c:v>
                </c:pt>
                <c:pt idx="4">
                  <c:v>3563.5</c:v>
                </c:pt>
                <c:pt idx="5">
                  <c:v>3568.5</c:v>
                </c:pt>
                <c:pt idx="6">
                  <c:v>3816</c:v>
                </c:pt>
                <c:pt idx="7">
                  <c:v>3933</c:v>
                </c:pt>
                <c:pt idx="8">
                  <c:v>3933</c:v>
                </c:pt>
                <c:pt idx="9">
                  <c:v>3933</c:v>
                </c:pt>
                <c:pt idx="10">
                  <c:v>3933</c:v>
                </c:pt>
                <c:pt idx="11">
                  <c:v>5155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300-45D5-8A12-C5FC00D4671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3.1E-4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3.1E-4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3412.5</c:v>
                </c:pt>
                <c:pt idx="2">
                  <c:v>3547.5</c:v>
                </c:pt>
                <c:pt idx="3">
                  <c:v>3563</c:v>
                </c:pt>
                <c:pt idx="4">
                  <c:v>3563.5</c:v>
                </c:pt>
                <c:pt idx="5">
                  <c:v>3568.5</c:v>
                </c:pt>
                <c:pt idx="6">
                  <c:v>3816</c:v>
                </c:pt>
                <c:pt idx="7">
                  <c:v>3933</c:v>
                </c:pt>
                <c:pt idx="8">
                  <c:v>3933</c:v>
                </c:pt>
                <c:pt idx="9">
                  <c:v>3933</c:v>
                </c:pt>
                <c:pt idx="10">
                  <c:v>3933</c:v>
                </c:pt>
                <c:pt idx="11">
                  <c:v>5155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300-45D5-8A12-C5FC00D4671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3.1E-4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5.9999999999999995E-4</c:v>
                  </c:pt>
                  <c:pt idx="5">
                    <c:v>4.0000000000000002E-4</c:v>
                  </c:pt>
                  <c:pt idx="6">
                    <c:v>3.1E-4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3412.5</c:v>
                </c:pt>
                <c:pt idx="2">
                  <c:v>3547.5</c:v>
                </c:pt>
                <c:pt idx="3">
                  <c:v>3563</c:v>
                </c:pt>
                <c:pt idx="4">
                  <c:v>3563.5</c:v>
                </c:pt>
                <c:pt idx="5">
                  <c:v>3568.5</c:v>
                </c:pt>
                <c:pt idx="6">
                  <c:v>3816</c:v>
                </c:pt>
                <c:pt idx="7">
                  <c:v>3933</c:v>
                </c:pt>
                <c:pt idx="8">
                  <c:v>3933</c:v>
                </c:pt>
                <c:pt idx="9">
                  <c:v>3933</c:v>
                </c:pt>
                <c:pt idx="10">
                  <c:v>3933</c:v>
                </c:pt>
                <c:pt idx="11">
                  <c:v>5155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300-45D5-8A12-C5FC00D4671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3412.5</c:v>
                </c:pt>
                <c:pt idx="2">
                  <c:v>3547.5</c:v>
                </c:pt>
                <c:pt idx="3">
                  <c:v>3563</c:v>
                </c:pt>
                <c:pt idx="4">
                  <c:v>3563.5</c:v>
                </c:pt>
                <c:pt idx="5">
                  <c:v>3568.5</c:v>
                </c:pt>
                <c:pt idx="6">
                  <c:v>3816</c:v>
                </c:pt>
                <c:pt idx="7">
                  <c:v>3933</c:v>
                </c:pt>
                <c:pt idx="8">
                  <c:v>3933</c:v>
                </c:pt>
                <c:pt idx="9">
                  <c:v>3933</c:v>
                </c:pt>
                <c:pt idx="10">
                  <c:v>3933</c:v>
                </c:pt>
                <c:pt idx="11">
                  <c:v>5155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-9.9734320642645008E-4</c:v>
                </c:pt>
                <c:pt idx="1">
                  <c:v>-3.1694526628953487E-2</c:v>
                </c:pt>
                <c:pt idx="2">
                  <c:v>-3.2908920698416097E-2</c:v>
                </c:pt>
                <c:pt idx="3">
                  <c:v>-3.3048351128613658E-2</c:v>
                </c:pt>
                <c:pt idx="4">
                  <c:v>-3.3052848884426479E-2</c:v>
                </c:pt>
                <c:pt idx="5">
                  <c:v>-3.3097826442554726E-2</c:v>
                </c:pt>
                <c:pt idx="6">
                  <c:v>-3.5324215569902839E-2</c:v>
                </c:pt>
                <c:pt idx="7">
                  <c:v>-3.6376690430103768E-2</c:v>
                </c:pt>
                <c:pt idx="8">
                  <c:v>-3.6376690430103768E-2</c:v>
                </c:pt>
                <c:pt idx="9">
                  <c:v>-3.6376690430103768E-2</c:v>
                </c:pt>
                <c:pt idx="10">
                  <c:v>-3.6376690430103768E-2</c:v>
                </c:pt>
                <c:pt idx="11">
                  <c:v>-4.7369205636646781E-2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300-45D5-8A12-C5FC00D46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603792"/>
        <c:axId val="1"/>
      </c:scatterChart>
      <c:valAx>
        <c:axId val="428603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603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01503759398496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5C13A3B-0648-C0CC-A401-F7E2C6A6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36</v>
      </c>
    </row>
    <row r="2" spans="1:6" s="8" customFormat="1" ht="12.95" customHeight="1">
      <c r="A2" s="8" t="s">
        <v>24</v>
      </c>
      <c r="B2" s="8" t="s">
        <v>35</v>
      </c>
      <c r="C2" s="9"/>
      <c r="D2" s="9"/>
    </row>
    <row r="3" spans="1:6" s="8" customFormat="1" ht="12.95" customHeight="1" thickBot="1"/>
    <row r="4" spans="1:6" s="8" customFormat="1" ht="12.95" customHeight="1" thickTop="1" thickBot="1">
      <c r="A4" s="10" t="s">
        <v>0</v>
      </c>
      <c r="C4" s="11">
        <v>48500.5262</v>
      </c>
      <c r="D4" s="12">
        <v>1.8655299999999999</v>
      </c>
    </row>
    <row r="5" spans="1:6" s="8" customFormat="1" ht="12.95" customHeight="1" thickTop="1">
      <c r="A5" s="13" t="s">
        <v>29</v>
      </c>
      <c r="C5" s="14">
        <v>-9.5</v>
      </c>
      <c r="D5" s="8" t="s">
        <v>30</v>
      </c>
    </row>
    <row r="6" spans="1:6" s="8" customFormat="1" ht="12.95" customHeight="1">
      <c r="A6" s="10" t="s">
        <v>1</v>
      </c>
    </row>
    <row r="7" spans="1:6" s="8" customFormat="1" ht="12.95" customHeight="1">
      <c r="A7" s="8" t="s">
        <v>2</v>
      </c>
      <c r="C7" s="8">
        <f>+C4</f>
        <v>48500.5262</v>
      </c>
    </row>
    <row r="8" spans="1:6" s="8" customFormat="1" ht="12.95" customHeight="1">
      <c r="A8" s="8" t="s">
        <v>3</v>
      </c>
      <c r="C8" s="8">
        <f>+D4</f>
        <v>1.8655299999999999</v>
      </c>
    </row>
    <row r="9" spans="1:6" s="8" customFormat="1" ht="12.95" customHeight="1">
      <c r="A9" s="15" t="s">
        <v>34</v>
      </c>
      <c r="B9" s="16">
        <v>21</v>
      </c>
      <c r="C9" s="17" t="str">
        <f>"F"&amp;B9</f>
        <v>F21</v>
      </c>
      <c r="D9" s="18" t="str">
        <f>"G"&amp;B9</f>
        <v>G21</v>
      </c>
    </row>
    <row r="10" spans="1:6" s="8" customFormat="1" ht="12.95" customHeight="1" thickBot="1">
      <c r="C10" s="19" t="s">
        <v>20</v>
      </c>
      <c r="D10" s="19" t="s">
        <v>21</v>
      </c>
    </row>
    <row r="11" spans="1:6" s="8" customFormat="1" ht="12.95" customHeight="1">
      <c r="A11" s="8" t="s">
        <v>16</v>
      </c>
      <c r="C11" s="18">
        <f ca="1">INTERCEPT(INDIRECT($D$9):G992,INDIRECT($C$9):F992)</f>
        <v>-9.9734320642645008E-4</v>
      </c>
      <c r="D11" s="9"/>
    </row>
    <row r="12" spans="1:6" s="8" customFormat="1" ht="12.95" customHeight="1">
      <c r="A12" s="8" t="s">
        <v>17</v>
      </c>
      <c r="C12" s="18">
        <f ca="1">SLOPE(INDIRECT($D$9):G992,INDIRECT($C$9):F992)</f>
        <v>-8.995511625648949E-6</v>
      </c>
      <c r="D12" s="9"/>
    </row>
    <row r="13" spans="1:6" s="8" customFormat="1" ht="12.95" customHeight="1">
      <c r="A13" s="8" t="s">
        <v>19</v>
      </c>
      <c r="C13" s="9" t="s">
        <v>14</v>
      </c>
    </row>
    <row r="14" spans="1:6" s="8" customFormat="1" ht="12.95" customHeight="1"/>
    <row r="15" spans="1:6" s="8" customFormat="1" ht="12.95" customHeight="1">
      <c r="A15" s="20" t="s">
        <v>18</v>
      </c>
      <c r="C15" s="21">
        <f ca="1">(C7+C11)+(C8+C12)*INT(MAX(F21:F3533))</f>
        <v>58117.285980794361</v>
      </c>
      <c r="E15" s="22" t="s">
        <v>41</v>
      </c>
      <c r="F15" s="14">
        <v>1</v>
      </c>
    </row>
    <row r="16" spans="1:6" s="8" customFormat="1" ht="12.95" customHeight="1">
      <c r="A16" s="10" t="s">
        <v>4</v>
      </c>
      <c r="C16" s="23">
        <f ca="1">+C8+C12</f>
        <v>1.8655210044883743</v>
      </c>
      <c r="E16" s="22" t="s">
        <v>31</v>
      </c>
      <c r="F16" s="24">
        <f ca="1">NOW()+15018.5+$C$5/24</f>
        <v>60322.831107291662</v>
      </c>
    </row>
    <row r="17" spans="1:18" s="8" customFormat="1" ht="12.95" customHeight="1" thickBot="1">
      <c r="A17" s="22" t="s">
        <v>28</v>
      </c>
      <c r="C17" s="8">
        <f>COUNT(C21:C2191)</f>
        <v>12</v>
      </c>
      <c r="E17" s="22" t="s">
        <v>42</v>
      </c>
      <c r="F17" s="24">
        <f ca="1">ROUND(2*(F16-$C$7)/$C$8,0)/2+F15</f>
        <v>6338</v>
      </c>
    </row>
    <row r="18" spans="1:18" s="8" customFormat="1" ht="12.95" customHeight="1" thickTop="1" thickBot="1">
      <c r="A18" s="10" t="s">
        <v>5</v>
      </c>
      <c r="C18" s="25">
        <f ca="1">+C15</f>
        <v>58117.285980794361</v>
      </c>
      <c r="D18" s="26">
        <f ca="1">+C16</f>
        <v>1.8655210044883743</v>
      </c>
      <c r="E18" s="22" t="s">
        <v>32</v>
      </c>
      <c r="F18" s="18">
        <f ca="1">ROUND(2*(F16-$C$15)/$C$16,0)/2+F15</f>
        <v>1183.5</v>
      </c>
    </row>
    <row r="19" spans="1:18" s="8" customFormat="1" ht="12.95" customHeight="1" thickTop="1">
      <c r="E19" s="22" t="s">
        <v>33</v>
      </c>
      <c r="F19" s="27">
        <f ca="1">+$C$15+$C$16*F18-15018.5-$C$5/24</f>
        <v>45307.025922939691</v>
      </c>
    </row>
    <row r="20" spans="1:18" s="8" customFormat="1" ht="12.95" customHeight="1" thickBot="1">
      <c r="A20" s="19" t="s">
        <v>6</v>
      </c>
      <c r="B20" s="19" t="s">
        <v>7</v>
      </c>
      <c r="C20" s="19" t="s">
        <v>8</v>
      </c>
      <c r="D20" s="19" t="s">
        <v>13</v>
      </c>
      <c r="E20" s="19" t="s">
        <v>9</v>
      </c>
      <c r="F20" s="19" t="s">
        <v>10</v>
      </c>
      <c r="G20" s="19" t="s">
        <v>11</v>
      </c>
      <c r="H20" s="28" t="s">
        <v>46</v>
      </c>
      <c r="I20" s="28" t="s">
        <v>47</v>
      </c>
      <c r="J20" s="28" t="s">
        <v>48</v>
      </c>
      <c r="K20" s="28" t="s">
        <v>49</v>
      </c>
      <c r="L20" s="28" t="s">
        <v>25</v>
      </c>
      <c r="M20" s="28" t="s">
        <v>26</v>
      </c>
      <c r="N20" s="28" t="s">
        <v>27</v>
      </c>
      <c r="O20" s="28" t="s">
        <v>23</v>
      </c>
      <c r="P20" s="29" t="s">
        <v>22</v>
      </c>
      <c r="Q20" s="19" t="s">
        <v>15</v>
      </c>
    </row>
    <row r="21" spans="1:18" s="8" customFormat="1" ht="12.95" customHeight="1">
      <c r="A21" s="30" t="s">
        <v>12</v>
      </c>
      <c r="B21" s="30"/>
      <c r="C21" s="5">
        <f>+C4</f>
        <v>48500.5262</v>
      </c>
      <c r="D21" s="5" t="s">
        <v>14</v>
      </c>
      <c r="E21" s="8">
        <f t="shared" ref="E21:E31" si="0">+(C21-C$7)/C$8</f>
        <v>0</v>
      </c>
      <c r="F21" s="8">
        <f t="shared" ref="F21:F32" si="1">ROUND(2*E21,0)/2</f>
        <v>0</v>
      </c>
      <c r="G21" s="8">
        <f t="shared" ref="G21:G31" si="2">+C21-(C$7+F21*C$8)</f>
        <v>0</v>
      </c>
      <c r="H21" s="8">
        <f>+G21</f>
        <v>0</v>
      </c>
      <c r="O21" s="8">
        <f t="shared" ref="O21:O31" ca="1" si="3">+C$11+C$12*$F21</f>
        <v>-9.9734320642645008E-4</v>
      </c>
      <c r="Q21" s="31">
        <f t="shared" ref="Q21:Q31" si="4">+C21-15018.5</f>
        <v>33482.0262</v>
      </c>
    </row>
    <row r="22" spans="1:18" s="8" customFormat="1" ht="12.95" customHeight="1">
      <c r="A22" s="3" t="s">
        <v>37</v>
      </c>
      <c r="B22" s="4" t="s">
        <v>38</v>
      </c>
      <c r="C22" s="5">
        <v>54866.616900000001</v>
      </c>
      <c r="D22" s="5">
        <v>1E-4</v>
      </c>
      <c r="E22" s="8">
        <f t="shared" si="0"/>
        <v>3412.4836909618184</v>
      </c>
      <c r="F22" s="8">
        <f t="shared" si="1"/>
        <v>3412.5</v>
      </c>
      <c r="G22" s="8">
        <f t="shared" si="2"/>
        <v>-3.0424999997194391E-2</v>
      </c>
      <c r="K22" s="8">
        <f t="shared" ref="K22:K32" si="5">+G22</f>
        <v>-3.0424999997194391E-2</v>
      </c>
      <c r="O22" s="8">
        <f t="shared" ca="1" si="3"/>
        <v>-3.1694526628953487E-2</v>
      </c>
      <c r="Q22" s="31">
        <f t="shared" si="4"/>
        <v>39848.116900000001</v>
      </c>
      <c r="R22" s="8" t="str">
        <f>IF(ABS(C22-C21)&lt;0.00001,1,"")</f>
        <v/>
      </c>
    </row>
    <row r="23" spans="1:18" s="8" customFormat="1" ht="12.95" customHeight="1">
      <c r="A23" s="3" t="s">
        <v>39</v>
      </c>
      <c r="B23" s="4" t="s">
        <v>38</v>
      </c>
      <c r="C23" s="5">
        <v>55118.459799999997</v>
      </c>
      <c r="D23" s="5">
        <v>2.0000000000000001E-4</v>
      </c>
      <c r="E23" s="8">
        <f t="shared" si="0"/>
        <v>3547.4817344132753</v>
      </c>
      <c r="F23" s="8">
        <f t="shared" si="1"/>
        <v>3547.5</v>
      </c>
      <c r="G23" s="8">
        <f t="shared" si="2"/>
        <v>-3.4075000003213063E-2</v>
      </c>
      <c r="K23" s="8">
        <f t="shared" si="5"/>
        <v>-3.4075000003213063E-2</v>
      </c>
      <c r="O23" s="8">
        <f t="shared" ca="1" si="3"/>
        <v>-3.2908920698416097E-2</v>
      </c>
      <c r="Q23" s="31">
        <f t="shared" si="4"/>
        <v>40099.959799999997</v>
      </c>
    </row>
    <row r="24" spans="1:18" s="8" customFormat="1" ht="12.95" customHeight="1">
      <c r="A24" s="3" t="s">
        <v>39</v>
      </c>
      <c r="B24" s="4" t="s">
        <v>40</v>
      </c>
      <c r="C24" s="5">
        <v>55147.374400000001</v>
      </c>
      <c r="D24" s="5">
        <v>4.0000000000000002E-4</v>
      </c>
      <c r="E24" s="8">
        <f t="shared" si="0"/>
        <v>3562.9811367279008</v>
      </c>
      <c r="F24" s="8">
        <f t="shared" si="1"/>
        <v>3563</v>
      </c>
      <c r="G24" s="8">
        <f t="shared" si="2"/>
        <v>-3.5190000002330635E-2</v>
      </c>
      <c r="K24" s="8">
        <f t="shared" si="5"/>
        <v>-3.5190000002330635E-2</v>
      </c>
      <c r="O24" s="8">
        <f t="shared" ca="1" si="3"/>
        <v>-3.3048351128613658E-2</v>
      </c>
      <c r="Q24" s="31">
        <f t="shared" si="4"/>
        <v>40128.874400000001</v>
      </c>
    </row>
    <row r="25" spans="1:18" s="8" customFormat="1" ht="12.95" customHeight="1">
      <c r="A25" s="3" t="s">
        <v>39</v>
      </c>
      <c r="B25" s="4" t="s">
        <v>38</v>
      </c>
      <c r="C25" s="5">
        <v>55148.315399999999</v>
      </c>
      <c r="D25" s="5">
        <v>5.9999999999999995E-4</v>
      </c>
      <c r="E25" s="8">
        <f t="shared" si="0"/>
        <v>3563.4855510230336</v>
      </c>
      <c r="F25" s="8">
        <f t="shared" si="1"/>
        <v>3563.5</v>
      </c>
      <c r="G25" s="8">
        <f t="shared" si="2"/>
        <v>-2.6955000001180451E-2</v>
      </c>
      <c r="K25" s="8">
        <f t="shared" si="5"/>
        <v>-2.6955000001180451E-2</v>
      </c>
      <c r="O25" s="8">
        <f t="shared" ca="1" si="3"/>
        <v>-3.3052848884426479E-2</v>
      </c>
      <c r="Q25" s="31">
        <f t="shared" si="4"/>
        <v>40129.815399999999</v>
      </c>
    </row>
    <row r="26" spans="1:18" s="8" customFormat="1" ht="12.95" customHeight="1">
      <c r="A26" s="3" t="s">
        <v>39</v>
      </c>
      <c r="B26" s="4" t="s">
        <v>38</v>
      </c>
      <c r="C26" s="5">
        <v>55157.633199999997</v>
      </c>
      <c r="D26" s="5">
        <v>4.0000000000000002E-4</v>
      </c>
      <c r="E26" s="8">
        <f t="shared" si="0"/>
        <v>3568.4802710221743</v>
      </c>
      <c r="F26" s="8">
        <f t="shared" si="1"/>
        <v>3568.5</v>
      </c>
      <c r="G26" s="8">
        <f t="shared" si="2"/>
        <v>-3.6805000003369059E-2</v>
      </c>
      <c r="K26" s="8">
        <f t="shared" si="5"/>
        <v>-3.6805000003369059E-2</v>
      </c>
      <c r="O26" s="8">
        <f t="shared" ca="1" si="3"/>
        <v>-3.3097826442554726E-2</v>
      </c>
      <c r="Q26" s="31">
        <f t="shared" si="4"/>
        <v>40139.133199999997</v>
      </c>
    </row>
    <row r="27" spans="1:18" s="8" customFormat="1" ht="12.95" customHeight="1">
      <c r="A27" s="6" t="s">
        <v>43</v>
      </c>
      <c r="B27" s="7" t="s">
        <v>40</v>
      </c>
      <c r="C27" s="6">
        <v>55619.354679999997</v>
      </c>
      <c r="D27" s="6">
        <v>3.1E-4</v>
      </c>
      <c r="E27" s="8">
        <f t="shared" si="0"/>
        <v>3815.9817746163271</v>
      </c>
      <c r="F27" s="8">
        <f t="shared" si="1"/>
        <v>3816</v>
      </c>
      <c r="G27" s="8">
        <f t="shared" si="2"/>
        <v>-3.4000000006926712E-2</v>
      </c>
      <c r="K27" s="8">
        <f t="shared" si="5"/>
        <v>-3.4000000006926712E-2</v>
      </c>
      <c r="O27" s="8">
        <f t="shared" ca="1" si="3"/>
        <v>-3.5324215569902839E-2</v>
      </c>
      <c r="Q27" s="31">
        <f t="shared" si="4"/>
        <v>40600.854679999997</v>
      </c>
    </row>
    <row r="28" spans="1:18" s="8" customFormat="1" ht="12.95" customHeight="1">
      <c r="A28" s="32" t="s">
        <v>44</v>
      </c>
      <c r="B28" s="33" t="s">
        <v>40</v>
      </c>
      <c r="C28" s="34">
        <v>55837.617720000002</v>
      </c>
      <c r="D28" s="34">
        <v>2.0000000000000001E-4</v>
      </c>
      <c r="E28" s="8">
        <f t="shared" si="0"/>
        <v>3932.9796465347658</v>
      </c>
      <c r="F28" s="8">
        <f t="shared" si="1"/>
        <v>3933</v>
      </c>
      <c r="G28" s="8">
        <f t="shared" si="2"/>
        <v>-3.7969999997585546E-2</v>
      </c>
      <c r="K28" s="8">
        <f t="shared" si="5"/>
        <v>-3.7969999997585546E-2</v>
      </c>
      <c r="O28" s="8">
        <f t="shared" ca="1" si="3"/>
        <v>-3.6376690430103768E-2</v>
      </c>
      <c r="Q28" s="31">
        <f t="shared" si="4"/>
        <v>40819.117720000002</v>
      </c>
    </row>
    <row r="29" spans="1:18" s="8" customFormat="1" ht="12.95" customHeight="1">
      <c r="A29" s="32" t="s">
        <v>44</v>
      </c>
      <c r="B29" s="33" t="s">
        <v>40</v>
      </c>
      <c r="C29" s="34">
        <v>55837.617720000002</v>
      </c>
      <c r="D29" s="34">
        <v>2.0000000000000001E-4</v>
      </c>
      <c r="E29" s="8">
        <f t="shared" si="0"/>
        <v>3932.9796465347658</v>
      </c>
      <c r="F29" s="8">
        <f t="shared" si="1"/>
        <v>3933</v>
      </c>
      <c r="G29" s="8">
        <f t="shared" si="2"/>
        <v>-3.7969999997585546E-2</v>
      </c>
      <c r="K29" s="8">
        <f t="shared" si="5"/>
        <v>-3.7969999997585546E-2</v>
      </c>
      <c r="O29" s="8">
        <f t="shared" ca="1" si="3"/>
        <v>-3.6376690430103768E-2</v>
      </c>
      <c r="Q29" s="31">
        <f t="shared" si="4"/>
        <v>40819.117720000002</v>
      </c>
    </row>
    <row r="30" spans="1:18" s="8" customFormat="1" ht="12.95" customHeight="1">
      <c r="A30" s="32" t="s">
        <v>44</v>
      </c>
      <c r="B30" s="33" t="s">
        <v>40</v>
      </c>
      <c r="C30" s="34">
        <v>55837.617769999997</v>
      </c>
      <c r="D30" s="34">
        <v>2.0000000000000001E-4</v>
      </c>
      <c r="E30" s="8">
        <f t="shared" si="0"/>
        <v>3932.9796733367984</v>
      </c>
      <c r="F30" s="8">
        <f t="shared" si="1"/>
        <v>3933</v>
      </c>
      <c r="G30" s="8">
        <f t="shared" si="2"/>
        <v>-3.7920000002486631E-2</v>
      </c>
      <c r="K30" s="8">
        <f t="shared" si="5"/>
        <v>-3.7920000002486631E-2</v>
      </c>
      <c r="O30" s="8">
        <f t="shared" ca="1" si="3"/>
        <v>-3.6376690430103768E-2</v>
      </c>
      <c r="Q30" s="31">
        <f t="shared" si="4"/>
        <v>40819.117769999997</v>
      </c>
    </row>
    <row r="31" spans="1:18" s="8" customFormat="1" ht="12.95" customHeight="1">
      <c r="A31" s="32" t="s">
        <v>44</v>
      </c>
      <c r="B31" s="33" t="s">
        <v>40</v>
      </c>
      <c r="C31" s="34">
        <v>55837.617769999997</v>
      </c>
      <c r="D31" s="34">
        <v>2.0000000000000001E-4</v>
      </c>
      <c r="E31" s="8">
        <f t="shared" si="0"/>
        <v>3932.9796733367984</v>
      </c>
      <c r="F31" s="8">
        <f t="shared" si="1"/>
        <v>3933</v>
      </c>
      <c r="G31" s="8">
        <f t="shared" si="2"/>
        <v>-3.7920000002486631E-2</v>
      </c>
      <c r="K31" s="8">
        <f t="shared" si="5"/>
        <v>-3.7920000002486631E-2</v>
      </c>
      <c r="O31" s="8">
        <f t="shared" ca="1" si="3"/>
        <v>-3.6376690430103768E-2</v>
      </c>
      <c r="Q31" s="31">
        <f t="shared" si="4"/>
        <v>40819.117769999997</v>
      </c>
    </row>
    <row r="32" spans="1:18" s="8" customFormat="1" ht="12.95" customHeight="1">
      <c r="A32" s="35" t="s">
        <v>45</v>
      </c>
      <c r="B32" s="36" t="s">
        <v>40</v>
      </c>
      <c r="C32" s="37">
        <v>58117.289580000099</v>
      </c>
      <c r="D32" s="37">
        <v>2.9999999999999997E-4</v>
      </c>
      <c r="E32" s="8">
        <f>+(C32-C$7)/C$8</f>
        <v>5154.9765374987801</v>
      </c>
      <c r="F32" s="8">
        <f t="shared" si="1"/>
        <v>5155</v>
      </c>
      <c r="G32" s="8">
        <f>+C32-(C$7+F32*C$8)</f>
        <v>-4.3769999901996925E-2</v>
      </c>
      <c r="K32" s="8">
        <f t="shared" si="5"/>
        <v>-4.3769999901996925E-2</v>
      </c>
      <c r="O32" s="8">
        <f ca="1">+C$11+C$12*$F32</f>
        <v>-4.7369205636646781E-2</v>
      </c>
      <c r="Q32" s="31">
        <f>+C32-15018.5</f>
        <v>43098.789580000099</v>
      </c>
    </row>
    <row r="33" spans="3:17" s="8" customFormat="1" ht="12.95" customHeight="1">
      <c r="C33" s="38"/>
      <c r="D33" s="38"/>
      <c r="Q33" s="31"/>
    </row>
    <row r="34" spans="3:17" s="8" customFormat="1" ht="12.95" customHeight="1">
      <c r="C34" s="38"/>
      <c r="D34" s="38"/>
    </row>
    <row r="35" spans="3:17" s="8" customFormat="1" ht="12.95" customHeight="1">
      <c r="C35" s="38"/>
      <c r="D35" s="38"/>
    </row>
    <row r="36" spans="3:17" s="8" customFormat="1" ht="12.95" customHeight="1">
      <c r="C36" s="38"/>
      <c r="D36" s="38"/>
    </row>
    <row r="37" spans="3:17" s="8" customFormat="1" ht="12.95" customHeight="1">
      <c r="C37" s="38"/>
      <c r="D37" s="38"/>
    </row>
    <row r="38" spans="3:17" s="8" customFormat="1" ht="12.95" customHeight="1">
      <c r="C38" s="38"/>
      <c r="D38" s="38"/>
    </row>
    <row r="39" spans="3:17" s="8" customFormat="1" ht="12.95" customHeight="1">
      <c r="C39" s="38"/>
      <c r="D39" s="38"/>
    </row>
    <row r="40" spans="3:17" s="8" customFormat="1" ht="12.95" customHeight="1">
      <c r="C40" s="38"/>
      <c r="D40" s="38"/>
    </row>
    <row r="41" spans="3:17" s="8" customFormat="1" ht="12.95" customHeight="1">
      <c r="C41" s="38"/>
      <c r="D41" s="38"/>
    </row>
    <row r="42" spans="3:17" s="8" customFormat="1" ht="12.95" customHeight="1">
      <c r="C42" s="38"/>
      <c r="D42" s="38"/>
    </row>
    <row r="43" spans="3:17" s="8" customFormat="1" ht="12.95" customHeight="1">
      <c r="C43" s="38"/>
      <c r="D43" s="38"/>
    </row>
    <row r="44" spans="3:17" s="8" customFormat="1" ht="12.95" customHeight="1">
      <c r="C44" s="38"/>
      <c r="D44" s="38"/>
    </row>
    <row r="45" spans="3:17" s="8" customFormat="1" ht="12.95" customHeight="1">
      <c r="C45" s="38"/>
      <c r="D45" s="38"/>
    </row>
    <row r="46" spans="3:17" s="8" customFormat="1" ht="12.95" customHeight="1">
      <c r="C46" s="38"/>
      <c r="D46" s="38"/>
    </row>
    <row r="47" spans="3:17" s="8" customFormat="1" ht="12.95" customHeight="1">
      <c r="C47" s="38"/>
      <c r="D47" s="38"/>
    </row>
    <row r="48" spans="3:17" s="8" customFormat="1" ht="12.95" customHeight="1">
      <c r="C48" s="38"/>
      <c r="D48" s="38"/>
    </row>
    <row r="49" spans="3:4" s="8" customFormat="1" ht="12.95" customHeight="1">
      <c r="C49" s="38"/>
      <c r="D49" s="38"/>
    </row>
    <row r="50" spans="3:4" s="8" customFormat="1" ht="12.95" customHeight="1">
      <c r="C50" s="38"/>
      <c r="D50" s="38"/>
    </row>
    <row r="51" spans="3:4" s="8" customFormat="1" ht="12.95" customHeight="1">
      <c r="C51" s="38"/>
      <c r="D51" s="38"/>
    </row>
    <row r="52" spans="3:4" s="8" customFormat="1" ht="12.95" customHeight="1">
      <c r="C52" s="38"/>
      <c r="D52" s="38"/>
    </row>
    <row r="53" spans="3:4" s="8" customFormat="1" ht="12.95" customHeight="1">
      <c r="C53" s="38"/>
      <c r="D53" s="38"/>
    </row>
    <row r="54" spans="3:4" s="8" customFormat="1" ht="12.95" customHeight="1">
      <c r="C54" s="38"/>
      <c r="D54" s="38"/>
    </row>
    <row r="55" spans="3:4" s="8" customFormat="1" ht="12.95" customHeight="1">
      <c r="C55" s="38"/>
      <c r="D55" s="38"/>
    </row>
    <row r="56" spans="3:4" s="8" customFormat="1" ht="12.95" customHeight="1">
      <c r="C56" s="38"/>
      <c r="D56" s="38"/>
    </row>
    <row r="57" spans="3:4" s="8" customFormat="1" ht="12.95" customHeight="1">
      <c r="C57" s="38"/>
      <c r="D57" s="38"/>
    </row>
    <row r="58" spans="3:4" s="8" customFormat="1" ht="12.95" customHeight="1">
      <c r="C58" s="38"/>
      <c r="D58" s="38"/>
    </row>
    <row r="59" spans="3:4" s="8" customFormat="1" ht="12.95" customHeight="1">
      <c r="C59" s="38"/>
      <c r="D59" s="38"/>
    </row>
    <row r="60" spans="3:4" s="8" customFormat="1" ht="12.95" customHeight="1">
      <c r="C60" s="38"/>
      <c r="D60" s="38"/>
    </row>
    <row r="61" spans="3:4" s="8" customFormat="1" ht="12.95" customHeight="1">
      <c r="C61" s="38"/>
      <c r="D61" s="38"/>
    </row>
    <row r="62" spans="3:4" s="8" customFormat="1" ht="12.95" customHeight="1">
      <c r="C62" s="38"/>
      <c r="D62" s="38"/>
    </row>
    <row r="63" spans="3:4" s="8" customFormat="1" ht="12.95" customHeight="1">
      <c r="C63" s="38"/>
      <c r="D63" s="38"/>
    </row>
    <row r="64" spans="3:4" s="8" customFormat="1" ht="12.95" customHeight="1">
      <c r="C64" s="38"/>
      <c r="D64" s="38"/>
    </row>
    <row r="65" spans="3:4" s="8" customFormat="1" ht="12.95" customHeight="1">
      <c r="C65" s="38"/>
      <c r="D65" s="38"/>
    </row>
    <row r="66" spans="3:4" s="8" customFormat="1" ht="12.95" customHeight="1">
      <c r="C66" s="38"/>
      <c r="D66" s="38"/>
    </row>
    <row r="67" spans="3:4" s="8" customFormat="1" ht="12.95" customHeight="1">
      <c r="C67" s="38"/>
      <c r="D67" s="38"/>
    </row>
    <row r="68" spans="3:4" s="8" customFormat="1" ht="12.95" customHeight="1">
      <c r="C68" s="38"/>
      <c r="D68" s="38"/>
    </row>
    <row r="69" spans="3:4" s="8" customFormat="1" ht="12.95" customHeight="1">
      <c r="C69" s="38"/>
      <c r="D69" s="38"/>
    </row>
    <row r="70" spans="3:4" s="8" customFormat="1" ht="12.95" customHeight="1">
      <c r="C70" s="38"/>
      <c r="D70" s="38"/>
    </row>
    <row r="71" spans="3:4" s="8" customFormat="1" ht="12.95" customHeight="1">
      <c r="C71" s="38"/>
      <c r="D71" s="38"/>
    </row>
    <row r="72" spans="3:4" s="8" customFormat="1" ht="12.95" customHeight="1">
      <c r="C72" s="38"/>
      <c r="D72" s="38"/>
    </row>
    <row r="73" spans="3:4" s="8" customFormat="1" ht="12.95" customHeight="1">
      <c r="C73" s="38"/>
      <c r="D73" s="38"/>
    </row>
    <row r="74" spans="3:4" s="8" customFormat="1" ht="12.95" customHeight="1">
      <c r="C74" s="38"/>
      <c r="D74" s="38"/>
    </row>
    <row r="75" spans="3:4" s="8" customFormat="1" ht="12.95" customHeight="1">
      <c r="C75" s="38"/>
      <c r="D75" s="38"/>
    </row>
    <row r="76" spans="3:4" s="8" customFormat="1" ht="12.95" customHeight="1">
      <c r="C76" s="38"/>
      <c r="D76" s="38"/>
    </row>
    <row r="77" spans="3:4" s="8" customFormat="1" ht="12.95" customHeight="1">
      <c r="C77" s="38"/>
      <c r="D77" s="38"/>
    </row>
    <row r="78" spans="3:4" s="8" customFormat="1" ht="12.95" customHeight="1">
      <c r="C78" s="38"/>
      <c r="D78" s="38"/>
    </row>
    <row r="79" spans="3:4" s="8" customFormat="1" ht="12.95" customHeight="1">
      <c r="C79" s="38"/>
      <c r="D79" s="38"/>
    </row>
    <row r="80" spans="3:4" s="8" customFormat="1" ht="12.95" customHeight="1">
      <c r="C80" s="38"/>
      <c r="D80" s="38"/>
    </row>
    <row r="81" spans="3:4" s="8" customFormat="1" ht="12.95" customHeight="1">
      <c r="C81" s="38"/>
      <c r="D81" s="38"/>
    </row>
    <row r="82" spans="3:4" s="8" customFormat="1" ht="12.95" customHeight="1">
      <c r="C82" s="38"/>
      <c r="D82" s="38"/>
    </row>
    <row r="83" spans="3:4" s="8" customFormat="1" ht="12.95" customHeight="1">
      <c r="C83" s="38"/>
      <c r="D83" s="38"/>
    </row>
    <row r="84" spans="3:4" s="8" customFormat="1" ht="12.95" customHeight="1">
      <c r="C84" s="38"/>
      <c r="D84" s="38"/>
    </row>
    <row r="85" spans="3:4" s="8" customFormat="1" ht="12.95" customHeight="1">
      <c r="C85" s="38"/>
      <c r="D85" s="38"/>
    </row>
    <row r="86" spans="3:4" s="8" customFormat="1" ht="12.95" customHeight="1">
      <c r="C86" s="38"/>
      <c r="D86" s="38"/>
    </row>
    <row r="87" spans="3:4" s="8" customFormat="1" ht="12.95" customHeight="1">
      <c r="C87" s="38"/>
      <c r="D87" s="38"/>
    </row>
    <row r="88" spans="3:4" s="8" customFormat="1" ht="12.95" customHeight="1">
      <c r="C88" s="38"/>
      <c r="D88" s="38"/>
    </row>
    <row r="89" spans="3:4" s="8" customFormat="1" ht="12.95" customHeight="1">
      <c r="C89" s="38"/>
      <c r="D89" s="38"/>
    </row>
    <row r="90" spans="3:4" s="8" customFormat="1" ht="12.95" customHeight="1">
      <c r="C90" s="38"/>
      <c r="D90" s="38"/>
    </row>
    <row r="91" spans="3:4" s="8" customFormat="1" ht="12.95" customHeight="1">
      <c r="C91" s="38"/>
      <c r="D91" s="38"/>
    </row>
    <row r="92" spans="3:4" s="8" customFormat="1" ht="12.95" customHeight="1">
      <c r="C92" s="38"/>
      <c r="D92" s="38"/>
    </row>
    <row r="93" spans="3:4" s="8" customFormat="1" ht="12.95" customHeight="1">
      <c r="C93" s="38"/>
      <c r="D93" s="38"/>
    </row>
    <row r="94" spans="3:4" s="8" customFormat="1" ht="12.95" customHeight="1">
      <c r="C94" s="38"/>
      <c r="D94" s="38"/>
    </row>
    <row r="95" spans="3:4" s="8" customFormat="1" ht="12.95" customHeight="1">
      <c r="C95" s="38"/>
      <c r="D95" s="38"/>
    </row>
    <row r="96" spans="3:4" s="8" customFormat="1" ht="12.95" customHeight="1">
      <c r="C96" s="38"/>
      <c r="D96" s="38"/>
    </row>
    <row r="97" spans="3:4" s="8" customFormat="1" ht="12.95" customHeight="1">
      <c r="C97" s="38"/>
      <c r="D97" s="38"/>
    </row>
    <row r="98" spans="3:4" s="8" customFormat="1" ht="12.95" customHeight="1">
      <c r="C98" s="38"/>
      <c r="D98" s="38"/>
    </row>
    <row r="99" spans="3:4" s="8" customFormat="1" ht="12.95" customHeight="1">
      <c r="C99" s="38"/>
      <c r="D99" s="38"/>
    </row>
    <row r="100" spans="3:4" s="8" customFormat="1" ht="12.95" customHeight="1">
      <c r="C100" s="38"/>
      <c r="D100" s="38"/>
    </row>
    <row r="101" spans="3:4" s="8" customFormat="1" ht="12.95" customHeight="1">
      <c r="C101" s="38"/>
      <c r="D101" s="38"/>
    </row>
    <row r="102" spans="3:4" s="8" customFormat="1" ht="12.95" customHeight="1">
      <c r="C102" s="38"/>
      <c r="D102" s="38"/>
    </row>
    <row r="103" spans="3:4" s="8" customFormat="1" ht="12.95" customHeight="1">
      <c r="C103" s="38"/>
      <c r="D103" s="38"/>
    </row>
    <row r="104" spans="3:4" s="8" customFormat="1" ht="12.95" customHeight="1">
      <c r="C104" s="38"/>
      <c r="D104" s="38"/>
    </row>
    <row r="105" spans="3:4" s="8" customFormat="1" ht="12.95" customHeight="1">
      <c r="C105" s="38"/>
      <c r="D105" s="38"/>
    </row>
    <row r="106" spans="3:4" s="8" customFormat="1" ht="12.95" customHeight="1">
      <c r="C106" s="38"/>
      <c r="D106" s="38"/>
    </row>
    <row r="107" spans="3:4" s="8" customFormat="1" ht="12.95" customHeight="1">
      <c r="C107" s="38"/>
      <c r="D107" s="38"/>
    </row>
    <row r="108" spans="3:4" s="8" customFormat="1" ht="12.95" customHeight="1">
      <c r="C108" s="38"/>
      <c r="D108" s="38"/>
    </row>
    <row r="109" spans="3:4" s="8" customFormat="1" ht="12.95" customHeight="1">
      <c r="C109" s="38"/>
      <c r="D109" s="38"/>
    </row>
    <row r="110" spans="3:4" s="8" customFormat="1" ht="12.95" customHeight="1">
      <c r="C110" s="38"/>
      <c r="D110" s="38"/>
    </row>
    <row r="111" spans="3:4" s="8" customFormat="1" ht="12.95" customHeight="1">
      <c r="C111" s="38"/>
      <c r="D111" s="38"/>
    </row>
    <row r="112" spans="3:4" s="8" customFormat="1" ht="12.95" customHeight="1">
      <c r="C112" s="38"/>
      <c r="D112" s="38"/>
    </row>
    <row r="113" spans="3:4" s="8" customFormat="1" ht="12.95" customHeight="1">
      <c r="C113" s="38"/>
      <c r="D113" s="38"/>
    </row>
    <row r="114" spans="3:4" s="8" customFormat="1" ht="12.95" customHeight="1">
      <c r="C114" s="38"/>
      <c r="D114" s="38"/>
    </row>
    <row r="115" spans="3:4" s="8" customFormat="1" ht="12.95" customHeight="1">
      <c r="C115" s="38"/>
      <c r="D115" s="38"/>
    </row>
    <row r="116" spans="3:4" s="8" customFormat="1" ht="12.95" customHeight="1">
      <c r="C116" s="38"/>
      <c r="D116" s="38"/>
    </row>
    <row r="117" spans="3:4" s="8" customFormat="1" ht="12.95" customHeight="1">
      <c r="C117" s="38"/>
      <c r="D117" s="38"/>
    </row>
    <row r="118" spans="3:4" s="8" customFormat="1" ht="12.95" customHeight="1">
      <c r="C118" s="38"/>
      <c r="D118" s="38"/>
    </row>
    <row r="119" spans="3:4" s="8" customFormat="1" ht="12.95" customHeight="1">
      <c r="C119" s="38"/>
      <c r="D119" s="38"/>
    </row>
    <row r="120" spans="3:4" s="8" customFormat="1" ht="12.95" customHeight="1">
      <c r="C120" s="38"/>
      <c r="D120" s="38"/>
    </row>
    <row r="121" spans="3:4" s="8" customFormat="1" ht="12.95" customHeight="1">
      <c r="C121" s="38"/>
      <c r="D121" s="38"/>
    </row>
    <row r="122" spans="3:4" s="8" customFormat="1" ht="12.95" customHeight="1">
      <c r="C122" s="38"/>
      <c r="D122" s="38"/>
    </row>
    <row r="123" spans="3:4" s="8" customFormat="1" ht="12.95" customHeight="1">
      <c r="C123" s="38"/>
      <c r="D123" s="38"/>
    </row>
    <row r="124" spans="3:4" s="8" customFormat="1" ht="12.95" customHeight="1">
      <c r="C124" s="38"/>
      <c r="D124" s="38"/>
    </row>
    <row r="125" spans="3:4" s="8" customFormat="1" ht="12.95" customHeight="1">
      <c r="C125" s="38"/>
      <c r="D125" s="38"/>
    </row>
    <row r="126" spans="3:4" s="8" customFormat="1" ht="12.95" customHeight="1">
      <c r="C126" s="38"/>
      <c r="D126" s="38"/>
    </row>
    <row r="127" spans="3:4" s="8" customFormat="1" ht="12.95" customHeight="1">
      <c r="C127" s="38"/>
      <c r="D127" s="38"/>
    </row>
    <row r="128" spans="3:4" s="8" customFormat="1" ht="12.95" customHeight="1">
      <c r="C128" s="38"/>
      <c r="D128" s="38"/>
    </row>
    <row r="129" spans="3:4" s="8" customFormat="1" ht="12.95" customHeight="1">
      <c r="C129" s="38"/>
      <c r="D129" s="38"/>
    </row>
    <row r="130" spans="3:4" s="8" customFormat="1" ht="12.95" customHeight="1">
      <c r="C130" s="38"/>
      <c r="D130" s="38"/>
    </row>
    <row r="131" spans="3:4" s="8" customFormat="1" ht="12.95" customHeight="1">
      <c r="C131" s="38"/>
      <c r="D131" s="38"/>
    </row>
    <row r="132" spans="3:4" s="8" customFormat="1" ht="12.95" customHeight="1">
      <c r="C132" s="38"/>
      <c r="D132" s="38"/>
    </row>
    <row r="133" spans="3:4" s="8" customFormat="1" ht="12.95" customHeight="1">
      <c r="C133" s="38"/>
      <c r="D133" s="38"/>
    </row>
    <row r="134" spans="3:4" s="8" customFormat="1" ht="12.95" customHeight="1">
      <c r="C134" s="38"/>
      <c r="D134" s="38"/>
    </row>
    <row r="135" spans="3:4" s="8" customFormat="1" ht="12.95" customHeight="1">
      <c r="C135" s="38"/>
      <c r="D135" s="38"/>
    </row>
    <row r="136" spans="3:4" s="8" customFormat="1" ht="12.95" customHeight="1">
      <c r="C136" s="38"/>
      <c r="D136" s="38"/>
    </row>
    <row r="137" spans="3:4" s="8" customFormat="1" ht="12.95" customHeight="1">
      <c r="C137" s="38"/>
      <c r="D137" s="38"/>
    </row>
    <row r="138" spans="3:4" s="8" customFormat="1" ht="12.95" customHeight="1">
      <c r="C138" s="38"/>
      <c r="D138" s="38"/>
    </row>
    <row r="139" spans="3:4" s="8" customFormat="1" ht="12.95" customHeight="1">
      <c r="C139" s="38"/>
      <c r="D139" s="38"/>
    </row>
    <row r="140" spans="3:4" s="8" customFormat="1" ht="12.95" customHeight="1">
      <c r="C140" s="38"/>
      <c r="D140" s="38"/>
    </row>
    <row r="141" spans="3:4" s="8" customFormat="1" ht="12.95" customHeight="1">
      <c r="C141" s="38"/>
      <c r="D141" s="38"/>
    </row>
    <row r="142" spans="3:4" s="8" customFormat="1" ht="12.95" customHeight="1">
      <c r="C142" s="38"/>
      <c r="D142" s="38"/>
    </row>
    <row r="143" spans="3:4" s="8" customFormat="1" ht="12.95" customHeight="1">
      <c r="C143" s="38"/>
      <c r="D143" s="38"/>
    </row>
    <row r="144" spans="3:4" s="8" customFormat="1" ht="12.95" customHeight="1">
      <c r="C144" s="38"/>
      <c r="D144" s="38"/>
    </row>
    <row r="145" spans="3:4" s="8" customFormat="1" ht="12.95" customHeight="1">
      <c r="C145" s="38"/>
      <c r="D145" s="38"/>
    </row>
    <row r="146" spans="3:4" s="8" customFormat="1" ht="12.95" customHeight="1">
      <c r="C146" s="38"/>
      <c r="D146" s="38"/>
    </row>
    <row r="147" spans="3:4" s="8" customFormat="1" ht="12.95" customHeight="1">
      <c r="C147" s="38"/>
      <c r="D147" s="38"/>
    </row>
    <row r="148" spans="3:4" s="8" customFormat="1" ht="12.95" customHeight="1">
      <c r="C148" s="38"/>
      <c r="D148" s="38"/>
    </row>
    <row r="149" spans="3:4" s="8" customFormat="1" ht="12.95" customHeight="1">
      <c r="C149" s="38"/>
      <c r="D149" s="38"/>
    </row>
    <row r="150" spans="3:4" s="8" customFormat="1" ht="12.95" customHeight="1">
      <c r="C150" s="38"/>
      <c r="D150" s="38"/>
    </row>
    <row r="151" spans="3:4" s="8" customFormat="1" ht="12.95" customHeight="1">
      <c r="C151" s="38"/>
      <c r="D151" s="38"/>
    </row>
    <row r="152" spans="3:4" s="8" customFormat="1" ht="12.95" customHeight="1">
      <c r="C152" s="38"/>
      <c r="D152" s="38"/>
    </row>
    <row r="153" spans="3:4" s="8" customFormat="1" ht="12.95" customHeight="1">
      <c r="C153" s="38"/>
      <c r="D153" s="38"/>
    </row>
    <row r="154" spans="3:4" s="8" customFormat="1" ht="12.95" customHeight="1">
      <c r="C154" s="38"/>
      <c r="D154" s="38"/>
    </row>
    <row r="155" spans="3:4" s="8" customFormat="1" ht="12.95" customHeight="1">
      <c r="C155" s="38"/>
      <c r="D155" s="38"/>
    </row>
    <row r="156" spans="3:4" s="8" customFormat="1" ht="12.95" customHeight="1">
      <c r="C156" s="38"/>
      <c r="D156" s="38"/>
    </row>
    <row r="157" spans="3:4" s="8" customFormat="1" ht="12.95" customHeight="1">
      <c r="C157" s="38"/>
      <c r="D157" s="38"/>
    </row>
    <row r="158" spans="3:4" s="8" customFormat="1" ht="12.95" customHeight="1">
      <c r="C158" s="38"/>
      <c r="D158" s="38"/>
    </row>
    <row r="159" spans="3:4" s="8" customFormat="1" ht="12.95" customHeight="1">
      <c r="C159" s="38"/>
      <c r="D159" s="38"/>
    </row>
    <row r="160" spans="3:4" s="8" customFormat="1" ht="12.95" customHeight="1">
      <c r="C160" s="38"/>
      <c r="D160" s="38"/>
    </row>
    <row r="161" spans="3:4" s="8" customFormat="1" ht="12.95" customHeight="1">
      <c r="C161" s="38"/>
      <c r="D161" s="38"/>
    </row>
    <row r="162" spans="3:4" s="8" customFormat="1" ht="12.95" customHeight="1">
      <c r="C162" s="38"/>
      <c r="D162" s="38"/>
    </row>
    <row r="163" spans="3:4" s="8" customFormat="1" ht="12.95" customHeight="1">
      <c r="C163" s="38"/>
      <c r="D163" s="38"/>
    </row>
    <row r="164" spans="3:4" s="8" customFormat="1" ht="12.95" customHeight="1">
      <c r="C164" s="38"/>
      <c r="D164" s="38"/>
    </row>
    <row r="165" spans="3:4" s="8" customFormat="1" ht="12.95" customHeight="1">
      <c r="C165" s="38"/>
      <c r="D165" s="38"/>
    </row>
    <row r="166" spans="3:4" s="8" customFormat="1" ht="12.95" customHeight="1">
      <c r="C166" s="38"/>
      <c r="D166" s="38"/>
    </row>
    <row r="167" spans="3:4" s="8" customFormat="1" ht="12.95" customHeight="1">
      <c r="C167" s="38"/>
      <c r="D167" s="38"/>
    </row>
    <row r="168" spans="3:4" s="8" customFormat="1" ht="12.95" customHeight="1">
      <c r="C168" s="38"/>
      <c r="D168" s="38"/>
    </row>
    <row r="169" spans="3:4" s="8" customFormat="1" ht="12.95" customHeight="1">
      <c r="C169" s="38"/>
      <c r="D169" s="38"/>
    </row>
    <row r="170" spans="3:4" s="8" customFormat="1" ht="12.95" customHeight="1">
      <c r="C170" s="38"/>
      <c r="D170" s="38"/>
    </row>
    <row r="171" spans="3:4" s="8" customFormat="1" ht="12.95" customHeight="1">
      <c r="C171" s="38"/>
      <c r="D171" s="38"/>
    </row>
    <row r="172" spans="3:4" s="8" customFormat="1" ht="12.95" customHeight="1">
      <c r="C172" s="38"/>
      <c r="D172" s="38"/>
    </row>
    <row r="173" spans="3:4" s="8" customFormat="1" ht="12.95" customHeight="1">
      <c r="C173" s="38"/>
      <c r="D173" s="38"/>
    </row>
    <row r="174" spans="3:4" s="8" customFormat="1" ht="12.95" customHeight="1">
      <c r="C174" s="38"/>
      <c r="D174" s="38"/>
    </row>
    <row r="175" spans="3:4" s="8" customFormat="1" ht="12.95" customHeight="1">
      <c r="C175" s="38"/>
      <c r="D175" s="38"/>
    </row>
    <row r="176" spans="3:4" s="8" customFormat="1" ht="12.95" customHeight="1">
      <c r="C176" s="38"/>
      <c r="D176" s="38"/>
    </row>
    <row r="177" spans="3:4" s="8" customFormat="1" ht="12.95" customHeight="1">
      <c r="C177" s="38"/>
      <c r="D177" s="38"/>
    </row>
    <row r="178" spans="3:4" s="8" customFormat="1" ht="12.95" customHeight="1">
      <c r="C178" s="38"/>
      <c r="D178" s="38"/>
    </row>
    <row r="179" spans="3:4" s="8" customFormat="1" ht="12.95" customHeight="1">
      <c r="C179" s="38"/>
      <c r="D179" s="38"/>
    </row>
    <row r="180" spans="3:4" s="8" customFormat="1" ht="12.95" customHeight="1">
      <c r="C180" s="38"/>
      <c r="D180" s="38"/>
    </row>
    <row r="181" spans="3:4" s="8" customFormat="1" ht="12.95" customHeight="1">
      <c r="C181" s="38"/>
      <c r="D181" s="38"/>
    </row>
    <row r="182" spans="3:4" s="8" customFormat="1" ht="12.95" customHeight="1">
      <c r="C182" s="38"/>
      <c r="D182" s="38"/>
    </row>
    <row r="183" spans="3:4" s="8" customFormat="1" ht="12.95" customHeight="1">
      <c r="C183" s="38"/>
      <c r="D183" s="38"/>
    </row>
    <row r="184" spans="3:4" s="8" customFormat="1" ht="12.95" customHeight="1">
      <c r="C184" s="38"/>
      <c r="D184" s="38"/>
    </row>
    <row r="185" spans="3:4" s="8" customFormat="1" ht="12.95" customHeight="1">
      <c r="C185" s="38"/>
      <c r="D185" s="38"/>
    </row>
    <row r="186" spans="3:4" s="8" customFormat="1" ht="12.95" customHeight="1">
      <c r="C186" s="38"/>
      <c r="D186" s="38"/>
    </row>
    <row r="187" spans="3:4" s="8" customFormat="1" ht="12.95" customHeight="1">
      <c r="C187" s="38"/>
      <c r="D187" s="38"/>
    </row>
    <row r="188" spans="3:4" s="8" customFormat="1" ht="12.95" customHeight="1">
      <c r="C188" s="38"/>
      <c r="D188" s="38"/>
    </row>
    <row r="189" spans="3:4" s="8" customFormat="1" ht="12.95" customHeight="1">
      <c r="C189" s="38"/>
      <c r="D189" s="38"/>
    </row>
    <row r="190" spans="3:4" s="8" customFormat="1" ht="12.95" customHeight="1">
      <c r="C190" s="38"/>
      <c r="D190" s="38"/>
    </row>
    <row r="191" spans="3:4" s="8" customFormat="1" ht="12.95" customHeight="1">
      <c r="C191" s="38"/>
      <c r="D191" s="38"/>
    </row>
    <row r="192" spans="3:4" s="8" customFormat="1" ht="12.95" customHeight="1">
      <c r="C192" s="38"/>
      <c r="D192" s="38"/>
    </row>
    <row r="193" spans="3:4" s="8" customFormat="1" ht="12.95" customHeight="1">
      <c r="C193" s="38"/>
      <c r="D193" s="38"/>
    </row>
    <row r="194" spans="3:4" s="8" customFormat="1" ht="12.95" customHeight="1">
      <c r="C194" s="38"/>
      <c r="D194" s="38"/>
    </row>
    <row r="195" spans="3:4" s="8" customFormat="1" ht="12.95" customHeight="1">
      <c r="C195" s="38"/>
      <c r="D195" s="38"/>
    </row>
    <row r="196" spans="3:4" s="8" customFormat="1" ht="12.95" customHeight="1">
      <c r="C196" s="38"/>
      <c r="D196" s="38"/>
    </row>
    <row r="197" spans="3:4" s="8" customFormat="1" ht="12.95" customHeight="1">
      <c r="C197" s="38"/>
      <c r="D197" s="38"/>
    </row>
    <row r="198" spans="3:4" s="8" customFormat="1" ht="12.95" customHeight="1">
      <c r="C198" s="38"/>
      <c r="D198" s="38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rotectedRanges>
    <protectedRange sqref="A32:D32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2024-01-13T06:56:47Z</dcterms:modified>
</cp:coreProperties>
</file>