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35CAC96-1D15-4E40-AF84-59447F363B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C21" i="1"/>
  <c r="E21" i="1"/>
  <c r="F21" i="1"/>
  <c r="E22" i="1"/>
  <c r="F22" i="1"/>
  <c r="G22" i="1"/>
  <c r="J22" i="1"/>
  <c r="E23" i="1"/>
  <c r="F23" i="1"/>
  <c r="G23" i="1"/>
  <c r="J23" i="1"/>
  <c r="E24" i="1"/>
  <c r="F24" i="1"/>
  <c r="G24" i="1"/>
  <c r="J24" i="1"/>
  <c r="Q25" i="1"/>
  <c r="Q24" i="1"/>
  <c r="Q23" i="1"/>
  <c r="Q22" i="1"/>
  <c r="F16" i="1"/>
  <c r="F17" i="1" s="1"/>
  <c r="C17" i="1"/>
  <c r="G21" i="1"/>
  <c r="Q21" i="1"/>
  <c r="I21" i="1"/>
  <c r="C12" i="1"/>
  <c r="C11" i="1"/>
  <c r="O24" i="1" l="1"/>
  <c r="O21" i="1"/>
  <c r="O22" i="1"/>
  <c r="O23" i="1"/>
  <c r="O25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<sst xmlns="http://schemas.openxmlformats.org/spreadsheetml/2006/main" count="56" uniqueCount="50">
  <si>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</si>
  <si>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</si>
  <si>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</si>
  <si>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</si>
  <si>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</si>
  <si>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</si>
  <si>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</si>
  <si>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</si>
  <si>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</si>
  <si>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</si>
  <si>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</si>
  <si>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</si>
  <si>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</si>
  <si>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</si>
  <si>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</si>
  <si>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</si>
  <si>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</si>
  <si>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</si>
  <si>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</si>
  <si>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</si>
  <si>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</si>
  <si>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</si>
  <si>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</si>
  <si>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</si>
  <si>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</si>
  <si>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</si>
  <si>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</si>
  <si>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</si>
  <si>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</si>
  <si>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</si>
  <si>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</si>
  <si>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</si>
  <si>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</si>
  <si>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</si>
  <si>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</si>
  <si>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</si>
  <si>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</si>
  <si>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</si>
  <si>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</si>
  <si>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</si>
  <si>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</si>
  <si>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</si>
  <si>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</si>
  <si>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V0455 Aur / SAO 25754 </t>
  </si>
  <si>
    <t>EA</t>
  </si>
  <si>
    <t>IBVS 6084</t>
  </si>
  <si>
    <t>IBVS 6118</t>
  </si>
  <si>
    <t>IBVS 6152</t>
  </si>
  <si>
    <t>I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</si>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</sst>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32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V0455 Aur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C-400B-B6F4-673B3A490A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2C-400B-B6F4-673B3A490A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-6.7649999997229315E-2</c:v>
                </c:pt>
                <c:pt idx="2">
                  <c:v>-5.784000000130618E-2</c:v>
                </c:pt>
                <c:pt idx="3">
                  <c:v>-5.9280000001308508E-2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2C-400B-B6F4-673B3A490A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-7.8109999994921964E-2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2C-400B-B6F4-673B3A490A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2C-400B-B6F4-673B3A490A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2C-400B-B6F4-673B3A490A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2.8999999999999998E-3</c:v>
                  </c:pt>
                  <c:pt idx="3">
                    <c:v>1.8E-3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2C-400B-B6F4-673B3A490A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1.5866018398827397E-4</c:v>
                </c:pt>
                <c:pt idx="1">
                  <c:v>-6.1927810944243981E-2</c:v>
                </c:pt>
                <c:pt idx="2">
                  <c:v>-6.4258227507600602E-2</c:v>
                </c:pt>
                <c:pt idx="3">
                  <c:v>-6.7110379122454961E-2</c:v>
                </c:pt>
                <c:pt idx="4">
                  <c:v>-6.9742242604454732E-2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2C-400B-B6F4-673B3A490AC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2677.5</c:v>
                </c:pt>
                <c:pt idx="2">
                  <c:v>2778</c:v>
                </c:pt>
                <c:pt idx="3">
                  <c:v>2901</c:v>
                </c:pt>
                <c:pt idx="4">
                  <c:v>3014.5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2C-400B-B6F4-673B3A49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242488"/>
        <c:axId val="1"/>
      </c:scatterChart>
      <c:valAx>
        <c:axId val="52124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24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119610570236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600075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C4DC98-3AAC-B079-8D13-2712A5369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40">
        <v>47931.7</v>
      </c>
      <c r="D7" s="29" t="s">
        <v>42</v>
      </c>
    </row>
    <row r="8" spans="1:6" x14ac:dyDescent="0.2">
      <c r="A8" t="s">
        <v>7</v>
      </c>
      <c r="C8" s="40">
        <v>3.1457799999999998</v>
      </c>
      <c r="D8" s="29" t="s">
        <v>42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1.5866018398827397E-4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-2.3188224511011113E-5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57413.011189351506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3.1457568117754886</v>
      </c>
      <c r="E16" s="14" t="s">
        <v>34</v>
      </c>
      <c r="F16" s="15">
        <f ca="1">NOW()+15018.5+$C$5/24</f>
        <v>60324.667669212962</v>
      </c>
    </row>
    <row r="17" spans="1:21" ht="13.5" thickBot="1" x14ac:dyDescent="0.25">
      <c r="A17" s="14" t="s">
        <v>31</v>
      </c>
      <c r="B17" s="10"/>
      <c r="C17" s="10">
        <f>COUNT(C21:C2191)</f>
        <v>5</v>
      </c>
      <c r="E17" s="14" t="s">
        <v>39</v>
      </c>
      <c r="F17" s="15">
        <f ca="1">ROUND(2*(F16-$C$7)/$C$8,0)/2+F15</f>
        <v>3940.5</v>
      </c>
    </row>
    <row r="18" spans="1:21" ht="14.25" thickTop="1" thickBot="1" x14ac:dyDescent="0.25">
      <c r="A18" s="16" t="s">
        <v>9</v>
      </c>
      <c r="B18" s="10"/>
      <c r="C18" s="19">
        <f ca="1">+C15</f>
        <v>57413.011189351506</v>
      </c>
      <c r="D18" s="20">
        <f ca="1">+C16</f>
        <v>3.1457568117754886</v>
      </c>
      <c r="E18" s="14" t="s">
        <v>40</v>
      </c>
      <c r="F18" s="23">
        <f ca="1">ROUND(2*(F16-$C$15)/$C$16,0)/2+F15</f>
        <v>926.5</v>
      </c>
    </row>
    <row r="19" spans="1:21" ht="13.5" thickTop="1" x14ac:dyDescent="0.2">
      <c r="E19" s="14" t="s">
        <v>35</v>
      </c>
      <c r="F19" s="18">
        <f ca="1">+$C$15+$C$16*F18-15018.5-$C$5/24</f>
        <v>45309.45070879483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C$7</f>
        <v>47931.7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1.5866018398827397E-4</v>
      </c>
      <c r="Q21" s="2">
        <f>+C21-15018.5</f>
        <v>32913.199999999997</v>
      </c>
    </row>
    <row r="22" spans="1:21" x14ac:dyDescent="0.2">
      <c r="A22" s="30" t="s">
        <v>45</v>
      </c>
      <c r="B22" s="31" t="s">
        <v>48</v>
      </c>
      <c r="C22" s="30">
        <v>56354.458299999998</v>
      </c>
      <c r="D22" s="30">
        <v>1.4E-3</v>
      </c>
      <c r="E22">
        <f>+(C22-C$7)/C$8</f>
        <v>2677.478494999651</v>
      </c>
      <c r="F22">
        <f>ROUND(2*E22,0)/2</f>
        <v>2677.5</v>
      </c>
      <c r="G22">
        <f>+C22-(C$7+F22*C$8)</f>
        <v>-6.7649999997229315E-2</v>
      </c>
      <c r="J22">
        <f>+G22</f>
        <v>-6.7649999997229315E-2</v>
      </c>
      <c r="O22">
        <f ca="1">+C$11+C$12*$F22</f>
        <v>-6.1927810944243981E-2</v>
      </c>
      <c r="Q22" s="2">
        <f>+C22-15018.5</f>
        <v>41335.958299999998</v>
      </c>
    </row>
    <row r="23" spans="1:21" x14ac:dyDescent="0.2">
      <c r="A23" s="33" t="s">
        <v>46</v>
      </c>
      <c r="B23" s="34" t="s">
        <v>48</v>
      </c>
      <c r="C23" s="30">
        <v>56670.618999999999</v>
      </c>
      <c r="D23" s="35">
        <v>2.8999999999999998E-3</v>
      </c>
      <c r="E23">
        <f>+(C23-C$7)/C$8</f>
        <v>2777.9816134631164</v>
      </c>
      <c r="F23">
        <f>ROUND(2*E23,0)/2</f>
        <v>2778</v>
      </c>
      <c r="G23">
        <f>+C23-(C$7+F23*C$8)</f>
        <v>-5.784000000130618E-2</v>
      </c>
      <c r="J23">
        <f>+G23</f>
        <v>-5.784000000130618E-2</v>
      </c>
      <c r="O23">
        <f ca="1">+C$11+C$12*$F23</f>
        <v>-6.4258227507600602E-2</v>
      </c>
      <c r="Q23" s="2">
        <f>+C23-15018.5</f>
        <v>41652.118999999999</v>
      </c>
    </row>
    <row r="24" spans="1:21" x14ac:dyDescent="0.2">
      <c r="A24" s="32" t="s">
        <v>47</v>
      </c>
      <c r="B24" s="36"/>
      <c r="C24" s="32">
        <v>57057.548499999997</v>
      </c>
      <c r="D24" s="32">
        <v>1.8E-3</v>
      </c>
      <c r="E24">
        <f>+(C24-C$7)/C$8</f>
        <v>2900.9811557070107</v>
      </c>
      <c r="F24">
        <f>ROUND(2*E24,0)/2</f>
        <v>2901</v>
      </c>
      <c r="G24">
        <f>+C24-(C$7+F24*C$8)</f>
        <v>-5.9280000001308508E-2</v>
      </c>
      <c r="J24">
        <f>+G24</f>
        <v>-5.9280000001308508E-2</v>
      </c>
      <c r="O24">
        <f ca="1">+C$11+C$12*$F24</f>
        <v>-6.7110379122454961E-2</v>
      </c>
      <c r="Q24" s="2">
        <f>+C24-15018.5</f>
        <v>42039.048499999997</v>
      </c>
    </row>
    <row r="25" spans="1:21" x14ac:dyDescent="0.2">
      <c r="A25" s="37" t="s">
        <v>1</v>
      </c>
      <c r="B25" s="38" t="s">
        <v>48</v>
      </c>
      <c r="C25" s="39">
        <v>57414.575700000001</v>
      </c>
      <c r="D25" s="41">
        <v>2.2000000000000001E-3</v>
      </c>
      <c r="E25">
        <f>+(C25-C$7)/C$8</f>
        <v>3014.4751699101671</v>
      </c>
      <c r="F25">
        <f>ROUND(2*E25,0)/2</f>
        <v>3014.5</v>
      </c>
      <c r="G25">
        <f>+C25-(C$7+F25*C$8)</f>
        <v>-7.8109999994921964E-2</v>
      </c>
      <c r="K25">
        <f>+G25</f>
        <v>-7.8109999994921964E-2</v>
      </c>
      <c r="O25">
        <f ca="1">+C$11+C$12*$F25</f>
        <v>-6.9742242604454732E-2</v>
      </c>
      <c r="Q25" s="2">
        <f>+C25-15018.5</f>
        <v>42396.075700000001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13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2024-01-15T03:01:26Z</dcterms:modified>
</cp:coreProperties>
</file>