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85671A3-0016-48E9-82DE-5000311E395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0" i="1" l="1"/>
  <c r="F11" i="1"/>
  <c r="Q27" i="1"/>
  <c r="Q28" i="1"/>
  <c r="Q29" i="1"/>
  <c r="C7" i="1"/>
  <c r="E30" i="1"/>
  <c r="F30" i="1"/>
  <c r="C8" i="1"/>
  <c r="G11" i="1"/>
  <c r="Q23" i="1"/>
  <c r="Q24" i="1"/>
  <c r="Q25" i="1"/>
  <c r="Q26" i="1"/>
  <c r="E14" i="1"/>
  <c r="E15" i="1" s="1"/>
  <c r="C17" i="1"/>
  <c r="Q22" i="1"/>
  <c r="R22" i="1"/>
  <c r="Q21" i="1"/>
  <c r="E29" i="1"/>
  <c r="F29" i="1"/>
  <c r="E21" i="1"/>
  <c r="F21" i="1"/>
  <c r="E24" i="1"/>
  <c r="F24" i="1"/>
  <c r="G24" i="1"/>
  <c r="N24" i="1"/>
  <c r="E26" i="1"/>
  <c r="F26" i="1"/>
  <c r="G26" i="1"/>
  <c r="N26" i="1"/>
  <c r="G28" i="1"/>
  <c r="N28" i="1"/>
  <c r="E23" i="1"/>
  <c r="F23" i="1"/>
  <c r="G23" i="1"/>
  <c r="I23" i="1"/>
  <c r="G30" i="1"/>
  <c r="H30" i="1"/>
  <c r="E22" i="1"/>
  <c r="F22" i="1"/>
  <c r="G22" i="1"/>
  <c r="I22" i="1"/>
  <c r="G29" i="1"/>
  <c r="N29" i="1"/>
  <c r="E27" i="1"/>
  <c r="F27" i="1"/>
  <c r="G27" i="1"/>
  <c r="N27" i="1"/>
  <c r="G21" i="1"/>
  <c r="E28" i="1"/>
  <c r="F28" i="1"/>
  <c r="E25" i="1"/>
  <c r="F25" i="1"/>
  <c r="G25" i="1"/>
  <c r="N25" i="1"/>
  <c r="H21" i="1"/>
  <c r="C12" i="1"/>
  <c r="C11" i="1"/>
  <c r="O22" i="1" l="1"/>
  <c r="O23" i="1"/>
  <c r="O21" i="1"/>
  <c r="C15" i="1"/>
  <c r="E16" i="1" s="1"/>
  <c r="O26" i="1"/>
  <c r="O30" i="1"/>
  <c r="O28" i="1"/>
  <c r="O24" i="1"/>
  <c r="O25" i="1"/>
  <c r="O27" i="1"/>
  <c r="O29" i="1"/>
  <c r="C16" i="1"/>
  <c r="D18" i="1" s="1"/>
  <c r="E17" i="1" l="1"/>
  <c r="C18" i="1"/>
</calcChain>
</file>

<file path=xl/sharedStrings.xml><?xml version="1.0" encoding="utf-8"?>
<sst xmlns="http://schemas.openxmlformats.org/spreadsheetml/2006/main" count="67" uniqueCount="53">
  <si>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</si>
  <si>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</si>
  <si>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</si>
  <si>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</si>
  <si>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</si>
  <si>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</si>
  <si>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</si>
  <si>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</si>
  <si>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</si>
  <si>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</si>
  <si>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</si>
  <si>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</si>
  <si>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</si>
  <si>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</si>
  <si>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</si>
  <si>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</si>
  <si>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</si>
  <si>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</si>
  <si>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</si>
  <si>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</si>
  <si>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</si>
  <si>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</si>
  <si>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</si>
  <si>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</si>
  <si>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</si>
  <si>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</si>
  <si>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</si>
  <si>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</si>
  <si>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</si>
  <si>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</si>
  <si>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</si>
  <si>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</si>
  <si>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</si>
  <si>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</si>
  <si>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</si>
  <si>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</si>
  <si>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Aur</t>
  </si>
  <si>
    <t>EW</t>
  </si>
  <si>
    <t>IBVS 5686 Eph.</t>
  </si>
  <si>
    <t>IBVS 5686</t>
  </si>
  <si>
    <t>G2413-0376_Aur.xls</t>
  </si>
  <si>
    <t>Nelson</t>
  </si>
  <si>
    <t>V0567 Aur / GSC 2413-0376</t>
  </si>
  <si>
    <t>IBVS 5966</t>
  </si>
  <si>
    <t>Add cycle</t>
  </si>
  <si>
    <t>Old Cycle</t>
  </si>
  <si>
    <t>OEJV 0137</t>
  </si>
  <si>
    <t>I</t>
  </si>
  <si>
    <t>IBVS 6018</t>
  </si>
  <si>
    <t>II</t>
  </si>
  <si>
    <t>OEJV 0160</t>
  </si>
  <si>
    <t>IBVS 6118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</si>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</sst>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8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11" fillId="3" borderId="0" xfId="0" applyFont="1" applyFill="1" applyAlignment="1"/>
    <xf numFmtId="0" fontId="15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V0567 Aur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3.2000000000000002E-3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4706.5</c:v>
                </c:pt>
                <c:pt idx="2">
                  <c:v>5695.5</c:v>
                </c:pt>
                <c:pt idx="3">
                  <c:v>5704.5</c:v>
                </c:pt>
                <c:pt idx="4">
                  <c:v>5704.5</c:v>
                </c:pt>
                <c:pt idx="5">
                  <c:v>5704.5</c:v>
                </c:pt>
                <c:pt idx="6">
                  <c:v>6068</c:v>
                </c:pt>
                <c:pt idx="7">
                  <c:v>6068</c:v>
                </c:pt>
                <c:pt idx="8">
                  <c:v>6068</c:v>
                </c:pt>
                <c:pt idx="9">
                  <c:v>7156.5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9">
                  <c:v>0.42260499999974854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D7-4F13-A9A2-81A466A7BD1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3.2000000000000002E-3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4706.5</c:v>
                </c:pt>
                <c:pt idx="2">
                  <c:v>5695.5</c:v>
                </c:pt>
                <c:pt idx="3">
                  <c:v>5704.5</c:v>
                </c:pt>
                <c:pt idx="4">
                  <c:v>5704.5</c:v>
                </c:pt>
                <c:pt idx="5">
                  <c:v>5704.5</c:v>
                </c:pt>
                <c:pt idx="6">
                  <c:v>6068</c:v>
                </c:pt>
                <c:pt idx="7">
                  <c:v>6068</c:v>
                </c:pt>
                <c:pt idx="8">
                  <c:v>6068</c:v>
                </c:pt>
                <c:pt idx="9">
                  <c:v>7156.5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0.27980499999830499</c:v>
                </c:pt>
                <c:pt idx="2">
                  <c:v>0.33663499999966007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D7-4F13-A9A2-81A466A7BD1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3.2000000000000002E-3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4706.5</c:v>
                </c:pt>
                <c:pt idx="2">
                  <c:v>5695.5</c:v>
                </c:pt>
                <c:pt idx="3">
                  <c:v>5704.5</c:v>
                </c:pt>
                <c:pt idx="4">
                  <c:v>5704.5</c:v>
                </c:pt>
                <c:pt idx="5">
                  <c:v>5704.5</c:v>
                </c:pt>
                <c:pt idx="6">
                  <c:v>6068</c:v>
                </c:pt>
                <c:pt idx="7">
                  <c:v>6068</c:v>
                </c:pt>
                <c:pt idx="8">
                  <c:v>6068</c:v>
                </c:pt>
                <c:pt idx="9">
                  <c:v>7156.5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D7-4F13-A9A2-81A466A7BD1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3.2000000000000002E-3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4706.5</c:v>
                </c:pt>
                <c:pt idx="2">
                  <c:v>5695.5</c:v>
                </c:pt>
                <c:pt idx="3">
                  <c:v>5704.5</c:v>
                </c:pt>
                <c:pt idx="4">
                  <c:v>5704.5</c:v>
                </c:pt>
                <c:pt idx="5">
                  <c:v>5704.5</c:v>
                </c:pt>
                <c:pt idx="6">
                  <c:v>6068</c:v>
                </c:pt>
                <c:pt idx="7">
                  <c:v>6068</c:v>
                </c:pt>
                <c:pt idx="8">
                  <c:v>6068</c:v>
                </c:pt>
                <c:pt idx="9">
                  <c:v>7156.5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D7-4F13-A9A2-81A466A7BD1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3.2000000000000002E-3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4706.5</c:v>
                </c:pt>
                <c:pt idx="2">
                  <c:v>5695.5</c:v>
                </c:pt>
                <c:pt idx="3">
                  <c:v>5704.5</c:v>
                </c:pt>
                <c:pt idx="4">
                  <c:v>5704.5</c:v>
                </c:pt>
                <c:pt idx="5">
                  <c:v>5704.5</c:v>
                </c:pt>
                <c:pt idx="6">
                  <c:v>6068</c:v>
                </c:pt>
                <c:pt idx="7">
                  <c:v>6068</c:v>
                </c:pt>
                <c:pt idx="8">
                  <c:v>6068</c:v>
                </c:pt>
                <c:pt idx="9">
                  <c:v>7156.5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D7-4F13-A9A2-81A466A7BD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3.2000000000000002E-3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4706.5</c:v>
                </c:pt>
                <c:pt idx="2">
                  <c:v>5695.5</c:v>
                </c:pt>
                <c:pt idx="3">
                  <c:v>5704.5</c:v>
                </c:pt>
                <c:pt idx="4">
                  <c:v>5704.5</c:v>
                </c:pt>
                <c:pt idx="5">
                  <c:v>5704.5</c:v>
                </c:pt>
                <c:pt idx="6">
                  <c:v>6068</c:v>
                </c:pt>
                <c:pt idx="7">
                  <c:v>6068</c:v>
                </c:pt>
                <c:pt idx="8">
                  <c:v>6068</c:v>
                </c:pt>
                <c:pt idx="9">
                  <c:v>7156.5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D7-4F13-A9A2-81A466A7BD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3.2000000000000002E-3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4706.5</c:v>
                </c:pt>
                <c:pt idx="2">
                  <c:v>5695.5</c:v>
                </c:pt>
                <c:pt idx="3">
                  <c:v>5704.5</c:v>
                </c:pt>
                <c:pt idx="4">
                  <c:v>5704.5</c:v>
                </c:pt>
                <c:pt idx="5">
                  <c:v>5704.5</c:v>
                </c:pt>
                <c:pt idx="6">
                  <c:v>6068</c:v>
                </c:pt>
                <c:pt idx="7">
                  <c:v>6068</c:v>
                </c:pt>
                <c:pt idx="8">
                  <c:v>6068</c:v>
                </c:pt>
                <c:pt idx="9">
                  <c:v>7156.5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  <c:pt idx="3">
                  <c:v>0.33747500000026776</c:v>
                </c:pt>
                <c:pt idx="4">
                  <c:v>0.33777499999996508</c:v>
                </c:pt>
                <c:pt idx="5">
                  <c:v>0.33827500000188593</c:v>
                </c:pt>
                <c:pt idx="6">
                  <c:v>0.35554000000411179</c:v>
                </c:pt>
                <c:pt idx="7">
                  <c:v>0.35800000000017462</c:v>
                </c:pt>
                <c:pt idx="8">
                  <c:v>0.35820000000239816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D7-4F13-A9A2-81A466A7BD1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4706.5</c:v>
                </c:pt>
                <c:pt idx="2">
                  <c:v>5695.5</c:v>
                </c:pt>
                <c:pt idx="3">
                  <c:v>5704.5</c:v>
                </c:pt>
                <c:pt idx="4">
                  <c:v>5704.5</c:v>
                </c:pt>
                <c:pt idx="5">
                  <c:v>5704.5</c:v>
                </c:pt>
                <c:pt idx="6">
                  <c:v>6068</c:v>
                </c:pt>
                <c:pt idx="7">
                  <c:v>6068</c:v>
                </c:pt>
                <c:pt idx="8">
                  <c:v>6068</c:v>
                </c:pt>
                <c:pt idx="9">
                  <c:v>7156.5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5.3801417705534593E-4</c:v>
                </c:pt>
                <c:pt idx="1">
                  <c:v>0.27815438791537828</c:v>
                </c:pt>
                <c:pt idx="2">
                  <c:v>0.33649128234376485</c:v>
                </c:pt>
                <c:pt idx="3">
                  <c:v>0.33702215398163693</c:v>
                </c:pt>
                <c:pt idx="4">
                  <c:v>0.33702215398163693</c:v>
                </c:pt>
                <c:pt idx="5">
                  <c:v>0.33702215398163693</c:v>
                </c:pt>
                <c:pt idx="6">
                  <c:v>0.35846346957791447</c:v>
                </c:pt>
                <c:pt idx="7">
                  <c:v>0.35846346957791447</c:v>
                </c:pt>
                <c:pt idx="8">
                  <c:v>0.35846346957791447</c:v>
                </c:pt>
                <c:pt idx="9">
                  <c:v>0.42266944489166453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D7-4F13-A9A2-81A466A7B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056888"/>
        <c:axId val="1"/>
      </c:scatterChart>
      <c:valAx>
        <c:axId val="671056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056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64661654135338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0</xdr:row>
      <xdr:rowOff>0</xdr:rowOff>
    </xdr:from>
    <xdr:to>
      <xdr:col>17</xdr:col>
      <xdr:colOff>542925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E59A09B-E9D9-653F-3A21-29EE9AD9F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F3" sqref="F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2" t="s">
        <v>36</v>
      </c>
      <c r="G1" s="30" t="s">
        <v>37</v>
      </c>
      <c r="H1" s="33" t="s">
        <v>38</v>
      </c>
      <c r="I1" s="31">
        <v>51548.612000000001</v>
      </c>
      <c r="J1" s="31">
        <v>0.71003000000000005</v>
      </c>
      <c r="K1" s="34" t="s">
        <v>39</v>
      </c>
      <c r="L1" s="35" t="s">
        <v>40</v>
      </c>
    </row>
    <row r="2" spans="1:12" x14ac:dyDescent="0.2">
      <c r="A2" t="s">
        <v>22</v>
      </c>
      <c r="B2" t="s">
        <v>37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38</v>
      </c>
      <c r="C4" s="7">
        <v>51548.612000000001</v>
      </c>
      <c r="D4" s="8">
        <v>0.71003000000000005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51548.612000000001</v>
      </c>
    </row>
    <row r="8" spans="1:12" x14ac:dyDescent="0.2">
      <c r="A8" t="s">
        <v>2</v>
      </c>
      <c r="C8">
        <f>+D4</f>
        <v>0.71003000000000005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INTERCEPT(INDIRECT($G$11):G991,INDIRECT($F$11):F991)</f>
        <v>5.3801417705534593E-4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SLOPE(INDIRECT($G$11):G991,INDIRECT($F$11):F991)</f>
        <v>5.8985737541341319E-5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6" t="s">
        <v>44</v>
      </c>
      <c r="E13" s="12">
        <v>1</v>
      </c>
    </row>
    <row r="14" spans="1:12" x14ac:dyDescent="0.2">
      <c r="A14" s="11"/>
      <c r="B14" s="11"/>
      <c r="C14" s="11"/>
      <c r="D14" s="16" t="s">
        <v>31</v>
      </c>
      <c r="E14" s="17">
        <f ca="1">NOW()+15018.5+$C$9/24</f>
        <v>60324.67679085648</v>
      </c>
    </row>
    <row r="15" spans="1:12" x14ac:dyDescent="0.2">
      <c r="A15" s="14" t="s">
        <v>16</v>
      </c>
      <c r="B15" s="11"/>
      <c r="C15" s="15">
        <f ca="1">(C7+C11)+(C8+C12)*INT(MAX(F21:F3532))</f>
        <v>56630.00931995202</v>
      </c>
      <c r="D15" s="16" t="s">
        <v>45</v>
      </c>
      <c r="E15" s="17">
        <f ca="1">ROUND(2*(E14-$C$7)/$C$8,0)/2+E13</f>
        <v>12361</v>
      </c>
    </row>
    <row r="16" spans="1:12" x14ac:dyDescent="0.2">
      <c r="A16" s="18" t="s">
        <v>3</v>
      </c>
      <c r="B16" s="11"/>
      <c r="C16" s="19">
        <f ca="1">+C8+C12</f>
        <v>0.71008898573754142</v>
      </c>
      <c r="D16" s="16" t="s">
        <v>32</v>
      </c>
      <c r="E16" s="26">
        <f ca="1">ROUND(2*(E14-$C$15)/$C$16,0)/2+E13</f>
        <v>5204</v>
      </c>
    </row>
    <row r="17" spans="1:18" ht="13.5" thickBot="1" x14ac:dyDescent="0.25">
      <c r="A17" s="16" t="s">
        <v>28</v>
      </c>
      <c r="B17" s="11"/>
      <c r="C17" s="11">
        <f>COUNT(C21:C2190)</f>
        <v>10</v>
      </c>
      <c r="D17" s="16" t="s">
        <v>33</v>
      </c>
      <c r="E17" s="20">
        <f ca="1">+$C$15+$C$16*E16-15018.5-$C$9/24</f>
        <v>45307.208235063525</v>
      </c>
    </row>
    <row r="18" spans="1:18" ht="14.25" thickTop="1" thickBot="1" x14ac:dyDescent="0.25">
      <c r="A18" s="18" t="s">
        <v>4</v>
      </c>
      <c r="B18" s="11"/>
      <c r="C18" s="21">
        <f ca="1">+C15</f>
        <v>56630.00931995202</v>
      </c>
      <c r="D18" s="22">
        <f ca="1">+C16</f>
        <v>0.71008898573754142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41</v>
      </c>
      <c r="J20" s="6" t="s">
        <v>52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8" x14ac:dyDescent="0.2">
      <c r="A21" t="s">
        <v>39</v>
      </c>
      <c r="C21" s="9">
        <v>51548.612000000001</v>
      </c>
      <c r="D21" s="9" t="s">
        <v>12</v>
      </c>
      <c r="E21">
        <f t="shared" ref="E21:E30" si="0">+(C21-C$7)/C$8</f>
        <v>0</v>
      </c>
      <c r="F21">
        <f>ROUND(2*E21,0)/2</f>
        <v>0</v>
      </c>
      <c r="G21">
        <f t="shared" ref="G21:G30" si="1">+C21-(C$7+F21*C$8)</f>
        <v>0</v>
      </c>
      <c r="H21">
        <f>+G21</f>
        <v>0</v>
      </c>
      <c r="O21">
        <f t="shared" ref="O21:O30" ca="1" si="2">+C$11+C$12*$F21</f>
        <v>5.3801417705534593E-4</v>
      </c>
      <c r="Q21" s="2">
        <f t="shared" ref="Q21:Q30" si="3">+C21-15018.5</f>
        <v>36530.112000000001</v>
      </c>
    </row>
    <row r="22" spans="1:18" x14ac:dyDescent="0.2">
      <c r="A22" s="37" t="s">
        <v>43</v>
      </c>
      <c r="B22" s="38"/>
      <c r="C22" s="39">
        <v>54890.648000000001</v>
      </c>
      <c r="D22" s="39">
        <v>1E-3</v>
      </c>
      <c r="E22">
        <f t="shared" si="0"/>
        <v>4706.8940748982432</v>
      </c>
      <c r="F22" s="36">
        <f t="shared" ref="F22:F30" si="4">ROUND(2*E22,0)/2-0.5</f>
        <v>4706.5</v>
      </c>
      <c r="G22">
        <f t="shared" si="1"/>
        <v>0.27980499999830499</v>
      </c>
      <c r="I22">
        <f>+G22</f>
        <v>0.27980499999830499</v>
      </c>
      <c r="O22">
        <f t="shared" ca="1" si="2"/>
        <v>0.27815438791537828</v>
      </c>
      <c r="Q22" s="2">
        <f t="shared" si="3"/>
        <v>39872.148000000001</v>
      </c>
      <c r="R22" t="str">
        <f>IF(ABS(C22-C21)&lt;0.00001,1,"")</f>
        <v/>
      </c>
    </row>
    <row r="23" spans="1:18" x14ac:dyDescent="0.2">
      <c r="A23" s="43" t="s">
        <v>48</v>
      </c>
      <c r="B23" s="42" t="s">
        <v>49</v>
      </c>
      <c r="C23" s="39">
        <v>55592.924500000001</v>
      </c>
      <c r="D23" s="39">
        <v>2.9999999999999997E-4</v>
      </c>
      <c r="E23">
        <f t="shared" si="0"/>
        <v>5695.9741137698402</v>
      </c>
      <c r="F23" s="36">
        <f t="shared" si="4"/>
        <v>5695.5</v>
      </c>
      <c r="G23">
        <f t="shared" si="1"/>
        <v>0.33663499999966007</v>
      </c>
      <c r="I23">
        <f>+G23</f>
        <v>0.33663499999966007</v>
      </c>
      <c r="O23">
        <f t="shared" ca="1" si="2"/>
        <v>0.33649128234376485</v>
      </c>
      <c r="Q23" s="2">
        <f t="shared" si="3"/>
        <v>40574.424500000001</v>
      </c>
    </row>
    <row r="24" spans="1:18" x14ac:dyDescent="0.2">
      <c r="A24" s="40" t="s">
        <v>46</v>
      </c>
      <c r="B24" s="41" t="s">
        <v>47</v>
      </c>
      <c r="C24" s="39">
        <v>55599.315609999998</v>
      </c>
      <c r="D24" s="39">
        <v>5.0000000000000001E-4</v>
      </c>
      <c r="E24">
        <f t="shared" si="0"/>
        <v>5704.9752968184393</v>
      </c>
      <c r="F24" s="36">
        <f t="shared" si="4"/>
        <v>5704.5</v>
      </c>
      <c r="G24">
        <f t="shared" si="1"/>
        <v>0.33747500000026776</v>
      </c>
      <c r="N24">
        <f t="shared" ref="N24:N29" si="5">+G24</f>
        <v>0.33747500000026776</v>
      </c>
      <c r="O24">
        <f t="shared" ca="1" si="2"/>
        <v>0.33702215398163693</v>
      </c>
      <c r="Q24" s="2">
        <f t="shared" si="3"/>
        <v>40580.815609999998</v>
      </c>
    </row>
    <row r="25" spans="1:18" x14ac:dyDescent="0.2">
      <c r="A25" s="40" t="s">
        <v>46</v>
      </c>
      <c r="B25" s="41" t="s">
        <v>47</v>
      </c>
      <c r="C25" s="39">
        <v>55599.315909999998</v>
      </c>
      <c r="D25" s="39">
        <v>8.0000000000000004E-4</v>
      </c>
      <c r="E25">
        <f t="shared" si="0"/>
        <v>5704.9757193357973</v>
      </c>
      <c r="F25" s="36">
        <f t="shared" si="4"/>
        <v>5704.5</v>
      </c>
      <c r="G25">
        <f t="shared" si="1"/>
        <v>0.33777499999996508</v>
      </c>
      <c r="N25">
        <f t="shared" si="5"/>
        <v>0.33777499999996508</v>
      </c>
      <c r="O25">
        <f t="shared" ca="1" si="2"/>
        <v>0.33702215398163693</v>
      </c>
      <c r="Q25" s="2">
        <f t="shared" si="3"/>
        <v>40580.815909999998</v>
      </c>
    </row>
    <row r="26" spans="1:18" x14ac:dyDescent="0.2">
      <c r="A26" s="40" t="s">
        <v>46</v>
      </c>
      <c r="B26" s="41" t="s">
        <v>47</v>
      </c>
      <c r="C26" s="39">
        <v>55599.316409999999</v>
      </c>
      <c r="D26" s="39">
        <v>2.9999999999999997E-4</v>
      </c>
      <c r="E26">
        <f t="shared" si="0"/>
        <v>5704.9764235313978</v>
      </c>
      <c r="F26" s="36">
        <f t="shared" si="4"/>
        <v>5704.5</v>
      </c>
      <c r="G26">
        <f t="shared" si="1"/>
        <v>0.33827500000188593</v>
      </c>
      <c r="N26">
        <f t="shared" si="5"/>
        <v>0.33827500000188593</v>
      </c>
      <c r="O26">
        <f t="shared" ca="1" si="2"/>
        <v>0.33702215398163693</v>
      </c>
      <c r="Q26" s="2">
        <f t="shared" si="3"/>
        <v>40580.816409999999</v>
      </c>
    </row>
    <row r="27" spans="1:18" x14ac:dyDescent="0.2">
      <c r="A27" s="40" t="s">
        <v>50</v>
      </c>
      <c r="B27" s="41" t="s">
        <v>47</v>
      </c>
      <c r="C27" s="39">
        <v>55857.429580000004</v>
      </c>
      <c r="D27" s="39">
        <v>4.0000000000000002E-4</v>
      </c>
      <c r="E27">
        <f t="shared" si="0"/>
        <v>6068.500739405381</v>
      </c>
      <c r="F27" s="36">
        <f t="shared" si="4"/>
        <v>6068</v>
      </c>
      <c r="G27">
        <f t="shared" si="1"/>
        <v>0.35554000000411179</v>
      </c>
      <c r="N27">
        <f t="shared" si="5"/>
        <v>0.35554000000411179</v>
      </c>
      <c r="O27">
        <f t="shared" ca="1" si="2"/>
        <v>0.35846346957791447</v>
      </c>
      <c r="Q27" s="2">
        <f t="shared" si="3"/>
        <v>40838.929580000004</v>
      </c>
    </row>
    <row r="28" spans="1:18" x14ac:dyDescent="0.2">
      <c r="A28" s="40" t="s">
        <v>50</v>
      </c>
      <c r="B28" s="41" t="s">
        <v>47</v>
      </c>
      <c r="C28" s="39">
        <v>55857.43204</v>
      </c>
      <c r="D28" s="39">
        <v>2.0000000000000001E-4</v>
      </c>
      <c r="E28">
        <f t="shared" si="0"/>
        <v>6068.5042040477138</v>
      </c>
      <c r="F28" s="36">
        <f t="shared" si="4"/>
        <v>6068</v>
      </c>
      <c r="G28">
        <f t="shared" si="1"/>
        <v>0.35800000000017462</v>
      </c>
      <c r="N28">
        <f t="shared" si="5"/>
        <v>0.35800000000017462</v>
      </c>
      <c r="O28">
        <f t="shared" ca="1" si="2"/>
        <v>0.35846346957791447</v>
      </c>
      <c r="Q28" s="2">
        <f t="shared" si="3"/>
        <v>40838.93204</v>
      </c>
    </row>
    <row r="29" spans="1:18" x14ac:dyDescent="0.2">
      <c r="A29" s="40" t="s">
        <v>50</v>
      </c>
      <c r="B29" s="41" t="s">
        <v>47</v>
      </c>
      <c r="C29" s="39">
        <v>55857.432240000002</v>
      </c>
      <c r="D29" s="39">
        <v>2.9999999999999997E-4</v>
      </c>
      <c r="E29">
        <f t="shared" si="0"/>
        <v>6068.5044857259563</v>
      </c>
      <c r="F29" s="36">
        <f t="shared" si="4"/>
        <v>6068</v>
      </c>
      <c r="G29">
        <f t="shared" si="1"/>
        <v>0.35820000000239816</v>
      </c>
      <c r="N29">
        <f t="shared" si="5"/>
        <v>0.35820000000239816</v>
      </c>
      <c r="O29">
        <f t="shared" ca="1" si="2"/>
        <v>0.35846346957791447</v>
      </c>
      <c r="Q29" s="2">
        <f t="shared" si="3"/>
        <v>40838.932240000002</v>
      </c>
    </row>
    <row r="30" spans="1:18" x14ac:dyDescent="0.2">
      <c r="A30" s="44" t="s">
        <v>51</v>
      </c>
      <c r="B30" s="45" t="s">
        <v>47</v>
      </c>
      <c r="C30" s="46">
        <v>56630.364300000001</v>
      </c>
      <c r="D30" s="47">
        <v>3.2000000000000002E-3</v>
      </c>
      <c r="E30">
        <f t="shared" si="0"/>
        <v>7157.0951931608524</v>
      </c>
      <c r="F30" s="36">
        <f t="shared" si="4"/>
        <v>7156.5</v>
      </c>
      <c r="G30">
        <f t="shared" si="1"/>
        <v>0.42260499999974854</v>
      </c>
      <c r="H30">
        <f>+G30</f>
        <v>0.42260499999974854</v>
      </c>
      <c r="O30">
        <f t="shared" ca="1" si="2"/>
        <v>0.42266944489166453</v>
      </c>
      <c r="Q30" s="2">
        <f t="shared" si="3"/>
        <v>41611.864300000001</v>
      </c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2024-01-15T03:14:34Z</dcterms:modified>
</cp:coreProperties>
</file>