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904CF572-022A-4052-847F-4BA0818C49D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F11" i="1"/>
  <c r="Q22" i="1"/>
  <c r="G11" i="1"/>
  <c r="E21" i="1"/>
  <c r="F21" i="1"/>
  <c r="G21" i="1"/>
  <c r="H21" i="1"/>
  <c r="E14" i="1"/>
  <c r="C17" i="1"/>
  <c r="Q21" i="1"/>
  <c r="C11" i="1"/>
  <c r="C12" i="1"/>
  <c r="C16" i="1" l="1"/>
  <c r="D18" i="1" s="1"/>
  <c r="O22" i="1"/>
  <c r="O21" i="1"/>
  <c r="C15" i="1"/>
  <c r="E15" i="1"/>
  <c r="C18" i="1" l="1"/>
  <c r="E16" i="1"/>
  <c r="E17" i="1" s="1"/>
</calcChain>
</file>

<file path=xl/sharedStrings.xml><?xml version="1.0" encoding="utf-8"?>
<sst xmlns="http://schemas.openxmlformats.org/spreadsheetml/2006/main" count="52" uniqueCount="47">
  <si>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</si>
  <si>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</si>
  <si>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</si>
  <si>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</si>
  <si>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</si>
  <si>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</si>
  <si>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</si>
  <si>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</si>
  <si>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</si>
  <si>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</si>
  <si>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</si>
  <si>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</si>
  <si>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</si>
  <si>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</si>
  <si>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</si>
  <si>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</si>
  <si>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</si>
  <si>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</si>
  <si>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</si>
  <si>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</si>
  <si>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</si>
  <si>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</si>
  <si>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</si>
  <si>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</si>
  <si>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</si>
  <si>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</si>
  <si>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</si>
  <si>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</si>
  <si>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</si>
  <si>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</si>
  <si>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</si>
  <si>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</si>
  <si>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</si>
  <si>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</si>
  <si>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</si>
  <si>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</si>
  <si>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</si>
  <si>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</si>
  <si>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</si>
  <si>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</si>
  <si>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</si>
  <si>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</si>
  <si>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V0639 Aur / na</t>
  </si>
  <si>
    <t>EW</t>
  </si>
  <si>
    <t>IBVS 6029</t>
  </si>
  <si>
    <t>I: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</si>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</sst>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V0639 Ara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7391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E8-42BC-A45C-F6BE2845953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7391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5.0900000002002344E-2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CE8-42BC-A45C-F6BE2845953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7391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CE8-42BC-A45C-F6BE2845953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7391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CE8-42BC-A45C-F6BE2845953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7391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CE8-42BC-A45C-F6BE2845953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7391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CE8-42BC-A45C-F6BE2845953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7391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CE8-42BC-A45C-F6BE2845953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7391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5.0900000002002344E-2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CE8-42BC-A45C-F6BE2845953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7391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CE8-42BC-A45C-F6BE28459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6656936"/>
        <c:axId val="1"/>
      </c:scatterChart>
      <c:valAx>
        <c:axId val="676656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66569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D1E028C-8108-EFC6-B121-571543949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23</v>
      </c>
      <c r="B2" t="s">
        <v>43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3">
        <v>53318.310400000002</v>
      </c>
      <c r="D7" s="30" t="s">
        <v>41</v>
      </c>
    </row>
    <row r="8" spans="1:7" x14ac:dyDescent="0.2">
      <c r="A8" t="s">
        <v>3</v>
      </c>
      <c r="C8" s="33">
        <v>0.35709999999999997</v>
      </c>
      <c r="D8" s="30" t="s">
        <v>41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6.8867541607363474E-6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60324.691942013887</v>
      </c>
    </row>
    <row r="15" spans="1:7" x14ac:dyDescent="0.2">
      <c r="A15" s="12" t="s">
        <v>17</v>
      </c>
      <c r="B15" s="10"/>
      <c r="C15" s="13">
        <f ca="1">(C7+C11)+(C8+C12)*INT(MAX(F21:F3533))</f>
        <v>55957.687400000003</v>
      </c>
      <c r="D15" s="14" t="s">
        <v>38</v>
      </c>
      <c r="E15" s="15">
        <f ca="1">ROUND(2*(E14-$C$7)/$C$8,0)/2+E13</f>
        <v>19621</v>
      </c>
    </row>
    <row r="16" spans="1:7" x14ac:dyDescent="0.2">
      <c r="A16" s="16" t="s">
        <v>4</v>
      </c>
      <c r="B16" s="10"/>
      <c r="C16" s="17">
        <f ca="1">+C8+C12</f>
        <v>0.35710688675416069</v>
      </c>
      <c r="D16" s="14" t="s">
        <v>39</v>
      </c>
      <c r="E16" s="24">
        <f ca="1">ROUND(2*(E14-$C$15)/$C$16,0)/2+E13</f>
        <v>12230</v>
      </c>
    </row>
    <row r="17" spans="1:18" ht="13.5" thickBot="1" x14ac:dyDescent="0.25">
      <c r="A17" s="14" t="s">
        <v>29</v>
      </c>
      <c r="B17" s="10"/>
      <c r="C17" s="10">
        <f>COUNT(C21:C2191)</f>
        <v>2</v>
      </c>
      <c r="D17" s="14" t="s">
        <v>33</v>
      </c>
      <c r="E17" s="18">
        <f ca="1">+$C$15+$C$16*E16-15018.5-$C$9/24</f>
        <v>45307.000458336726</v>
      </c>
    </row>
    <row r="18" spans="1:18" ht="14.25" thickTop="1" thickBot="1" x14ac:dyDescent="0.25">
      <c r="A18" s="16" t="s">
        <v>5</v>
      </c>
      <c r="B18" s="10"/>
      <c r="C18" s="19">
        <f ca="1">+C15</f>
        <v>55957.687400000003</v>
      </c>
      <c r="D18" s="20">
        <f ca="1">+C16</f>
        <v>0.35710688675416069</v>
      </c>
      <c r="E18" s="21" t="s">
        <v>34</v>
      </c>
    </row>
    <row r="19" spans="1:18" ht="13.5" thickTop="1" x14ac:dyDescent="0.2">
      <c r="A19" s="25" t="s">
        <v>35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28</v>
      </c>
      <c r="J20" s="7" t="s">
        <v>46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8" x14ac:dyDescent="0.2">
      <c r="A21" t="s">
        <v>41</v>
      </c>
      <c r="C21" s="8">
        <v>53318.310400000002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38299.810400000002</v>
      </c>
    </row>
    <row r="22" spans="1:18" x14ac:dyDescent="0.2">
      <c r="A22" s="31" t="s">
        <v>44</v>
      </c>
      <c r="B22" s="32" t="s">
        <v>45</v>
      </c>
      <c r="C22" s="31">
        <v>55957.687400000003</v>
      </c>
      <c r="D22" s="31">
        <v>4.0000000000000002E-4</v>
      </c>
      <c r="E22">
        <f>+(C22-C$7)/C$8</f>
        <v>7391.1425371044543</v>
      </c>
      <c r="F22">
        <f>ROUND(2*E22,0)/2</f>
        <v>7391</v>
      </c>
      <c r="G22">
        <f>+C22-(C$7+F22*C$8)</f>
        <v>5.0900000002002344E-2</v>
      </c>
      <c r="I22">
        <f>+G22</f>
        <v>5.0900000002002344E-2</v>
      </c>
      <c r="O22">
        <f ca="1">+C$11+C$12*$F22</f>
        <v>5.0900000002002344E-2</v>
      </c>
      <c r="Q22" s="2">
        <f>+C22-15018.5</f>
        <v>40939.187400000003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2024-01-15T03:36:23Z</dcterms:modified>
</cp:coreProperties>
</file>