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11BE56-E3AA-48A1-AF21-DF81EDA14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477" i="1" l="1"/>
  <c r="F477" i="1" s="1"/>
  <c r="G477" i="1" s="1"/>
  <c r="K477" i="1" s="1"/>
  <c r="Q477" i="1"/>
  <c r="F14" i="1"/>
  <c r="E478" i="1"/>
  <c r="F478" i="1" s="1"/>
  <c r="G478" i="1" s="1"/>
  <c r="K478" i="1" s="1"/>
  <c r="Q478" i="1"/>
  <c r="E476" i="1"/>
  <c r="F476" i="1" s="1"/>
  <c r="G476" i="1" s="1"/>
  <c r="K476" i="1" s="1"/>
  <c r="Q476" i="1"/>
  <c r="Q458" i="1"/>
  <c r="Q474" i="1"/>
  <c r="Q475" i="1"/>
  <c r="Q471" i="1"/>
  <c r="Q469" i="1"/>
  <c r="Q470" i="1"/>
  <c r="Q472" i="1"/>
  <c r="Q473" i="1"/>
  <c r="E103" i="1"/>
  <c r="F103" i="1" s="1"/>
  <c r="G103" i="1" s="1"/>
  <c r="J103" i="1" s="1"/>
  <c r="E137" i="1"/>
  <c r="F137" i="1" s="1"/>
  <c r="E161" i="1"/>
  <c r="E177" i="1"/>
  <c r="F177" i="1" s="1"/>
  <c r="E193" i="1"/>
  <c r="F193" i="1" s="1"/>
  <c r="E206" i="1"/>
  <c r="F206" i="1" s="1"/>
  <c r="E211" i="1"/>
  <c r="F211" i="1" s="1"/>
  <c r="G211" i="1" s="1"/>
  <c r="I211" i="1" s="1"/>
  <c r="E214" i="1"/>
  <c r="F214" i="1" s="1"/>
  <c r="E218" i="1"/>
  <c r="F218" i="1" s="1"/>
  <c r="G218" i="1" s="1"/>
  <c r="I218" i="1" s="1"/>
  <c r="E221" i="1"/>
  <c r="F221" i="1" s="1"/>
  <c r="G221" i="1" s="1"/>
  <c r="I221" i="1" s="1"/>
  <c r="E223" i="1"/>
  <c r="F223" i="1" s="1"/>
  <c r="E225" i="1"/>
  <c r="F225" i="1" s="1"/>
  <c r="E230" i="1"/>
  <c r="F230" i="1" s="1"/>
  <c r="E237" i="1"/>
  <c r="F237" i="1" s="1"/>
  <c r="G237" i="1" s="1"/>
  <c r="I237" i="1" s="1"/>
  <c r="E239" i="1"/>
  <c r="F239" i="1" s="1"/>
  <c r="E243" i="1"/>
  <c r="F243" i="1" s="1"/>
  <c r="G243" i="1" s="1"/>
  <c r="I243" i="1" s="1"/>
  <c r="E246" i="1"/>
  <c r="F246" i="1" s="1"/>
  <c r="E250" i="1"/>
  <c r="F250" i="1" s="1"/>
  <c r="E253" i="1"/>
  <c r="F253" i="1" s="1"/>
  <c r="G253" i="1" s="1"/>
  <c r="E255" i="1"/>
  <c r="F255" i="1" s="1"/>
  <c r="G255" i="1" s="1"/>
  <c r="I255" i="1" s="1"/>
  <c r="E257" i="1"/>
  <c r="F257" i="1" s="1"/>
  <c r="E262" i="1"/>
  <c r="F262" i="1"/>
  <c r="E269" i="1"/>
  <c r="F269" i="1" s="1"/>
  <c r="G269" i="1" s="1"/>
  <c r="I269" i="1" s="1"/>
  <c r="E271" i="1"/>
  <c r="F271" i="1" s="1"/>
  <c r="E276" i="1"/>
  <c r="F276" i="1" s="1"/>
  <c r="G276" i="1" s="1"/>
  <c r="I276" i="1" s="1"/>
  <c r="E279" i="1"/>
  <c r="F279" i="1" s="1"/>
  <c r="E282" i="1"/>
  <c r="F282" i="1" s="1"/>
  <c r="G282" i="1" s="1"/>
  <c r="I282" i="1" s="1"/>
  <c r="E284" i="1"/>
  <c r="F284" i="1" s="1"/>
  <c r="G284" i="1" s="1"/>
  <c r="I284" i="1" s="1"/>
  <c r="E286" i="1"/>
  <c r="F286" i="1" s="1"/>
  <c r="G286" i="1" s="1"/>
  <c r="I286" i="1" s="1"/>
  <c r="E291" i="1"/>
  <c r="F291" i="1" s="1"/>
  <c r="G291" i="1" s="1"/>
  <c r="I291" i="1" s="1"/>
  <c r="E292" i="1"/>
  <c r="F292" i="1" s="1"/>
  <c r="G292" i="1" s="1"/>
  <c r="I292" i="1" s="1"/>
  <c r="E298" i="1"/>
  <c r="F298" i="1" s="1"/>
  <c r="G298" i="1" s="1"/>
  <c r="I298" i="1" s="1"/>
  <c r="E299" i="1"/>
  <c r="F299" i="1" s="1"/>
  <c r="G299" i="1" s="1"/>
  <c r="I299" i="1" s="1"/>
  <c r="E304" i="1"/>
  <c r="F304" i="1" s="1"/>
  <c r="G304" i="1" s="1"/>
  <c r="I304" i="1" s="1"/>
  <c r="E306" i="1"/>
  <c r="F306" i="1" s="1"/>
  <c r="E308" i="1"/>
  <c r="F308" i="1" s="1"/>
  <c r="G308" i="1" s="1"/>
  <c r="I308" i="1" s="1"/>
  <c r="E311" i="1"/>
  <c r="F311" i="1"/>
  <c r="E315" i="1"/>
  <c r="F315" i="1" s="1"/>
  <c r="E316" i="1"/>
  <c r="F316" i="1" s="1"/>
  <c r="G316" i="1" s="1"/>
  <c r="I316" i="1" s="1"/>
  <c r="E318" i="1"/>
  <c r="F318" i="1"/>
  <c r="G318" i="1" s="1"/>
  <c r="I318" i="1" s="1"/>
  <c r="E320" i="1"/>
  <c r="F320" i="1" s="1"/>
  <c r="G320" i="1" s="1"/>
  <c r="I320" i="1" s="1"/>
  <c r="E322" i="1"/>
  <c r="F322" i="1" s="1"/>
  <c r="E323" i="1"/>
  <c r="F323" i="1" s="1"/>
  <c r="E324" i="1"/>
  <c r="F324" i="1" s="1"/>
  <c r="G324" i="1" s="1"/>
  <c r="I324" i="1" s="1"/>
  <c r="E327" i="1"/>
  <c r="F327" i="1" s="1"/>
  <c r="G327" i="1" s="1"/>
  <c r="I327" i="1" s="1"/>
  <c r="E330" i="1"/>
  <c r="F330" i="1" s="1"/>
  <c r="G330" i="1" s="1"/>
  <c r="I330" i="1" s="1"/>
  <c r="E331" i="1"/>
  <c r="F331" i="1" s="1"/>
  <c r="G331" i="1" s="1"/>
  <c r="E332" i="1"/>
  <c r="F332" i="1" s="1"/>
  <c r="G332" i="1" s="1"/>
  <c r="I332" i="1" s="1"/>
  <c r="E334" i="1"/>
  <c r="F334" i="1" s="1"/>
  <c r="G334" i="1" s="1"/>
  <c r="I334" i="1" s="1"/>
  <c r="E336" i="1"/>
  <c r="F336" i="1"/>
  <c r="E338" i="1"/>
  <c r="F338" i="1"/>
  <c r="E339" i="1"/>
  <c r="F339" i="1"/>
  <c r="E343" i="1"/>
  <c r="F343" i="1" s="1"/>
  <c r="E346" i="1"/>
  <c r="F346" i="1" s="1"/>
  <c r="G346" i="1" s="1"/>
  <c r="I346" i="1" s="1"/>
  <c r="E348" i="1"/>
  <c r="F348" i="1" s="1"/>
  <c r="G348" i="1" s="1"/>
  <c r="I348" i="1" s="1"/>
  <c r="E350" i="1"/>
  <c r="F350" i="1" s="1"/>
  <c r="G350" i="1" s="1"/>
  <c r="I350" i="1" s="1"/>
  <c r="E355" i="1"/>
  <c r="F355" i="1" s="1"/>
  <c r="G355" i="1" s="1"/>
  <c r="E356" i="1"/>
  <c r="F356" i="1" s="1"/>
  <c r="G356" i="1" s="1"/>
  <c r="I356" i="1" s="1"/>
  <c r="E362" i="1"/>
  <c r="F362" i="1" s="1"/>
  <c r="G362" i="1" s="1"/>
  <c r="I362" i="1" s="1"/>
  <c r="E363" i="1"/>
  <c r="F363" i="1" s="1"/>
  <c r="E368" i="1"/>
  <c r="F368" i="1" s="1"/>
  <c r="E370" i="1"/>
  <c r="F370" i="1" s="1"/>
  <c r="G370" i="1" s="1"/>
  <c r="I370" i="1" s="1"/>
  <c r="E372" i="1"/>
  <c r="F372" i="1" s="1"/>
  <c r="G372" i="1" s="1"/>
  <c r="I372" i="1" s="1"/>
  <c r="E375" i="1"/>
  <c r="F375" i="1" s="1"/>
  <c r="E379" i="1"/>
  <c r="F379" i="1" s="1"/>
  <c r="E380" i="1"/>
  <c r="F380" i="1" s="1"/>
  <c r="G380" i="1" s="1"/>
  <c r="I380" i="1" s="1"/>
  <c r="E382" i="1"/>
  <c r="F382" i="1" s="1"/>
  <c r="G382" i="1" s="1"/>
  <c r="I382" i="1" s="1"/>
  <c r="E384" i="1"/>
  <c r="F384" i="1" s="1"/>
  <c r="G384" i="1" s="1"/>
  <c r="I384" i="1" s="1"/>
  <c r="E387" i="1"/>
  <c r="F387" i="1" s="1"/>
  <c r="G387" i="1" s="1"/>
  <c r="I387" i="1" s="1"/>
  <c r="E388" i="1"/>
  <c r="F388" i="1" s="1"/>
  <c r="E389" i="1"/>
  <c r="F389" i="1" s="1"/>
  <c r="G389" i="1" s="1"/>
  <c r="I389" i="1" s="1"/>
  <c r="E393" i="1"/>
  <c r="F393" i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400" i="1"/>
  <c r="F400" i="1" s="1"/>
  <c r="G400" i="1" s="1"/>
  <c r="J400" i="1" s="1"/>
  <c r="E402" i="1"/>
  <c r="F402" i="1" s="1"/>
  <c r="G402" i="1" s="1"/>
  <c r="I402" i="1" s="1"/>
  <c r="E404" i="1"/>
  <c r="F404" i="1"/>
  <c r="G404" i="1" s="1"/>
  <c r="I404" i="1" s="1"/>
  <c r="E406" i="1"/>
  <c r="F406" i="1" s="1"/>
  <c r="E410" i="1"/>
  <c r="F410" i="1" s="1"/>
  <c r="G410" i="1" s="1"/>
  <c r="I410" i="1" s="1"/>
  <c r="E413" i="1"/>
  <c r="F413" i="1"/>
  <c r="G413" i="1" s="1"/>
  <c r="I413" i="1" s="1"/>
  <c r="E415" i="1"/>
  <c r="F415" i="1" s="1"/>
  <c r="G415" i="1" s="1"/>
  <c r="I415" i="1" s="1"/>
  <c r="E417" i="1"/>
  <c r="F417" i="1"/>
  <c r="G417" i="1" s="1"/>
  <c r="I417" i="1" s="1"/>
  <c r="E419" i="1"/>
  <c r="F419" i="1" s="1"/>
  <c r="G419" i="1" s="1"/>
  <c r="I419" i="1" s="1"/>
  <c r="E421" i="1"/>
  <c r="F421" i="1" s="1"/>
  <c r="G421" i="1" s="1"/>
  <c r="I421" i="1" s="1"/>
  <c r="E422" i="1"/>
  <c r="F422" i="1"/>
  <c r="E423" i="1"/>
  <c r="F423" i="1" s="1"/>
  <c r="G423" i="1" s="1"/>
  <c r="I423" i="1" s="1"/>
  <c r="E426" i="1"/>
  <c r="F426" i="1" s="1"/>
  <c r="G426" i="1" s="1"/>
  <c r="I426" i="1" s="1"/>
  <c r="E429" i="1"/>
  <c r="F429" i="1" s="1"/>
  <c r="G429" i="1" s="1"/>
  <c r="I429" i="1" s="1"/>
  <c r="E430" i="1"/>
  <c r="F430" i="1" s="1"/>
  <c r="G430" i="1" s="1"/>
  <c r="I430" i="1" s="1"/>
  <c r="E431" i="1"/>
  <c r="F431" i="1" s="1"/>
  <c r="G431" i="1" s="1"/>
  <c r="I431" i="1" s="1"/>
  <c r="E433" i="1"/>
  <c r="F433" i="1" s="1"/>
  <c r="G433" i="1" s="1"/>
  <c r="I433" i="1" s="1"/>
  <c r="E435" i="1"/>
  <c r="F435" i="1" s="1"/>
  <c r="G435" i="1" s="1"/>
  <c r="I435" i="1" s="1"/>
  <c r="E437" i="1"/>
  <c r="F437" i="1" s="1"/>
  <c r="G437" i="1" s="1"/>
  <c r="I437" i="1" s="1"/>
  <c r="E438" i="1"/>
  <c r="F438" i="1" s="1"/>
  <c r="G438" i="1" s="1"/>
  <c r="E209" i="1"/>
  <c r="F209" i="1" s="1"/>
  <c r="E386" i="1"/>
  <c r="F386" i="1" s="1"/>
  <c r="U386" i="1" s="1"/>
  <c r="E405" i="1"/>
  <c r="F405" i="1" s="1"/>
  <c r="U405" i="1" s="1"/>
  <c r="Q468" i="1"/>
  <c r="Q466" i="1"/>
  <c r="Q464" i="1"/>
  <c r="Q462" i="1"/>
  <c r="Q460" i="1"/>
  <c r="Q467" i="1"/>
  <c r="Q465" i="1"/>
  <c r="Q463" i="1"/>
  <c r="Q461" i="1"/>
  <c r="Q459" i="1"/>
  <c r="K386" i="1"/>
  <c r="K390" i="1"/>
  <c r="K405" i="1"/>
  <c r="E68" i="1"/>
  <c r="F68" i="1"/>
  <c r="G68" i="1" s="1"/>
  <c r="I68" i="1" s="1"/>
  <c r="E208" i="1"/>
  <c r="F208" i="1"/>
  <c r="I253" i="1"/>
  <c r="I209" i="1"/>
  <c r="I27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26" i="1"/>
  <c r="Q127" i="1"/>
  <c r="Q129" i="1"/>
  <c r="Q130" i="1"/>
  <c r="Q131" i="1"/>
  <c r="Q132" i="1"/>
  <c r="Q133" i="1"/>
  <c r="Q135" i="1"/>
  <c r="Q140" i="1"/>
  <c r="Q141" i="1"/>
  <c r="Q142" i="1"/>
  <c r="Q143" i="1"/>
  <c r="Q144" i="1"/>
  <c r="Q146" i="1"/>
  <c r="Q147" i="1"/>
  <c r="Q148" i="1"/>
  <c r="Q151" i="1"/>
  <c r="Q153" i="1"/>
  <c r="Q154" i="1"/>
  <c r="Q155" i="1"/>
  <c r="Q157" i="1"/>
  <c r="Q190" i="1"/>
  <c r="Q191" i="1"/>
  <c r="Q192" i="1"/>
  <c r="Q193" i="1"/>
  <c r="Q194" i="1"/>
  <c r="Q195" i="1"/>
  <c r="Q196" i="1"/>
  <c r="Q197" i="1"/>
  <c r="Q198" i="1"/>
  <c r="Q200" i="1"/>
  <c r="Q201" i="1"/>
  <c r="G188" i="2"/>
  <c r="C188" i="2"/>
  <c r="G187" i="2"/>
  <c r="C187" i="2"/>
  <c r="G62" i="2"/>
  <c r="C62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E181" i="2"/>
  <c r="G180" i="2"/>
  <c r="C180" i="2"/>
  <c r="G179" i="2"/>
  <c r="C179" i="2"/>
  <c r="G178" i="2"/>
  <c r="C178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177" i="2"/>
  <c r="C177" i="2"/>
  <c r="G29" i="2"/>
  <c r="C29" i="2"/>
  <c r="G176" i="2"/>
  <c r="C176" i="2"/>
  <c r="G175" i="2"/>
  <c r="C175" i="2"/>
  <c r="G174" i="2"/>
  <c r="C174" i="2"/>
  <c r="G28" i="2"/>
  <c r="C28" i="2"/>
  <c r="G173" i="2"/>
  <c r="C173" i="2"/>
  <c r="G27" i="2"/>
  <c r="C27" i="2"/>
  <c r="G26" i="2"/>
  <c r="C26" i="2"/>
  <c r="G172" i="2"/>
  <c r="C172" i="2"/>
  <c r="G171" i="2"/>
  <c r="C171" i="2"/>
  <c r="G170" i="2"/>
  <c r="C170" i="2"/>
  <c r="G25" i="2"/>
  <c r="C25" i="2"/>
  <c r="G169" i="2"/>
  <c r="C169" i="2"/>
  <c r="G168" i="2"/>
  <c r="C168" i="2"/>
  <c r="G167" i="2"/>
  <c r="C167" i="2"/>
  <c r="G166" i="2"/>
  <c r="C166" i="2"/>
  <c r="G165" i="2"/>
  <c r="C165" i="2"/>
  <c r="G24" i="2"/>
  <c r="C24" i="2"/>
  <c r="G23" i="2"/>
  <c r="C23" i="2"/>
  <c r="G22" i="2"/>
  <c r="C22" i="2"/>
  <c r="E22" i="2"/>
  <c r="G21" i="2"/>
  <c r="C21" i="2"/>
  <c r="G164" i="2"/>
  <c r="C164" i="2"/>
  <c r="G20" i="2"/>
  <c r="C20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1" i="2"/>
  <c r="C11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H188" i="2"/>
  <c r="D188" i="2"/>
  <c r="B188" i="2"/>
  <c r="A188" i="2"/>
  <c r="H187" i="2"/>
  <c r="D187" i="2"/>
  <c r="B187" i="2"/>
  <c r="A187" i="2"/>
  <c r="H62" i="2"/>
  <c r="D62" i="2"/>
  <c r="B62" i="2"/>
  <c r="A62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177" i="2"/>
  <c r="D177" i="2"/>
  <c r="B177" i="2"/>
  <c r="A177" i="2"/>
  <c r="H29" i="2"/>
  <c r="D29" i="2"/>
  <c r="B29" i="2"/>
  <c r="A29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28" i="2"/>
  <c r="D28" i="2"/>
  <c r="B28" i="2"/>
  <c r="A28" i="2"/>
  <c r="H173" i="2"/>
  <c r="D173" i="2"/>
  <c r="B173" i="2"/>
  <c r="A173" i="2"/>
  <c r="H27" i="2"/>
  <c r="D27" i="2"/>
  <c r="B27" i="2"/>
  <c r="A27" i="2"/>
  <c r="H26" i="2"/>
  <c r="D26" i="2"/>
  <c r="B26" i="2"/>
  <c r="A26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25" i="2"/>
  <c r="D25" i="2"/>
  <c r="B25" i="2"/>
  <c r="A2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64" i="2"/>
  <c r="D164" i="2"/>
  <c r="B164" i="2"/>
  <c r="A164" i="2"/>
  <c r="H20" i="2"/>
  <c r="D20" i="2"/>
  <c r="B20" i="2"/>
  <c r="A20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1" i="2"/>
  <c r="D11" i="2"/>
  <c r="B11" i="2"/>
  <c r="A11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B134" i="2"/>
  <c r="F134" i="2"/>
  <c r="D134" i="2"/>
  <c r="A134" i="2"/>
  <c r="H133" i="2"/>
  <c r="B133" i="2"/>
  <c r="F133" i="2"/>
  <c r="D133" i="2"/>
  <c r="A133" i="2"/>
  <c r="H132" i="2"/>
  <c r="F132" i="2"/>
  <c r="D132" i="2"/>
  <c r="B132" i="2"/>
  <c r="A132" i="2"/>
  <c r="H131" i="2"/>
  <c r="F131" i="2"/>
  <c r="D131" i="2"/>
  <c r="B131" i="2"/>
  <c r="A131" i="2"/>
  <c r="H130" i="2"/>
  <c r="B130" i="2"/>
  <c r="F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Q457" i="1"/>
  <c r="Q456" i="1"/>
  <c r="Q455" i="1"/>
  <c r="Q454" i="1"/>
  <c r="Q453" i="1"/>
  <c r="Q447" i="1"/>
  <c r="Q448" i="1"/>
  <c r="Q449" i="1"/>
  <c r="Q450" i="1"/>
  <c r="Q451" i="1"/>
  <c r="Q452" i="1"/>
  <c r="Q405" i="1"/>
  <c r="Q390" i="1"/>
  <c r="Q386" i="1"/>
  <c r="Q128" i="1"/>
  <c r="Q122" i="1"/>
  <c r="Q121" i="1"/>
  <c r="Q120" i="1"/>
  <c r="Q119" i="1"/>
  <c r="Q98" i="1"/>
  <c r="Q417" i="1"/>
  <c r="Q420" i="1"/>
  <c r="Q446" i="1"/>
  <c r="C17" i="1"/>
  <c r="Q409" i="1"/>
  <c r="Q411" i="1"/>
  <c r="Q408" i="1"/>
  <c r="Q444" i="1"/>
  <c r="Q445" i="1"/>
  <c r="Q117" i="1"/>
  <c r="Q118" i="1"/>
  <c r="Q123" i="1"/>
  <c r="Q124" i="1"/>
  <c r="Q125" i="1"/>
  <c r="Q134" i="1"/>
  <c r="Q136" i="1"/>
  <c r="Q137" i="1"/>
  <c r="Q138" i="1"/>
  <c r="Q139" i="1"/>
  <c r="Q145" i="1"/>
  <c r="Q149" i="1"/>
  <c r="Q150" i="1"/>
  <c r="Q152" i="1"/>
  <c r="Q156" i="1"/>
  <c r="Q158" i="1"/>
  <c r="Q159" i="1"/>
  <c r="Q161" i="1"/>
  <c r="Q165" i="1"/>
  <c r="Q170" i="1"/>
  <c r="Q175" i="1"/>
  <c r="Q178" i="1"/>
  <c r="Q181" i="1"/>
  <c r="Q182" i="1"/>
  <c r="Q185" i="1"/>
  <c r="Q186" i="1"/>
  <c r="Q187" i="1"/>
  <c r="Q188" i="1"/>
  <c r="Q189" i="1"/>
  <c r="Q199" i="1"/>
  <c r="Q202" i="1"/>
  <c r="Q203" i="1"/>
  <c r="Q239" i="1"/>
  <c r="Q257" i="1"/>
  <c r="Q280" i="1"/>
  <c r="Q383" i="1"/>
  <c r="Q162" i="1"/>
  <c r="Q160" i="1"/>
  <c r="Q163" i="1"/>
  <c r="Q164" i="1"/>
  <c r="Q166" i="1"/>
  <c r="Q167" i="1"/>
  <c r="Q168" i="1"/>
  <c r="Q171" i="1"/>
  <c r="Q169" i="1"/>
  <c r="Q172" i="1"/>
  <c r="Q173" i="1"/>
  <c r="Q174" i="1"/>
  <c r="Q176" i="1"/>
  <c r="Q177" i="1"/>
  <c r="Q179" i="1"/>
  <c r="Q180" i="1"/>
  <c r="Q183" i="1"/>
  <c r="Q184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4" i="1"/>
  <c r="Q385" i="1"/>
  <c r="Q387" i="1"/>
  <c r="Q388" i="1"/>
  <c r="Q389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6" i="1"/>
  <c r="Q407" i="1"/>
  <c r="Q410" i="1"/>
  <c r="Q412" i="1"/>
  <c r="Q413" i="1"/>
  <c r="Q414" i="1"/>
  <c r="Q415" i="1"/>
  <c r="Q416" i="1"/>
  <c r="Q418" i="1"/>
  <c r="Q419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79" i="1"/>
  <c r="E434" i="1"/>
  <c r="F434" i="1" s="1"/>
  <c r="E427" i="1"/>
  <c r="F427" i="1" s="1"/>
  <c r="G427" i="1" s="1"/>
  <c r="I427" i="1" s="1"/>
  <c r="E407" i="1"/>
  <c r="F407" i="1" s="1"/>
  <c r="G407" i="1" s="1"/>
  <c r="I407" i="1" s="1"/>
  <c r="E371" i="1"/>
  <c r="F371" i="1" s="1"/>
  <c r="G371" i="1" s="1"/>
  <c r="I371" i="1" s="1"/>
  <c r="E366" i="1"/>
  <c r="F366" i="1" s="1"/>
  <c r="G366" i="1" s="1"/>
  <c r="I366" i="1" s="1"/>
  <c r="E352" i="1"/>
  <c r="F352" i="1" s="1"/>
  <c r="G352" i="1" s="1"/>
  <c r="I352" i="1" s="1"/>
  <c r="E347" i="1"/>
  <c r="F347" i="1" s="1"/>
  <c r="E314" i="1"/>
  <c r="F314" i="1" s="1"/>
  <c r="G314" i="1" s="1"/>
  <c r="I314" i="1" s="1"/>
  <c r="E300" i="1"/>
  <c r="F300" i="1" s="1"/>
  <c r="G300" i="1" s="1"/>
  <c r="I300" i="1" s="1"/>
  <c r="E295" i="1"/>
  <c r="F295" i="1" s="1"/>
  <c r="E290" i="1"/>
  <c r="F290" i="1" s="1"/>
  <c r="G290" i="1" s="1"/>
  <c r="I290" i="1" s="1"/>
  <c r="E273" i="1"/>
  <c r="F273" i="1" s="1"/>
  <c r="G273" i="1" s="1"/>
  <c r="I273" i="1" s="1"/>
  <c r="E266" i="1"/>
  <c r="F266" i="1" s="1"/>
  <c r="E259" i="1"/>
  <c r="F259" i="1"/>
  <c r="G259" i="1" s="1"/>
  <c r="I259" i="1" s="1"/>
  <c r="E267" i="1"/>
  <c r="F267" i="1" s="1"/>
  <c r="G267" i="1" s="1"/>
  <c r="I267" i="1" s="1"/>
  <c r="E274" i="1"/>
  <c r="F274" i="1"/>
  <c r="G274" i="1" s="1"/>
  <c r="I274" i="1" s="1"/>
  <c r="E258" i="1"/>
  <c r="F258" i="1" s="1"/>
  <c r="E265" i="1"/>
  <c r="F265" i="1" s="1"/>
  <c r="G265" i="1" s="1"/>
  <c r="I265" i="1" s="1"/>
  <c r="E124" i="1"/>
  <c r="F124" i="1" s="1"/>
  <c r="E425" i="1"/>
  <c r="F425" i="1" s="1"/>
  <c r="G425" i="1" s="1"/>
  <c r="I425" i="1" s="1"/>
  <c r="E418" i="1"/>
  <c r="F418" i="1" s="1"/>
  <c r="G418" i="1" s="1"/>
  <c r="I418" i="1" s="1"/>
  <c r="E414" i="1"/>
  <c r="F414" i="1"/>
  <c r="G414" i="1" s="1"/>
  <c r="I414" i="1" s="1"/>
  <c r="E378" i="1"/>
  <c r="F378" i="1" s="1"/>
  <c r="G378" i="1" s="1"/>
  <c r="I378" i="1" s="1"/>
  <c r="E364" i="1"/>
  <c r="F364" i="1" s="1"/>
  <c r="G364" i="1" s="1"/>
  <c r="I364" i="1" s="1"/>
  <c r="E359" i="1"/>
  <c r="F359" i="1" s="1"/>
  <c r="E354" i="1"/>
  <c r="F354" i="1" s="1"/>
  <c r="E340" i="1"/>
  <c r="F340" i="1" s="1"/>
  <c r="G340" i="1" s="1"/>
  <c r="K340" i="1" s="1"/>
  <c r="E307" i="1"/>
  <c r="F307" i="1" s="1"/>
  <c r="G307" i="1" s="1"/>
  <c r="I307" i="1" s="1"/>
  <c r="E302" i="1"/>
  <c r="F302" i="1" s="1"/>
  <c r="G302" i="1" s="1"/>
  <c r="I302" i="1" s="1"/>
  <c r="E288" i="1"/>
  <c r="F288" i="1" s="1"/>
  <c r="G288" i="1" s="1"/>
  <c r="I288" i="1" s="1"/>
  <c r="E283" i="1"/>
  <c r="F283" i="1" s="1"/>
  <c r="E241" i="1"/>
  <c r="F241" i="1" s="1"/>
  <c r="G241" i="1" s="1"/>
  <c r="I241" i="1" s="1"/>
  <c r="E234" i="1"/>
  <c r="F234" i="1" s="1"/>
  <c r="E227" i="1"/>
  <c r="F227" i="1"/>
  <c r="E77" i="1"/>
  <c r="F77" i="1" s="1"/>
  <c r="E390" i="1"/>
  <c r="F390" i="1" s="1"/>
  <c r="U390" i="1" s="1"/>
  <c r="E128" i="1"/>
  <c r="F128" i="1"/>
  <c r="G434" i="1"/>
  <c r="I434" i="1" s="1"/>
  <c r="E432" i="1"/>
  <c r="F432" i="1"/>
  <c r="G432" i="1" s="1"/>
  <c r="I432" i="1" s="1"/>
  <c r="E424" i="1"/>
  <c r="F424" i="1" s="1"/>
  <c r="G424" i="1" s="1"/>
  <c r="I424" i="1" s="1"/>
  <c r="E416" i="1"/>
  <c r="F416" i="1"/>
  <c r="G416" i="1" s="1"/>
  <c r="I416" i="1" s="1"/>
  <c r="E409" i="1"/>
  <c r="F409" i="1"/>
  <c r="G409" i="1" s="1"/>
  <c r="K409" i="1" s="1"/>
  <c r="E401" i="1"/>
  <c r="F401" i="1" s="1"/>
  <c r="E394" i="1"/>
  <c r="F394" i="1"/>
  <c r="G394" i="1" s="1"/>
  <c r="I394" i="1" s="1"/>
  <c r="E374" i="1"/>
  <c r="F374" i="1" s="1"/>
  <c r="G374" i="1" s="1"/>
  <c r="I374" i="1" s="1"/>
  <c r="E367" i="1"/>
  <c r="F367" i="1"/>
  <c r="E360" i="1"/>
  <c r="F360" i="1" s="1"/>
  <c r="G360" i="1" s="1"/>
  <c r="I360" i="1" s="1"/>
  <c r="E342" i="1"/>
  <c r="F342" i="1"/>
  <c r="G342" i="1" s="1"/>
  <c r="I342" i="1" s="1"/>
  <c r="G338" i="1"/>
  <c r="I338" i="1" s="1"/>
  <c r="E335" i="1"/>
  <c r="F335" i="1"/>
  <c r="E328" i="1"/>
  <c r="F328" i="1"/>
  <c r="G328" i="1"/>
  <c r="I328" i="1" s="1"/>
  <c r="E310" i="1"/>
  <c r="F310" i="1"/>
  <c r="G310" i="1" s="1"/>
  <c r="I310" i="1" s="1"/>
  <c r="G306" i="1"/>
  <c r="I306" i="1" s="1"/>
  <c r="E303" i="1"/>
  <c r="F303" i="1"/>
  <c r="E296" i="1"/>
  <c r="F296" i="1"/>
  <c r="G296" i="1" s="1"/>
  <c r="I296" i="1" s="1"/>
  <c r="E278" i="1"/>
  <c r="F278" i="1"/>
  <c r="G278" i="1" s="1"/>
  <c r="I278" i="1" s="1"/>
  <c r="E270" i="1"/>
  <c r="F270" i="1"/>
  <c r="E263" i="1"/>
  <c r="F263" i="1" s="1"/>
  <c r="G263" i="1" s="1"/>
  <c r="I263" i="1" s="1"/>
  <c r="E245" i="1"/>
  <c r="F245" i="1"/>
  <c r="E238" i="1"/>
  <c r="F238" i="1" s="1"/>
  <c r="G238" i="1" s="1"/>
  <c r="I238" i="1" s="1"/>
  <c r="E231" i="1"/>
  <c r="F231" i="1" s="1"/>
  <c r="G231" i="1" s="1"/>
  <c r="I231" i="1" s="1"/>
  <c r="G223" i="1"/>
  <c r="I223" i="1" s="1"/>
  <c r="E213" i="1"/>
  <c r="F213" i="1" s="1"/>
  <c r="G213" i="1" s="1"/>
  <c r="I213" i="1" s="1"/>
  <c r="G208" i="1"/>
  <c r="I208" i="1"/>
  <c r="E205" i="1"/>
  <c r="F205" i="1"/>
  <c r="G205" i="1" s="1"/>
  <c r="I205" i="1" s="1"/>
  <c r="E95" i="1"/>
  <c r="F95" i="1"/>
  <c r="E251" i="1"/>
  <c r="F251" i="1"/>
  <c r="G251" i="1" s="1"/>
  <c r="I251" i="1" s="1"/>
  <c r="E233" i="1"/>
  <c r="F233" i="1"/>
  <c r="G233" i="1" s="1"/>
  <c r="I233" i="1" s="1"/>
  <c r="E226" i="1"/>
  <c r="F226" i="1"/>
  <c r="E219" i="1"/>
  <c r="F219" i="1" s="1"/>
  <c r="G219" i="1" s="1"/>
  <c r="I219" i="1" s="1"/>
  <c r="E201" i="1"/>
  <c r="F201" i="1"/>
  <c r="E145" i="1"/>
  <c r="F145" i="1" s="1"/>
  <c r="G145" i="1" s="1"/>
  <c r="I145" i="1" s="1"/>
  <c r="E458" i="1"/>
  <c r="F458" i="1" s="1"/>
  <c r="G458" i="1" s="1"/>
  <c r="I458" i="1" s="1"/>
  <c r="E442" i="1"/>
  <c r="F442" i="1"/>
  <c r="G442" i="1" s="1"/>
  <c r="I442" i="1" s="1"/>
  <c r="E450" i="1"/>
  <c r="F450" i="1"/>
  <c r="G450" i="1" s="1"/>
  <c r="K450" i="1" s="1"/>
  <c r="E459" i="1"/>
  <c r="F459" i="1"/>
  <c r="G459" i="1" s="1"/>
  <c r="I459" i="1" s="1"/>
  <c r="E467" i="1"/>
  <c r="F467" i="1" s="1"/>
  <c r="G467" i="1" s="1"/>
  <c r="I467" i="1" s="1"/>
  <c r="E21" i="1"/>
  <c r="F21" i="1"/>
  <c r="G21" i="1" s="1"/>
  <c r="I21" i="1" s="1"/>
  <c r="E29" i="1"/>
  <c r="F29" i="1"/>
  <c r="G29" i="1" s="1"/>
  <c r="I29" i="1" s="1"/>
  <c r="E37" i="1"/>
  <c r="F37" i="1" s="1"/>
  <c r="G37" i="1" s="1"/>
  <c r="I37" i="1" s="1"/>
  <c r="E45" i="1"/>
  <c r="F45" i="1"/>
  <c r="G45" i="1" s="1"/>
  <c r="I45" i="1" s="1"/>
  <c r="E53" i="1"/>
  <c r="F53" i="1"/>
  <c r="G53" i="1"/>
  <c r="I53" i="1" s="1"/>
  <c r="E61" i="1"/>
  <c r="F61" i="1"/>
  <c r="G61" i="1" s="1"/>
  <c r="E69" i="1"/>
  <c r="F69" i="1" s="1"/>
  <c r="G69" i="1" s="1"/>
  <c r="I69" i="1" s="1"/>
  <c r="E78" i="1"/>
  <c r="E88" i="1"/>
  <c r="F88" i="1"/>
  <c r="G88" i="1" s="1"/>
  <c r="J88" i="1" s="1"/>
  <c r="E96" i="1"/>
  <c r="F96" i="1" s="1"/>
  <c r="G96" i="1" s="1"/>
  <c r="J96" i="1" s="1"/>
  <c r="E104" i="1"/>
  <c r="F104" i="1"/>
  <c r="G104" i="1" s="1"/>
  <c r="I104" i="1" s="1"/>
  <c r="E112" i="1"/>
  <c r="E120" i="1"/>
  <c r="F120" i="1" s="1"/>
  <c r="G120" i="1" s="1"/>
  <c r="J120" i="1" s="1"/>
  <c r="E130" i="1"/>
  <c r="F130" i="1"/>
  <c r="G130" i="1" s="1"/>
  <c r="E138" i="1"/>
  <c r="F138" i="1"/>
  <c r="E146" i="1"/>
  <c r="E154" i="1"/>
  <c r="F154" i="1"/>
  <c r="G154" i="1" s="1"/>
  <c r="J154" i="1" s="1"/>
  <c r="E162" i="1"/>
  <c r="F162" i="1"/>
  <c r="E170" i="1"/>
  <c r="F170" i="1" s="1"/>
  <c r="G170" i="1" s="1"/>
  <c r="I170" i="1" s="1"/>
  <c r="E178" i="1"/>
  <c r="F178" i="1" s="1"/>
  <c r="G178" i="1" s="1"/>
  <c r="E186" i="1"/>
  <c r="F186" i="1" s="1"/>
  <c r="G186" i="1" s="1"/>
  <c r="I186" i="1" s="1"/>
  <c r="E194" i="1"/>
  <c r="F194" i="1" s="1"/>
  <c r="G194" i="1" s="1"/>
  <c r="I194" i="1" s="1"/>
  <c r="E202" i="1"/>
  <c r="F202" i="1"/>
  <c r="G202" i="1" s="1"/>
  <c r="K202" i="1" s="1"/>
  <c r="E445" i="1"/>
  <c r="F445" i="1" s="1"/>
  <c r="G445" i="1" s="1"/>
  <c r="E453" i="1"/>
  <c r="F453" i="1"/>
  <c r="G453" i="1" s="1"/>
  <c r="K453" i="1" s="1"/>
  <c r="E462" i="1"/>
  <c r="F462" i="1"/>
  <c r="G462" i="1" s="1"/>
  <c r="I462" i="1" s="1"/>
  <c r="E470" i="1"/>
  <c r="F470" i="1"/>
  <c r="G470" i="1" s="1"/>
  <c r="E24" i="1"/>
  <c r="F24" i="1" s="1"/>
  <c r="G24" i="1" s="1"/>
  <c r="I24" i="1" s="1"/>
  <c r="E32" i="1"/>
  <c r="F32" i="1"/>
  <c r="G32" i="1" s="1"/>
  <c r="E40" i="1"/>
  <c r="F40" i="1" s="1"/>
  <c r="G40" i="1" s="1"/>
  <c r="I40" i="1" s="1"/>
  <c r="E48" i="1"/>
  <c r="F48" i="1" s="1"/>
  <c r="G48" i="1" s="1"/>
  <c r="I48" i="1" s="1"/>
  <c r="E56" i="1"/>
  <c r="F56" i="1"/>
  <c r="G56" i="1" s="1"/>
  <c r="I56" i="1" s="1"/>
  <c r="E64" i="1"/>
  <c r="F64" i="1" s="1"/>
  <c r="G64" i="1" s="1"/>
  <c r="I64" i="1" s="1"/>
  <c r="E72" i="1"/>
  <c r="F72" i="1" s="1"/>
  <c r="G72" i="1" s="1"/>
  <c r="E81" i="1"/>
  <c r="F81" i="1" s="1"/>
  <c r="G81" i="1" s="1"/>
  <c r="J81" i="1" s="1"/>
  <c r="E91" i="1"/>
  <c r="F91" i="1" s="1"/>
  <c r="G91" i="1" s="1"/>
  <c r="J91" i="1" s="1"/>
  <c r="E99" i="1"/>
  <c r="F99" i="1" s="1"/>
  <c r="E107" i="1"/>
  <c r="F107" i="1" s="1"/>
  <c r="G107" i="1" s="1"/>
  <c r="I107" i="1" s="1"/>
  <c r="E115" i="1"/>
  <c r="F115" i="1"/>
  <c r="G115" i="1" s="1"/>
  <c r="I115" i="1" s="1"/>
  <c r="E123" i="1"/>
  <c r="F123" i="1" s="1"/>
  <c r="G123" i="1" s="1"/>
  <c r="I123" i="1" s="1"/>
  <c r="E133" i="1"/>
  <c r="F133" i="1" s="1"/>
  <c r="G133" i="1" s="1"/>
  <c r="J133" i="1" s="1"/>
  <c r="E141" i="1"/>
  <c r="F141" i="1"/>
  <c r="G141" i="1" s="1"/>
  <c r="J141" i="1" s="1"/>
  <c r="E149" i="1"/>
  <c r="F149" i="1"/>
  <c r="G149" i="1" s="1"/>
  <c r="I149" i="1" s="1"/>
  <c r="E157" i="1"/>
  <c r="F157" i="1"/>
  <c r="G157" i="1" s="1"/>
  <c r="J157" i="1" s="1"/>
  <c r="E165" i="1"/>
  <c r="F165" i="1" s="1"/>
  <c r="G165" i="1" s="1"/>
  <c r="E173" i="1"/>
  <c r="F173" i="1"/>
  <c r="G173" i="1" s="1"/>
  <c r="I173" i="1" s="1"/>
  <c r="E181" i="1"/>
  <c r="F181" i="1"/>
  <c r="G181" i="1" s="1"/>
  <c r="E189" i="1"/>
  <c r="F189" i="1" s="1"/>
  <c r="G189" i="1" s="1"/>
  <c r="I189" i="1" s="1"/>
  <c r="E197" i="1"/>
  <c r="F197" i="1" s="1"/>
  <c r="G197" i="1" s="1"/>
  <c r="I197" i="1" s="1"/>
  <c r="E440" i="1"/>
  <c r="F440" i="1" s="1"/>
  <c r="G440" i="1" s="1"/>
  <c r="E448" i="1"/>
  <c r="F448" i="1"/>
  <c r="E456" i="1"/>
  <c r="F456" i="1" s="1"/>
  <c r="G456" i="1" s="1"/>
  <c r="K456" i="1" s="1"/>
  <c r="E465" i="1"/>
  <c r="F465" i="1" s="1"/>
  <c r="G465" i="1" s="1"/>
  <c r="I465" i="1" s="1"/>
  <c r="E473" i="1"/>
  <c r="F473" i="1" s="1"/>
  <c r="G473" i="1" s="1"/>
  <c r="K473" i="1" s="1"/>
  <c r="E27" i="1"/>
  <c r="F27" i="1"/>
  <c r="G27" i="1" s="1"/>
  <c r="I27" i="1" s="1"/>
  <c r="E35" i="1"/>
  <c r="F35" i="1" s="1"/>
  <c r="G35" i="1" s="1"/>
  <c r="I35" i="1" s="1"/>
  <c r="E43" i="1"/>
  <c r="F43" i="1"/>
  <c r="G43" i="1" s="1"/>
  <c r="I43" i="1" s="1"/>
  <c r="E51" i="1"/>
  <c r="F51" i="1" s="1"/>
  <c r="G51" i="1" s="1"/>
  <c r="I51" i="1" s="1"/>
  <c r="E59" i="1"/>
  <c r="F59" i="1"/>
  <c r="G59" i="1" s="1"/>
  <c r="I59" i="1" s="1"/>
  <c r="I61" i="1"/>
  <c r="E67" i="1"/>
  <c r="F67" i="1"/>
  <c r="G67" i="1" s="1"/>
  <c r="E76" i="1"/>
  <c r="F76" i="1" s="1"/>
  <c r="E84" i="1"/>
  <c r="F84" i="1"/>
  <c r="G84" i="1" s="1"/>
  <c r="J84" i="1" s="1"/>
  <c r="I438" i="1"/>
  <c r="E86" i="1"/>
  <c r="F86" i="1" s="1"/>
  <c r="G86" i="1" s="1"/>
  <c r="E94" i="1"/>
  <c r="F94" i="1"/>
  <c r="G94" i="1" s="1"/>
  <c r="J94" i="1"/>
  <c r="E102" i="1"/>
  <c r="F102" i="1"/>
  <c r="G102" i="1" s="1"/>
  <c r="J102" i="1" s="1"/>
  <c r="E110" i="1"/>
  <c r="F110" i="1" s="1"/>
  <c r="G110" i="1" s="1"/>
  <c r="I110" i="1" s="1"/>
  <c r="E118" i="1"/>
  <c r="F118" i="1"/>
  <c r="G118" i="1" s="1"/>
  <c r="E127" i="1"/>
  <c r="F127" i="1" s="1"/>
  <c r="G127" i="1" s="1"/>
  <c r="I127" i="1" s="1"/>
  <c r="J130" i="1"/>
  <c r="E136" i="1"/>
  <c r="F136" i="1"/>
  <c r="G136" i="1" s="1"/>
  <c r="G138" i="1"/>
  <c r="I138" i="1" s="1"/>
  <c r="E144" i="1"/>
  <c r="F144" i="1"/>
  <c r="G144" i="1" s="1"/>
  <c r="J144" i="1" s="1"/>
  <c r="E152" i="1"/>
  <c r="F152" i="1" s="1"/>
  <c r="G152" i="1" s="1"/>
  <c r="I152" i="1" s="1"/>
  <c r="E160" i="1"/>
  <c r="F160" i="1"/>
  <c r="G160" i="1" s="1"/>
  <c r="I160" i="1" s="1"/>
  <c r="G162" i="1"/>
  <c r="K162" i="1" s="1"/>
  <c r="E168" i="1"/>
  <c r="F168" i="1"/>
  <c r="G168" i="1" s="1"/>
  <c r="I168" i="1" s="1"/>
  <c r="E176" i="1"/>
  <c r="F176" i="1"/>
  <c r="G176" i="1" s="1"/>
  <c r="I176" i="1" s="1"/>
  <c r="K178" i="1"/>
  <c r="E184" i="1"/>
  <c r="F184" i="1"/>
  <c r="G184" i="1" s="1"/>
  <c r="E192" i="1"/>
  <c r="F192" i="1" s="1"/>
  <c r="G192" i="1" s="1"/>
  <c r="I192" i="1"/>
  <c r="E200" i="1"/>
  <c r="F200" i="1" s="1"/>
  <c r="G200" i="1" s="1"/>
  <c r="I200" i="1" s="1"/>
  <c r="E443" i="1"/>
  <c r="F443" i="1" s="1"/>
  <c r="G443" i="1" s="1"/>
  <c r="I443" i="1" s="1"/>
  <c r="K445" i="1"/>
  <c r="E451" i="1"/>
  <c r="F451" i="1" s="1"/>
  <c r="G451" i="1" s="1"/>
  <c r="E460" i="1"/>
  <c r="F460" i="1" s="1"/>
  <c r="G460" i="1" s="1"/>
  <c r="I460" i="1" s="1"/>
  <c r="E468" i="1"/>
  <c r="F468" i="1"/>
  <c r="G468" i="1" s="1"/>
  <c r="K470" i="1"/>
  <c r="E22" i="1"/>
  <c r="F22" i="1"/>
  <c r="G22" i="1" s="1"/>
  <c r="I22" i="1" s="1"/>
  <c r="E30" i="1"/>
  <c r="F30" i="1"/>
  <c r="I32" i="1"/>
  <c r="E38" i="1"/>
  <c r="F38" i="1"/>
  <c r="G38" i="1" s="1"/>
  <c r="I38" i="1" s="1"/>
  <c r="E46" i="1"/>
  <c r="F46" i="1"/>
  <c r="G46" i="1" s="1"/>
  <c r="I46" i="1" s="1"/>
  <c r="E54" i="1"/>
  <c r="F54" i="1" s="1"/>
  <c r="G54" i="1" s="1"/>
  <c r="I54" i="1"/>
  <c r="E62" i="1"/>
  <c r="F62" i="1" s="1"/>
  <c r="G62" i="1" s="1"/>
  <c r="I62" i="1" s="1"/>
  <c r="E70" i="1"/>
  <c r="F70" i="1" s="1"/>
  <c r="I72" i="1"/>
  <c r="E79" i="1"/>
  <c r="F79" i="1"/>
  <c r="G79" i="1"/>
  <c r="H79" i="1" s="1"/>
  <c r="E89" i="1"/>
  <c r="F89" i="1"/>
  <c r="G89" i="1" s="1"/>
  <c r="J89" i="1" s="1"/>
  <c r="E97" i="1"/>
  <c r="F97" i="1"/>
  <c r="G97" i="1" s="1"/>
  <c r="J97" i="1" s="1"/>
  <c r="G99" i="1"/>
  <c r="J99" i="1" s="1"/>
  <c r="E105" i="1"/>
  <c r="F105" i="1"/>
  <c r="G105" i="1" s="1"/>
  <c r="I105" i="1" s="1"/>
  <c r="E113" i="1"/>
  <c r="F113" i="1" s="1"/>
  <c r="G113" i="1" s="1"/>
  <c r="I113" i="1" s="1"/>
  <c r="E121" i="1"/>
  <c r="F121" i="1" s="1"/>
  <c r="G121" i="1" s="1"/>
  <c r="J121" i="1" s="1"/>
  <c r="E131" i="1"/>
  <c r="F131" i="1" s="1"/>
  <c r="E139" i="1"/>
  <c r="F139" i="1" s="1"/>
  <c r="G139" i="1" s="1"/>
  <c r="I139" i="1" s="1"/>
  <c r="E147" i="1"/>
  <c r="F147" i="1"/>
  <c r="G147" i="1" s="1"/>
  <c r="J147" i="1" s="1"/>
  <c r="E155" i="1"/>
  <c r="F155" i="1"/>
  <c r="G155" i="1" s="1"/>
  <c r="J155" i="1" s="1"/>
  <c r="E163" i="1"/>
  <c r="F163" i="1" s="1"/>
  <c r="G163" i="1" s="1"/>
  <c r="I163" i="1" s="1"/>
  <c r="I165" i="1"/>
  <c r="E171" i="1"/>
  <c r="F171" i="1" s="1"/>
  <c r="G171" i="1" s="1"/>
  <c r="I171" i="1" s="1"/>
  <c r="E179" i="1"/>
  <c r="F179" i="1"/>
  <c r="G179" i="1" s="1"/>
  <c r="I179" i="1" s="1"/>
  <c r="I181" i="1"/>
  <c r="E187" i="1"/>
  <c r="F187" i="1"/>
  <c r="E195" i="1"/>
  <c r="F195" i="1" s="1"/>
  <c r="G195" i="1" s="1"/>
  <c r="I195" i="1" s="1"/>
  <c r="E203" i="1"/>
  <c r="F203" i="1"/>
  <c r="G203" i="1" s="1"/>
  <c r="K203" i="1" s="1"/>
  <c r="E474" i="1"/>
  <c r="F474" i="1"/>
  <c r="G474" i="1" s="1"/>
  <c r="K474" i="1" s="1"/>
  <c r="I440" i="1"/>
  <c r="E446" i="1"/>
  <c r="F446" i="1"/>
  <c r="G448" i="1"/>
  <c r="K448" i="1" s="1"/>
  <c r="E454" i="1"/>
  <c r="F454" i="1"/>
  <c r="G454" i="1" s="1"/>
  <c r="K454" i="1" s="1"/>
  <c r="E463" i="1"/>
  <c r="F463" i="1"/>
  <c r="G463" i="1" s="1"/>
  <c r="I463" i="1" s="1"/>
  <c r="E471" i="1"/>
  <c r="F471" i="1" s="1"/>
  <c r="G471" i="1" s="1"/>
  <c r="K471" i="1" s="1"/>
  <c r="E25" i="1"/>
  <c r="F25" i="1"/>
  <c r="E33" i="1"/>
  <c r="F33" i="1" s="1"/>
  <c r="E41" i="1"/>
  <c r="F41" i="1"/>
  <c r="E49" i="1"/>
  <c r="F49" i="1"/>
  <c r="G49" i="1" s="1"/>
  <c r="I49" i="1" s="1"/>
  <c r="E57" i="1"/>
  <c r="F57" i="1"/>
  <c r="G57" i="1" s="1"/>
  <c r="I57" i="1" s="1"/>
  <c r="E65" i="1"/>
  <c r="F65" i="1" s="1"/>
  <c r="G65" i="1" s="1"/>
  <c r="I65" i="1" s="1"/>
  <c r="I67" i="1"/>
  <c r="E74" i="1"/>
  <c r="F74" i="1"/>
  <c r="G76" i="1"/>
  <c r="J76" i="1" s="1"/>
  <c r="E82" i="1"/>
  <c r="F82" i="1"/>
  <c r="G82" i="1" s="1"/>
  <c r="J82" i="1" s="1"/>
  <c r="J86" i="1"/>
  <c r="E92" i="1"/>
  <c r="F92" i="1"/>
  <c r="E100" i="1"/>
  <c r="F100" i="1" s="1"/>
  <c r="G100" i="1" s="1"/>
  <c r="I100" i="1" s="1"/>
  <c r="E108" i="1"/>
  <c r="E148" i="2" s="1"/>
  <c r="E116" i="1"/>
  <c r="F116" i="1" s="1"/>
  <c r="G116" i="1" s="1"/>
  <c r="I116" i="1" s="1"/>
  <c r="I118" i="1"/>
  <c r="E125" i="1"/>
  <c r="F125" i="1"/>
  <c r="G125" i="1" s="1"/>
  <c r="I125" i="1" s="1"/>
  <c r="E134" i="1"/>
  <c r="F134" i="1" s="1"/>
  <c r="G134" i="1" s="1"/>
  <c r="I134" i="1" s="1"/>
  <c r="I136" i="1"/>
  <c r="E142" i="1"/>
  <c r="F142" i="1"/>
  <c r="E150" i="1"/>
  <c r="F150" i="1" s="1"/>
  <c r="G150" i="1" s="1"/>
  <c r="I150" i="1" s="1"/>
  <c r="E158" i="1"/>
  <c r="E30" i="2" s="1"/>
  <c r="E166" i="1"/>
  <c r="F166" i="1" s="1"/>
  <c r="G166" i="1" s="1"/>
  <c r="I166" i="1" s="1"/>
  <c r="E174" i="1"/>
  <c r="F174" i="1" s="1"/>
  <c r="G174" i="1" s="1"/>
  <c r="I174" i="1" s="1"/>
  <c r="E182" i="1"/>
  <c r="F182" i="1"/>
  <c r="G182" i="1" s="1"/>
  <c r="I182" i="1" s="1"/>
  <c r="I184" i="1"/>
  <c r="E190" i="1"/>
  <c r="F190" i="1"/>
  <c r="G190" i="1" s="1"/>
  <c r="I190" i="1" s="1"/>
  <c r="E198" i="1"/>
  <c r="F198" i="1" s="1"/>
  <c r="G198" i="1" s="1"/>
  <c r="I198" i="1" s="1"/>
  <c r="E441" i="1"/>
  <c r="F441" i="1"/>
  <c r="E449" i="1"/>
  <c r="F449" i="1"/>
  <c r="G449" i="1" s="1"/>
  <c r="K449" i="1" s="1"/>
  <c r="K451" i="1"/>
  <c r="E457" i="1"/>
  <c r="F457" i="1"/>
  <c r="G457" i="1" s="1"/>
  <c r="K457" i="1" s="1"/>
  <c r="E466" i="1"/>
  <c r="F466" i="1"/>
  <c r="G466" i="1" s="1"/>
  <c r="I466" i="1" s="1"/>
  <c r="I468" i="1"/>
  <c r="E28" i="1"/>
  <c r="F28" i="1"/>
  <c r="G28" i="1" s="1"/>
  <c r="I28" i="1" s="1"/>
  <c r="G30" i="1"/>
  <c r="I30" i="1"/>
  <c r="E36" i="1"/>
  <c r="F36" i="1" s="1"/>
  <c r="G36" i="1" s="1"/>
  <c r="I36" i="1" s="1"/>
  <c r="E44" i="1"/>
  <c r="F44" i="1"/>
  <c r="G44" i="1" s="1"/>
  <c r="I44" i="1" s="1"/>
  <c r="E52" i="1"/>
  <c r="F52" i="1"/>
  <c r="G52" i="1" s="1"/>
  <c r="I52" i="1" s="1"/>
  <c r="E444" i="1"/>
  <c r="F444" i="1"/>
  <c r="G444" i="1" s="1"/>
  <c r="I444" i="1" s="1"/>
  <c r="G446" i="1"/>
  <c r="K446" i="1" s="1"/>
  <c r="E452" i="1"/>
  <c r="F452" i="1" s="1"/>
  <c r="G452" i="1" s="1"/>
  <c r="K452" i="1" s="1"/>
  <c r="E461" i="1"/>
  <c r="F461" i="1" s="1"/>
  <c r="G461" i="1" s="1"/>
  <c r="I461" i="1" s="1"/>
  <c r="E469" i="1"/>
  <c r="F469" i="1" s="1"/>
  <c r="G469" i="1" s="1"/>
  <c r="K469" i="1" s="1"/>
  <c r="E23" i="1"/>
  <c r="F23" i="1" s="1"/>
  <c r="G23" i="1" s="1"/>
  <c r="I23" i="1" s="1"/>
  <c r="G25" i="1"/>
  <c r="I25" i="1" s="1"/>
  <c r="E31" i="1"/>
  <c r="F31" i="1"/>
  <c r="G31" i="1"/>
  <c r="I31" i="1" s="1"/>
  <c r="G33" i="1"/>
  <c r="I33" i="1" s="1"/>
  <c r="E39" i="1"/>
  <c r="F39" i="1" s="1"/>
  <c r="G39" i="1" s="1"/>
  <c r="I39" i="1" s="1"/>
  <c r="G41" i="1"/>
  <c r="I41" i="1" s="1"/>
  <c r="E47" i="1"/>
  <c r="F47" i="1" s="1"/>
  <c r="G47" i="1" s="1"/>
  <c r="I47" i="1" s="1"/>
  <c r="E55" i="1"/>
  <c r="F55" i="1" s="1"/>
  <c r="G55" i="1" s="1"/>
  <c r="I55" i="1" s="1"/>
  <c r="E63" i="1"/>
  <c r="F63" i="1"/>
  <c r="G63" i="1" s="1"/>
  <c r="I63" i="1" s="1"/>
  <c r="E71" i="1"/>
  <c r="F71" i="1" s="1"/>
  <c r="G71" i="1" s="1"/>
  <c r="I71" i="1" s="1"/>
  <c r="G74" i="1"/>
  <c r="J74" i="1" s="1"/>
  <c r="E80" i="1"/>
  <c r="F80" i="1" s="1"/>
  <c r="G80" i="1" s="1"/>
  <c r="J80" i="1" s="1"/>
  <c r="E90" i="1"/>
  <c r="F90" i="1" s="1"/>
  <c r="G90" i="1" s="1"/>
  <c r="J90" i="1" s="1"/>
  <c r="G92" i="1"/>
  <c r="J92" i="1" s="1"/>
  <c r="E98" i="1"/>
  <c r="F98" i="1" s="1"/>
  <c r="G98" i="1" s="1"/>
  <c r="I98" i="1" s="1"/>
  <c r="E106" i="1"/>
  <c r="F106" i="1" s="1"/>
  <c r="G106" i="1" s="1"/>
  <c r="I106" i="1" s="1"/>
  <c r="E114" i="1"/>
  <c r="F114" i="1" s="1"/>
  <c r="G114" i="1"/>
  <c r="I114" i="1" s="1"/>
  <c r="E122" i="1"/>
  <c r="F122" i="1" s="1"/>
  <c r="G122" i="1" s="1"/>
  <c r="J122" i="1" s="1"/>
  <c r="E132" i="1"/>
  <c r="F132" i="1" s="1"/>
  <c r="G132" i="1" s="1"/>
  <c r="J132" i="1" s="1"/>
  <c r="E140" i="1"/>
  <c r="F140" i="1" s="1"/>
  <c r="G140" i="1" s="1"/>
  <c r="I140" i="1" s="1"/>
  <c r="G142" i="1"/>
  <c r="J142" i="1" s="1"/>
  <c r="E148" i="1"/>
  <c r="F148" i="1" s="1"/>
  <c r="G148" i="1" s="1"/>
  <c r="I148" i="1" s="1"/>
  <c r="E156" i="1"/>
  <c r="F156" i="1" s="1"/>
  <c r="G156" i="1" s="1"/>
  <c r="I156" i="1" s="1"/>
  <c r="E164" i="1"/>
  <c r="F164" i="1" s="1"/>
  <c r="G164" i="1" s="1"/>
  <c r="I164" i="1" s="1"/>
  <c r="E172" i="1"/>
  <c r="F172" i="1" s="1"/>
  <c r="G172" i="1" s="1"/>
  <c r="I172" i="1" s="1"/>
  <c r="E180" i="1"/>
  <c r="F180" i="1" s="1"/>
  <c r="G180" i="1"/>
  <c r="I180" i="1" s="1"/>
  <c r="E188" i="1"/>
  <c r="F188" i="1" s="1"/>
  <c r="G188" i="1" s="1"/>
  <c r="I188" i="1" s="1"/>
  <c r="E196" i="1"/>
  <c r="F196" i="1" s="1"/>
  <c r="G196" i="1" s="1"/>
  <c r="I196" i="1" s="1"/>
  <c r="E475" i="1"/>
  <c r="F475" i="1" s="1"/>
  <c r="G475" i="1" s="1"/>
  <c r="K475" i="1" s="1"/>
  <c r="G441" i="1"/>
  <c r="I441" i="1" s="1"/>
  <c r="E447" i="1"/>
  <c r="F447" i="1" s="1"/>
  <c r="G447" i="1" s="1"/>
  <c r="K447" i="1" s="1"/>
  <c r="E455" i="1"/>
  <c r="F455" i="1" s="1"/>
  <c r="G455" i="1" s="1"/>
  <c r="K455" i="1" s="1"/>
  <c r="E464" i="1"/>
  <c r="F464" i="1" s="1"/>
  <c r="G464" i="1" s="1"/>
  <c r="I464" i="1" s="1"/>
  <c r="E472" i="1"/>
  <c r="F472" i="1" s="1"/>
  <c r="G472" i="1" s="1"/>
  <c r="K472" i="1" s="1"/>
  <c r="E26" i="1"/>
  <c r="F26" i="1"/>
  <c r="G26" i="1" s="1"/>
  <c r="I26" i="1" s="1"/>
  <c r="E34" i="1"/>
  <c r="F34" i="1" s="1"/>
  <c r="G34" i="1" s="1"/>
  <c r="I34" i="1" s="1"/>
  <c r="E42" i="1"/>
  <c r="F42" i="1" s="1"/>
  <c r="G42" i="1" s="1"/>
  <c r="I42" i="1" s="1"/>
  <c r="E50" i="1"/>
  <c r="F50" i="1" s="1"/>
  <c r="G50" i="1" s="1"/>
  <c r="I50" i="1" s="1"/>
  <c r="E58" i="1"/>
  <c r="F58" i="1" s="1"/>
  <c r="G58" i="1" s="1"/>
  <c r="I58" i="1" s="1"/>
  <c r="E66" i="1"/>
  <c r="F66" i="1" s="1"/>
  <c r="G66" i="1" s="1"/>
  <c r="I66" i="1" s="1"/>
  <c r="E75" i="1"/>
  <c r="F75" i="1" s="1"/>
  <c r="G75" i="1" s="1"/>
  <c r="J75" i="1" s="1"/>
  <c r="G77" i="1"/>
  <c r="J77" i="1" s="1"/>
  <c r="E83" i="1"/>
  <c r="F83" i="1"/>
  <c r="G83" i="1"/>
  <c r="J83" i="1" s="1"/>
  <c r="E85" i="1"/>
  <c r="F85" i="1" s="1"/>
  <c r="G85" i="1" s="1"/>
  <c r="J85" i="1" s="1"/>
  <c r="E93" i="1"/>
  <c r="F93" i="1" s="1"/>
  <c r="G93" i="1" s="1"/>
  <c r="J93" i="1" s="1"/>
  <c r="G95" i="1"/>
  <c r="J95" i="1" s="1"/>
  <c r="E101" i="1"/>
  <c r="F101" i="1"/>
  <c r="G101" i="1" s="1"/>
  <c r="J101" i="1" s="1"/>
  <c r="E109" i="1"/>
  <c r="F109" i="1" s="1"/>
  <c r="G109" i="1" s="1"/>
  <c r="I109" i="1" s="1"/>
  <c r="E117" i="1"/>
  <c r="F117" i="1" s="1"/>
  <c r="G117" i="1" s="1"/>
  <c r="I117" i="1" s="1"/>
  <c r="E126" i="1"/>
  <c r="F126" i="1"/>
  <c r="G126" i="1" s="1"/>
  <c r="J126" i="1" s="1"/>
  <c r="E135" i="1"/>
  <c r="F135" i="1" s="1"/>
  <c r="G135" i="1" s="1"/>
  <c r="J135" i="1" s="1"/>
  <c r="G137" i="1"/>
  <c r="I137" i="1"/>
  <c r="E143" i="1"/>
  <c r="F143" i="1" s="1"/>
  <c r="G143" i="1"/>
  <c r="J143" i="1" s="1"/>
  <c r="E151" i="1"/>
  <c r="F151" i="1"/>
  <c r="G151" i="1" s="1"/>
  <c r="I151" i="1" s="1"/>
  <c r="E159" i="1"/>
  <c r="F159" i="1" s="1"/>
  <c r="G159" i="1" s="1"/>
  <c r="I159" i="1" s="1"/>
  <c r="E167" i="1"/>
  <c r="F167" i="1" s="1"/>
  <c r="G167" i="1" s="1"/>
  <c r="I167" i="1" s="1"/>
  <c r="E175" i="1"/>
  <c r="F175" i="1"/>
  <c r="G175" i="1" s="1"/>
  <c r="I175" i="1" s="1"/>
  <c r="G177" i="1"/>
  <c r="I177" i="1" s="1"/>
  <c r="E183" i="1"/>
  <c r="F183" i="1" s="1"/>
  <c r="G183" i="1" s="1"/>
  <c r="I183" i="1" s="1"/>
  <c r="E191" i="1"/>
  <c r="F191" i="1" s="1"/>
  <c r="G191" i="1"/>
  <c r="I191" i="1" s="1"/>
  <c r="G193" i="1"/>
  <c r="I193" i="1" s="1"/>
  <c r="E199" i="1"/>
  <c r="F199" i="1"/>
  <c r="G199" i="1" s="1"/>
  <c r="K199" i="1" s="1"/>
  <c r="G201" i="1"/>
  <c r="I201" i="1" s="1"/>
  <c r="E60" i="1"/>
  <c r="F60" i="1" s="1"/>
  <c r="G60" i="1" s="1"/>
  <c r="I60" i="1" s="1"/>
  <c r="E87" i="1"/>
  <c r="F87" i="1" s="1"/>
  <c r="G87" i="1" s="1"/>
  <c r="J87" i="1" s="1"/>
  <c r="G131" i="1"/>
  <c r="J131" i="1" s="1"/>
  <c r="E153" i="1"/>
  <c r="F153" i="1" s="1"/>
  <c r="G153" i="1" s="1"/>
  <c r="I153" i="1" s="1"/>
  <c r="E212" i="1"/>
  <c r="F212" i="1" s="1"/>
  <c r="G212" i="1" s="1"/>
  <c r="I212" i="1" s="1"/>
  <c r="G214" i="1"/>
  <c r="I214" i="1" s="1"/>
  <c r="E220" i="1"/>
  <c r="F220" i="1" s="1"/>
  <c r="G220" i="1" s="1"/>
  <c r="I220" i="1" s="1"/>
  <c r="E228" i="1"/>
  <c r="F228" i="1" s="1"/>
  <c r="G228" i="1" s="1"/>
  <c r="I228" i="1" s="1"/>
  <c r="G230" i="1"/>
  <c r="I230" i="1"/>
  <c r="E236" i="1"/>
  <c r="F236" i="1" s="1"/>
  <c r="G236" i="1" s="1"/>
  <c r="I236" i="1" s="1"/>
  <c r="E244" i="1"/>
  <c r="F244" i="1" s="1"/>
  <c r="G244" i="1" s="1"/>
  <c r="I244" i="1" s="1"/>
  <c r="G246" i="1"/>
  <c r="I246" i="1" s="1"/>
  <c r="E252" i="1"/>
  <c r="F252" i="1" s="1"/>
  <c r="E260" i="1"/>
  <c r="F260" i="1"/>
  <c r="G260" i="1" s="1"/>
  <c r="I260" i="1" s="1"/>
  <c r="G262" i="1"/>
  <c r="I262" i="1" s="1"/>
  <c r="E268" i="1"/>
  <c r="F268" i="1" s="1"/>
  <c r="G268" i="1" s="1"/>
  <c r="I268" i="1" s="1"/>
  <c r="G270" i="1"/>
  <c r="I270" i="1" s="1"/>
  <c r="E277" i="1"/>
  <c r="F277" i="1" s="1"/>
  <c r="G277" i="1" s="1"/>
  <c r="I277" i="1" s="1"/>
  <c r="G279" i="1"/>
  <c r="I279" i="1"/>
  <c r="E285" i="1"/>
  <c r="F285" i="1" s="1"/>
  <c r="G285" i="1"/>
  <c r="I285" i="1" s="1"/>
  <c r="E293" i="1"/>
  <c r="F293" i="1" s="1"/>
  <c r="G293" i="1" s="1"/>
  <c r="I293" i="1" s="1"/>
  <c r="G295" i="1"/>
  <c r="I295" i="1" s="1"/>
  <c r="E301" i="1"/>
  <c r="F301" i="1" s="1"/>
  <c r="G301" i="1" s="1"/>
  <c r="I301" i="1" s="1"/>
  <c r="G303" i="1"/>
  <c r="I303" i="1"/>
  <c r="E309" i="1"/>
  <c r="F309" i="1" s="1"/>
  <c r="G309" i="1"/>
  <c r="I309" i="1" s="1"/>
  <c r="G311" i="1"/>
  <c r="I311" i="1" s="1"/>
  <c r="E317" i="1"/>
  <c r="F317" i="1"/>
  <c r="G317" i="1" s="1"/>
  <c r="I317" i="1" s="1"/>
  <c r="E325" i="1"/>
  <c r="F325" i="1" s="1"/>
  <c r="G325" i="1" s="1"/>
  <c r="I325" i="1" s="1"/>
  <c r="E333" i="1"/>
  <c r="F333" i="1" s="1"/>
  <c r="G333" i="1" s="1"/>
  <c r="I333" i="1" s="1"/>
  <c r="G335" i="1"/>
  <c r="I335" i="1" s="1"/>
  <c r="E341" i="1"/>
  <c r="F341" i="1"/>
  <c r="G341" i="1" s="1"/>
  <c r="I341" i="1" s="1"/>
  <c r="G343" i="1"/>
  <c r="I343" i="1" s="1"/>
  <c r="E349" i="1"/>
  <c r="F349" i="1" s="1"/>
  <c r="G349" i="1" s="1"/>
  <c r="I349" i="1" s="1"/>
  <c r="E357" i="1"/>
  <c r="F357" i="1" s="1"/>
  <c r="G357" i="1" s="1"/>
  <c r="I357" i="1" s="1"/>
  <c r="G359" i="1"/>
  <c r="I359" i="1" s="1"/>
  <c r="E365" i="1"/>
  <c r="F365" i="1" s="1"/>
  <c r="G365" i="1" s="1"/>
  <c r="I365" i="1" s="1"/>
  <c r="G367" i="1"/>
  <c r="I367" i="1" s="1"/>
  <c r="E373" i="1"/>
  <c r="F373" i="1" s="1"/>
  <c r="G373" i="1" s="1"/>
  <c r="I373" i="1" s="1"/>
  <c r="G375" i="1"/>
  <c r="I375" i="1" s="1"/>
  <c r="E381" i="1"/>
  <c r="F381" i="1" s="1"/>
  <c r="G381" i="1" s="1"/>
  <c r="I381" i="1" s="1"/>
  <c r="E391" i="1"/>
  <c r="F391" i="1"/>
  <c r="G391" i="1" s="1"/>
  <c r="I391" i="1" s="1"/>
  <c r="G393" i="1"/>
  <c r="I393" i="1" s="1"/>
  <c r="E399" i="1"/>
  <c r="F399" i="1" s="1"/>
  <c r="G399" i="1" s="1"/>
  <c r="I399" i="1" s="1"/>
  <c r="G401" i="1"/>
  <c r="I401" i="1" s="1"/>
  <c r="E408" i="1"/>
  <c r="F408" i="1" s="1"/>
  <c r="G408" i="1" s="1"/>
  <c r="I408" i="1" s="1"/>
  <c r="E73" i="1"/>
  <c r="F73" i="1" s="1"/>
  <c r="U73" i="1" s="1"/>
  <c r="G70" i="1"/>
  <c r="I70" i="1"/>
  <c r="E119" i="1"/>
  <c r="F119" i="1" s="1"/>
  <c r="G119" i="1" s="1"/>
  <c r="J119" i="1" s="1"/>
  <c r="E185" i="1"/>
  <c r="F185" i="1"/>
  <c r="G185" i="1" s="1"/>
  <c r="I185" i="1" s="1"/>
  <c r="E204" i="1"/>
  <c r="F204" i="1"/>
  <c r="G204" i="1" s="1"/>
  <c r="I204" i="1" s="1"/>
  <c r="E207" i="1"/>
  <c r="F207" i="1" s="1"/>
  <c r="G207" i="1" s="1"/>
  <c r="I207" i="1" s="1"/>
  <c r="E216" i="1"/>
  <c r="F216" i="1" s="1"/>
  <c r="G216" i="1" s="1"/>
  <c r="I216" i="1" s="1"/>
  <c r="E224" i="1"/>
  <c r="F224" i="1" s="1"/>
  <c r="G224" i="1" s="1"/>
  <c r="I224" i="1" s="1"/>
  <c r="G226" i="1"/>
  <c r="I226" i="1"/>
  <c r="E232" i="1"/>
  <c r="F232" i="1"/>
  <c r="G232" i="1" s="1"/>
  <c r="I232" i="1" s="1"/>
  <c r="G234" i="1"/>
  <c r="I234" i="1" s="1"/>
  <c r="E240" i="1"/>
  <c r="F240" i="1"/>
  <c r="G240" i="1" s="1"/>
  <c r="I240" i="1" s="1"/>
  <c r="E248" i="1"/>
  <c r="F248" i="1"/>
  <c r="G248" i="1" s="1"/>
  <c r="I248" i="1" s="1"/>
  <c r="G250" i="1"/>
  <c r="I250" i="1" s="1"/>
  <c r="E256" i="1"/>
  <c r="F256" i="1"/>
  <c r="G256" i="1" s="1"/>
  <c r="I256" i="1" s="1"/>
  <c r="G258" i="1"/>
  <c r="I258" i="1"/>
  <c r="E264" i="1"/>
  <c r="F264" i="1"/>
  <c r="G264" i="1" s="1"/>
  <c r="I264" i="1" s="1"/>
  <c r="G266" i="1"/>
  <c r="I266" i="1"/>
  <c r="E272" i="1"/>
  <c r="F272" i="1" s="1"/>
  <c r="G272" i="1" s="1"/>
  <c r="I272" i="1" s="1"/>
  <c r="E281" i="1"/>
  <c r="F281" i="1"/>
  <c r="G281" i="1" s="1"/>
  <c r="I281" i="1" s="1"/>
  <c r="G283" i="1"/>
  <c r="I283" i="1" s="1"/>
  <c r="E289" i="1"/>
  <c r="F289" i="1"/>
  <c r="G289" i="1" s="1"/>
  <c r="I289" i="1"/>
  <c r="E297" i="1"/>
  <c r="F297" i="1"/>
  <c r="G297" i="1" s="1"/>
  <c r="I297" i="1" s="1"/>
  <c r="E305" i="1"/>
  <c r="F305" i="1"/>
  <c r="G305" i="1" s="1"/>
  <c r="I305" i="1" s="1"/>
  <c r="E313" i="1"/>
  <c r="F313" i="1" s="1"/>
  <c r="G313" i="1" s="1"/>
  <c r="I313" i="1" s="1"/>
  <c r="G315" i="1"/>
  <c r="I315" i="1"/>
  <c r="E321" i="1"/>
  <c r="F321" i="1" s="1"/>
  <c r="G321" i="1" s="1"/>
  <c r="I321" i="1" s="1"/>
  <c r="G323" i="1"/>
  <c r="K323" i="1"/>
  <c r="E329" i="1"/>
  <c r="F329" i="1"/>
  <c r="G329" i="1" s="1"/>
  <c r="I329" i="1" s="1"/>
  <c r="I331" i="1"/>
  <c r="E337" i="1"/>
  <c r="F337" i="1"/>
  <c r="G337" i="1" s="1"/>
  <c r="I337" i="1"/>
  <c r="G339" i="1"/>
  <c r="I339" i="1"/>
  <c r="E345" i="1"/>
  <c r="F345" i="1"/>
  <c r="G345" i="1" s="1"/>
  <c r="I345" i="1" s="1"/>
  <c r="G347" i="1"/>
  <c r="I347" i="1" s="1"/>
  <c r="E353" i="1"/>
  <c r="F353" i="1" s="1"/>
  <c r="G353" i="1" s="1"/>
  <c r="I353" i="1" s="1"/>
  <c r="I355" i="1"/>
  <c r="E361" i="1"/>
  <c r="F361" i="1"/>
  <c r="G361" i="1" s="1"/>
  <c r="I361" i="1" s="1"/>
  <c r="G363" i="1"/>
  <c r="I363" i="1"/>
  <c r="E369" i="1"/>
  <c r="F369" i="1" s="1"/>
  <c r="G369" i="1" s="1"/>
  <c r="I369" i="1" s="1"/>
  <c r="E377" i="1"/>
  <c r="F377" i="1" s="1"/>
  <c r="G377" i="1" s="1"/>
  <c r="I377" i="1" s="1"/>
  <c r="G379" i="1"/>
  <c r="I379" i="1" s="1"/>
  <c r="E385" i="1"/>
  <c r="F385" i="1"/>
  <c r="G385" i="1" s="1"/>
  <c r="I385" i="1" s="1"/>
  <c r="G388" i="1"/>
  <c r="I388" i="1"/>
  <c r="E395" i="1"/>
  <c r="F395" i="1"/>
  <c r="G395" i="1" s="1"/>
  <c r="I395" i="1" s="1"/>
  <c r="E403" i="1"/>
  <c r="F403" i="1" s="1"/>
  <c r="G403" i="1" s="1"/>
  <c r="I403" i="1" s="1"/>
  <c r="G406" i="1"/>
  <c r="I406" i="1" s="1"/>
  <c r="E412" i="1"/>
  <c r="F412" i="1" s="1"/>
  <c r="G412" i="1" s="1"/>
  <c r="I412" i="1" s="1"/>
  <c r="E275" i="1"/>
  <c r="F275" i="1"/>
  <c r="E439" i="1"/>
  <c r="F439" i="1" s="1"/>
  <c r="G439" i="1" s="1"/>
  <c r="I439" i="1" s="1"/>
  <c r="E436" i="1"/>
  <c r="F436" i="1" s="1"/>
  <c r="G436" i="1" s="1"/>
  <c r="I436" i="1" s="1"/>
  <c r="E428" i="1"/>
  <c r="F428" i="1"/>
  <c r="G428" i="1" s="1"/>
  <c r="I428" i="1"/>
  <c r="G422" i="1"/>
  <c r="I422" i="1"/>
  <c r="E420" i="1"/>
  <c r="F420" i="1"/>
  <c r="G420" i="1" s="1"/>
  <c r="I420" i="1"/>
  <c r="E411" i="1"/>
  <c r="F411" i="1"/>
  <c r="G411" i="1" s="1"/>
  <c r="K411" i="1"/>
  <c r="E392" i="1"/>
  <c r="F392" i="1" s="1"/>
  <c r="G392" i="1" s="1"/>
  <c r="I392" i="1" s="1"/>
  <c r="E383" i="1"/>
  <c r="F383" i="1"/>
  <c r="G383" i="1" s="1"/>
  <c r="K383" i="1"/>
  <c r="E376" i="1"/>
  <c r="F376" i="1"/>
  <c r="G376" i="1" s="1"/>
  <c r="I376" i="1" s="1"/>
  <c r="G368" i="1"/>
  <c r="I368" i="1" s="1"/>
  <c r="E358" i="1"/>
  <c r="F358" i="1" s="1"/>
  <c r="G358" i="1" s="1"/>
  <c r="I358" i="1" s="1"/>
  <c r="G354" i="1"/>
  <c r="I354" i="1"/>
  <c r="E351" i="1"/>
  <c r="F351" i="1"/>
  <c r="G351" i="1" s="1"/>
  <c r="I351" i="1" s="1"/>
  <c r="E344" i="1"/>
  <c r="F344" i="1" s="1"/>
  <c r="G344" i="1" s="1"/>
  <c r="I344" i="1" s="1"/>
  <c r="G336" i="1"/>
  <c r="I336" i="1"/>
  <c r="E326" i="1"/>
  <c r="F326" i="1"/>
  <c r="G326" i="1" s="1"/>
  <c r="I326" i="1" s="1"/>
  <c r="G322" i="1"/>
  <c r="I322" i="1" s="1"/>
  <c r="E319" i="1"/>
  <c r="F319" i="1" s="1"/>
  <c r="G319" i="1" s="1"/>
  <c r="I319" i="1" s="1"/>
  <c r="E312" i="1"/>
  <c r="F312" i="1"/>
  <c r="G312" i="1" s="1"/>
  <c r="I312" i="1" s="1"/>
  <c r="E294" i="1"/>
  <c r="F294" i="1"/>
  <c r="G294" i="1" s="1"/>
  <c r="I294" i="1" s="1"/>
  <c r="E287" i="1"/>
  <c r="F287" i="1"/>
  <c r="G287" i="1" s="1"/>
  <c r="I287" i="1" s="1"/>
  <c r="E280" i="1"/>
  <c r="F280" i="1" s="1"/>
  <c r="G280" i="1" s="1"/>
  <c r="K280" i="1" s="1"/>
  <c r="G271" i="1"/>
  <c r="I271" i="1"/>
  <c r="E261" i="1"/>
  <c r="F261" i="1" s="1"/>
  <c r="G261" i="1" s="1"/>
  <c r="I261" i="1" s="1"/>
  <c r="G257" i="1"/>
  <c r="I257" i="1" s="1"/>
  <c r="E254" i="1"/>
  <c r="F254" i="1" s="1"/>
  <c r="G254" i="1" s="1"/>
  <c r="I254" i="1" s="1"/>
  <c r="E247" i="1"/>
  <c r="F247" i="1"/>
  <c r="G247" i="1" s="1"/>
  <c r="I247" i="1" s="1"/>
  <c r="G239" i="1"/>
  <c r="I239" i="1"/>
  <c r="E229" i="1"/>
  <c r="F229" i="1" s="1"/>
  <c r="G229" i="1" s="1"/>
  <c r="I229" i="1" s="1"/>
  <c r="G225" i="1"/>
  <c r="I225" i="1" s="1"/>
  <c r="E222" i="1"/>
  <c r="F222" i="1"/>
  <c r="G222" i="1" s="1"/>
  <c r="I222" i="1" s="1"/>
  <c r="E215" i="1"/>
  <c r="F215" i="1"/>
  <c r="G215" i="1" s="1"/>
  <c r="I215" i="1" s="1"/>
  <c r="G206" i="1"/>
  <c r="I206" i="1"/>
  <c r="E169" i="1"/>
  <c r="F169" i="1" s="1"/>
  <c r="G169" i="1" s="1"/>
  <c r="I169" i="1" s="1"/>
  <c r="E111" i="1"/>
  <c r="F111" i="1" s="1"/>
  <c r="G111" i="1" s="1"/>
  <c r="I111" i="1" s="1"/>
  <c r="G252" i="1"/>
  <c r="I252" i="1" s="1"/>
  <c r="E249" i="1"/>
  <c r="F249" i="1"/>
  <c r="G249" i="1"/>
  <c r="I249" i="1" s="1"/>
  <c r="G245" i="1"/>
  <c r="I245" i="1"/>
  <c r="E242" i="1"/>
  <c r="F242" i="1" s="1"/>
  <c r="G242" i="1" s="1"/>
  <c r="I242" i="1" s="1"/>
  <c r="E235" i="1"/>
  <c r="F235" i="1" s="1"/>
  <c r="G235" i="1" s="1"/>
  <c r="I235" i="1" s="1"/>
  <c r="G227" i="1"/>
  <c r="I227" i="1" s="1"/>
  <c r="E217" i="1"/>
  <c r="F217" i="1" s="1"/>
  <c r="G217" i="1" s="1"/>
  <c r="I217" i="1" s="1"/>
  <c r="E210" i="1"/>
  <c r="F210" i="1"/>
  <c r="G210" i="1" s="1"/>
  <c r="I210" i="1" s="1"/>
  <c r="G187" i="1"/>
  <c r="I187" i="1" s="1"/>
  <c r="E129" i="1"/>
  <c r="F129" i="1" s="1"/>
  <c r="G129" i="1" s="1"/>
  <c r="I129" i="1" s="1"/>
  <c r="E28" i="2"/>
  <c r="E67" i="2"/>
  <c r="E162" i="2"/>
  <c r="E114" i="2"/>
  <c r="E61" i="2"/>
  <c r="E18" i="2"/>
  <c r="E41" i="2"/>
  <c r="E70" i="2"/>
  <c r="E176" i="2"/>
  <c r="E123" i="2"/>
  <c r="E62" i="2"/>
  <c r="E154" i="2"/>
  <c r="E32" i="2"/>
  <c r="E142" i="2"/>
  <c r="E79" i="2"/>
  <c r="E137" i="2"/>
  <c r="E184" i="2"/>
  <c r="E19" i="2"/>
  <c r="E109" i="2"/>
  <c r="E48" i="2"/>
  <c r="E87" i="2"/>
  <c r="E129" i="2"/>
  <c r="E65" i="2"/>
  <c r="E26" i="2"/>
  <c r="E112" i="2"/>
  <c r="E52" i="2"/>
  <c r="E85" i="2"/>
  <c r="E175" i="2"/>
  <c r="E68" i="2"/>
  <c r="E31" i="2"/>
  <c r="E126" i="2"/>
  <c r="E24" i="2"/>
  <c r="E115" i="2"/>
  <c r="E178" i="2"/>
  <c r="E12" i="2"/>
  <c r="E98" i="2"/>
  <c r="E42" i="2"/>
  <c r="E139" i="2"/>
  <c r="E76" i="2"/>
  <c r="E27" i="2"/>
  <c r="E118" i="2"/>
  <c r="E21" i="2"/>
  <c r="E107" i="2"/>
  <c r="E46" i="2"/>
  <c r="E138" i="2"/>
  <c r="E74" i="2"/>
  <c r="E171" i="2"/>
  <c r="E63" i="2"/>
  <c r="E174" i="2"/>
  <c r="E121" i="2"/>
  <c r="E185" i="2"/>
  <c r="E104" i="2"/>
  <c r="E55" i="2"/>
  <c r="E151" i="2"/>
  <c r="E93" i="2"/>
  <c r="E35" i="2"/>
  <c r="E135" i="2"/>
  <c r="E71" i="2"/>
  <c r="E168" i="2"/>
  <c r="E113" i="2"/>
  <c r="E160" i="2"/>
  <c r="E96" i="2"/>
  <c r="E39" i="2"/>
  <c r="E133" i="2"/>
  <c r="E69" i="2"/>
  <c r="E166" i="2"/>
  <c r="E116" i="2"/>
  <c r="E165" i="2"/>
  <c r="E105" i="2"/>
  <c r="E56" i="2"/>
  <c r="E13" i="2"/>
  <c r="E99" i="2"/>
  <c r="E36" i="2"/>
  <c r="E145" i="2"/>
  <c r="E82" i="2"/>
  <c r="E177" i="2"/>
  <c r="E124" i="2"/>
  <c r="E188" i="2"/>
  <c r="E17" i="2"/>
  <c r="E102" i="2"/>
  <c r="E59" i="2"/>
  <c r="E16" i="2"/>
  <c r="E91" i="2"/>
  <c r="E172" i="2"/>
  <c r="E122" i="2"/>
  <c r="E180" i="2"/>
  <c r="E158" i="2"/>
  <c r="E111" i="2"/>
  <c r="E186" i="2"/>
  <c r="E20" i="2"/>
  <c r="E94" i="2"/>
  <c r="E88" i="2"/>
  <c r="E140" i="2"/>
  <c r="E169" i="2"/>
  <c r="E119" i="2"/>
  <c r="E60" i="2"/>
  <c r="E53" i="2"/>
  <c r="E155" i="2"/>
  <c r="E80" i="2"/>
  <c r="E167" i="2"/>
  <c r="E117" i="2"/>
  <c r="E58" i="2"/>
  <c r="E179" i="2"/>
  <c r="E157" i="2"/>
  <c r="E89" i="2"/>
  <c r="E43" i="2"/>
  <c r="E146" i="2"/>
  <c r="E83" i="2"/>
  <c r="E173" i="2"/>
  <c r="E130" i="2"/>
  <c r="E66" i="2"/>
  <c r="E23" i="2"/>
  <c r="E108" i="2"/>
  <c r="E54" i="2"/>
  <c r="E149" i="2"/>
  <c r="E86" i="2"/>
  <c r="E40" i="2"/>
  <c r="E11" i="2"/>
  <c r="E75" i="2"/>
  <c r="E106" i="2"/>
  <c r="E51" i="2"/>
  <c r="E153" i="2"/>
  <c r="E95" i="2"/>
  <c r="E57" i="2"/>
  <c r="E78" i="2"/>
  <c r="E37" i="2"/>
  <c r="E136" i="2"/>
  <c r="E72" i="2"/>
  <c r="E25" i="2"/>
  <c r="E125" i="2"/>
  <c r="E183" i="2"/>
  <c r="E161" i="2"/>
  <c r="E103" i="2"/>
  <c r="E47" i="2"/>
  <c r="E144" i="2"/>
  <c r="E81" i="2"/>
  <c r="E34" i="2"/>
  <c r="E128" i="2"/>
  <c r="E64" i="2"/>
  <c r="E101" i="2"/>
  <c r="E45" i="2"/>
  <c r="E147" i="2"/>
  <c r="E84" i="2"/>
  <c r="E141" i="2"/>
  <c r="E73" i="2"/>
  <c r="E44" i="2" l="1"/>
  <c r="E132" i="2"/>
  <c r="F158" i="1"/>
  <c r="G158" i="1" s="1"/>
  <c r="I158" i="1" s="1"/>
  <c r="F108" i="1"/>
  <c r="G108" i="1" s="1"/>
  <c r="I108" i="1" s="1"/>
  <c r="E38" i="2"/>
  <c r="E77" i="2"/>
  <c r="E164" i="2"/>
  <c r="E29" i="2"/>
  <c r="E187" i="2"/>
  <c r="E127" i="2"/>
  <c r="E150" i="2"/>
  <c r="E134" i="2"/>
  <c r="E131" i="2"/>
  <c r="E97" i="2"/>
  <c r="E182" i="2"/>
  <c r="E143" i="2"/>
  <c r="E15" i="2"/>
  <c r="E156" i="2"/>
  <c r="E90" i="2"/>
  <c r="E92" i="2"/>
  <c r="E14" i="2"/>
  <c r="E100" i="2"/>
  <c r="E163" i="2"/>
  <c r="F15" i="1"/>
  <c r="E159" i="2"/>
  <c r="E120" i="2"/>
  <c r="F78" i="1"/>
  <c r="G78" i="1" s="1"/>
  <c r="E152" i="2"/>
  <c r="F112" i="1"/>
  <c r="G112" i="1" s="1"/>
  <c r="I112" i="1" s="1"/>
  <c r="E170" i="2"/>
  <c r="F146" i="1"/>
  <c r="G146" i="1" s="1"/>
  <c r="J146" i="1" s="1"/>
  <c r="E50" i="2"/>
  <c r="F161" i="1"/>
  <c r="G161" i="1" s="1"/>
  <c r="I161" i="1" s="1"/>
  <c r="E33" i="2"/>
  <c r="C12" i="1"/>
  <c r="C11" i="1"/>
  <c r="O477" i="1" l="1"/>
  <c r="O478" i="1"/>
  <c r="O107" i="1"/>
  <c r="O139" i="1"/>
  <c r="O152" i="1"/>
  <c r="O419" i="1"/>
  <c r="O255" i="1"/>
  <c r="O416" i="1"/>
  <c r="O281" i="1"/>
  <c r="C15" i="1"/>
  <c r="O34" i="1"/>
  <c r="O286" i="1"/>
  <c r="O93" i="1"/>
  <c r="O283" i="1"/>
  <c r="O176" i="1"/>
  <c r="O346" i="1"/>
  <c r="O432" i="1"/>
  <c r="O385" i="1"/>
  <c r="O364" i="1"/>
  <c r="O468" i="1"/>
  <c r="O104" i="1"/>
  <c r="O59" i="1"/>
  <c r="O409" i="1"/>
  <c r="O380" i="1"/>
  <c r="O396" i="1"/>
  <c r="O423" i="1"/>
  <c r="O235" i="1"/>
  <c r="O388" i="1"/>
  <c r="O334" i="1"/>
  <c r="O171" i="1"/>
  <c r="O96" i="1"/>
  <c r="O118" i="1"/>
  <c r="O25" i="1"/>
  <c r="O112" i="1"/>
  <c r="O67" i="1"/>
  <c r="O149" i="1"/>
  <c r="O391" i="1"/>
  <c r="O412" i="1"/>
  <c r="O431" i="1"/>
  <c r="O294" i="1"/>
  <c r="O61" i="1"/>
  <c r="O201" i="1"/>
  <c r="O105" i="1"/>
  <c r="O335" i="1"/>
  <c r="O433" i="1"/>
  <c r="O226" i="1"/>
  <c r="O123" i="1"/>
  <c r="O147" i="1"/>
  <c r="O48" i="1"/>
  <c r="O166" i="1"/>
  <c r="O26" i="1"/>
  <c r="O277" i="1"/>
  <c r="O85" i="1"/>
  <c r="O259" i="1"/>
  <c r="O159" i="1"/>
  <c r="O338" i="1"/>
  <c r="O407" i="1"/>
  <c r="O404" i="1"/>
  <c r="O249" i="1"/>
  <c r="O244" i="1"/>
  <c r="O63" i="1"/>
  <c r="O116" i="1"/>
  <c r="O422" i="1"/>
  <c r="O52" i="1"/>
  <c r="O81" i="1"/>
  <c r="O191" i="1"/>
  <c r="O177" i="1"/>
  <c r="O24" i="1"/>
  <c r="O272" i="1"/>
  <c r="O212" i="1"/>
  <c r="O189" i="1"/>
  <c r="O233" i="1"/>
  <c r="O473" i="1"/>
  <c r="O66" i="1"/>
  <c r="O23" i="1"/>
  <c r="O141" i="1"/>
  <c r="O344" i="1"/>
  <c r="O345" i="1"/>
  <c r="O378" i="1"/>
  <c r="O323" i="1"/>
  <c r="O241" i="1"/>
  <c r="O278" i="1"/>
  <c r="O49" i="1"/>
  <c r="O155" i="1"/>
  <c r="O92" i="1"/>
  <c r="O224" i="1"/>
  <c r="O421" i="1"/>
  <c r="O279" i="1"/>
  <c r="O447" i="1"/>
  <c r="O153" i="1"/>
  <c r="O313" i="1"/>
  <c r="O398" i="1"/>
  <c r="O108" i="1"/>
  <c r="O102" i="1"/>
  <c r="O193" i="1"/>
  <c r="O57" i="1"/>
  <c r="O196" i="1"/>
  <c r="O101" i="1"/>
  <c r="O327" i="1"/>
  <c r="O429" i="1"/>
  <c r="O208" i="1"/>
  <c r="O420" i="1"/>
  <c r="O402" i="1"/>
  <c r="O94" i="1"/>
  <c r="O408" i="1"/>
  <c r="O157" i="1"/>
  <c r="O394" i="1"/>
  <c r="O222" i="1"/>
  <c r="O369" i="1"/>
  <c r="O247" i="1"/>
  <c r="O22" i="1"/>
  <c r="O188" i="1"/>
  <c r="O471" i="1"/>
  <c r="O58" i="1"/>
  <c r="O318" i="1"/>
  <c r="O127" i="1"/>
  <c r="O336" i="1"/>
  <c r="O333" i="1"/>
  <c r="O370" i="1"/>
  <c r="O287" i="1"/>
  <c r="O303" i="1"/>
  <c r="O117" i="1"/>
  <c r="O383" i="1"/>
  <c r="O443" i="1"/>
  <c r="O122" i="1"/>
  <c r="O113" i="1"/>
  <c r="O260" i="1"/>
  <c r="O126" i="1"/>
  <c r="O179" i="1"/>
  <c r="O203" i="1"/>
  <c r="O162" i="1"/>
  <c r="O347" i="1"/>
  <c r="O120" i="1"/>
  <c r="O70" i="1"/>
  <c r="O349" i="1"/>
  <c r="O218" i="1"/>
  <c r="O458" i="1"/>
  <c r="O190" i="1"/>
  <c r="O393" i="1"/>
  <c r="O395" i="1"/>
  <c r="O158" i="1"/>
  <c r="O288" i="1"/>
  <c r="O476" i="1"/>
  <c r="O182" i="1"/>
  <c r="O240" i="1"/>
  <c r="O56" i="1"/>
  <c r="O175" i="1"/>
  <c r="O297" i="1"/>
  <c r="O275" i="1"/>
  <c r="O339" i="1"/>
  <c r="O465" i="1"/>
  <c r="O100" i="1"/>
  <c r="O55" i="1"/>
  <c r="O121" i="1"/>
  <c r="O376" i="1"/>
  <c r="O392" i="1"/>
  <c r="O418" i="1"/>
  <c r="O355" i="1"/>
  <c r="O308" i="1"/>
  <c r="O426" i="1"/>
  <c r="O82" i="1"/>
  <c r="O456" i="1"/>
  <c r="O140" i="1"/>
  <c r="O371" i="1"/>
  <c r="O163" i="1"/>
  <c r="O307" i="1"/>
  <c r="O214" i="1"/>
  <c r="O440" i="1"/>
  <c r="O455" i="1"/>
  <c r="O472" i="1"/>
  <c r="O192" i="1"/>
  <c r="O267" i="1"/>
  <c r="O343" i="1"/>
  <c r="O90" i="1"/>
  <c r="O119" i="1"/>
  <c r="O151" i="1"/>
  <c r="O384" i="1"/>
  <c r="O213" i="1"/>
  <c r="O353" i="1"/>
  <c r="O237" i="1"/>
  <c r="O236" i="1"/>
  <c r="O142" i="1"/>
  <c r="O160" i="1"/>
  <c r="O273" i="1"/>
  <c r="O238" i="1"/>
  <c r="O145" i="1"/>
  <c r="O457" i="1"/>
  <c r="O185" i="1"/>
  <c r="O54" i="1"/>
  <c r="O253" i="1"/>
  <c r="O464" i="1"/>
  <c r="O91" i="1"/>
  <c r="O47" i="1"/>
  <c r="O450" i="1"/>
  <c r="O368" i="1"/>
  <c r="O377" i="1"/>
  <c r="O406" i="1"/>
  <c r="O42" i="1"/>
  <c r="O354" i="1"/>
  <c r="O251" i="1"/>
  <c r="O387" i="1"/>
  <c r="O264" i="1"/>
  <c r="O87" i="1"/>
  <c r="O37" i="1"/>
  <c r="O135" i="1"/>
  <c r="O403" i="1"/>
  <c r="O36" i="1"/>
  <c r="O441" i="1"/>
  <c r="O379" i="1"/>
  <c r="O452" i="1"/>
  <c r="O156" i="1"/>
  <c r="O382" i="1"/>
  <c r="O459" i="1"/>
  <c r="O227" i="1"/>
  <c r="O109" i="1"/>
  <c r="O324" i="1"/>
  <c r="O30" i="1"/>
  <c r="O282" i="1"/>
  <c r="O89" i="1"/>
  <c r="O268" i="1"/>
  <c r="O239" i="1"/>
  <c r="O342" i="1"/>
  <c r="O424" i="1"/>
  <c r="O45" i="1"/>
  <c r="O148" i="1"/>
  <c r="O88" i="1"/>
  <c r="O138" i="1"/>
  <c r="O415" i="1"/>
  <c r="O451" i="1"/>
  <c r="O296" i="1"/>
  <c r="O454" i="1"/>
  <c r="O228" i="1"/>
  <c r="O366" i="1"/>
  <c r="O115" i="1"/>
  <c r="O178" i="1"/>
  <c r="O207" i="1"/>
  <c r="O436" i="1"/>
  <c r="O312" i="1"/>
  <c r="O438" i="1"/>
  <c r="O304" i="1"/>
  <c r="O352" i="1"/>
  <c r="O65" i="1"/>
  <c r="O466" i="1"/>
  <c r="O128" i="1"/>
  <c r="O216" i="1"/>
  <c r="O437" i="1"/>
  <c r="O133" i="1"/>
  <c r="O199" i="1"/>
  <c r="O256" i="1"/>
  <c r="O229" i="1"/>
  <c r="O453" i="1"/>
  <c r="O325" i="1"/>
  <c r="O322" i="1"/>
  <c r="O445" i="1"/>
  <c r="O223" i="1"/>
  <c r="O44" i="1"/>
  <c r="O449" i="1"/>
  <c r="O242" i="1"/>
  <c r="O300" i="1"/>
  <c r="O399" i="1"/>
  <c r="O80" i="1"/>
  <c r="O434" i="1"/>
  <c r="O309" i="1"/>
  <c r="O280" i="1"/>
  <c r="O359" i="1"/>
  <c r="O348" i="1"/>
  <c r="O78" i="1"/>
  <c r="O29" i="1"/>
  <c r="O99" i="1"/>
  <c r="O266" i="1"/>
  <c r="O470" i="1"/>
  <c r="O62" i="1"/>
  <c r="O326" i="1"/>
  <c r="O132" i="1"/>
  <c r="O340" i="1"/>
  <c r="O337" i="1"/>
  <c r="O374" i="1"/>
  <c r="O305" i="1"/>
  <c r="O77" i="1"/>
  <c r="O446" i="1"/>
  <c r="O131" i="1"/>
  <c r="O367" i="1"/>
  <c r="O181" i="1"/>
  <c r="O293" i="1"/>
  <c r="O205" i="1"/>
  <c r="O252" i="1"/>
  <c r="O137" i="1"/>
  <c r="O262" i="1"/>
  <c r="O200" i="1"/>
  <c r="O211" i="1"/>
  <c r="O32" i="1"/>
  <c r="O405" i="1"/>
  <c r="O230" i="1"/>
  <c r="O209" i="1"/>
  <c r="O258" i="1"/>
  <c r="O425" i="1"/>
  <c r="O314" i="1"/>
  <c r="O21" i="1"/>
  <c r="O186" i="1"/>
  <c r="O321" i="1"/>
  <c r="O250" i="1"/>
  <c r="O390" i="1"/>
  <c r="O219" i="1"/>
  <c r="O40" i="1"/>
  <c r="O206" i="1"/>
  <c r="O254" i="1"/>
  <c r="O232" i="1"/>
  <c r="O291" i="1"/>
  <c r="O165" i="1"/>
  <c r="O460" i="1"/>
  <c r="O265" i="1"/>
  <c r="O76" i="1"/>
  <c r="O234" i="1"/>
  <c r="O98" i="1"/>
  <c r="O330" i="1"/>
  <c r="O389" i="1"/>
  <c r="O130" i="1"/>
  <c r="O187" i="1"/>
  <c r="O69" i="1"/>
  <c r="O448" i="1"/>
  <c r="O351" i="1"/>
  <c r="O363" i="1"/>
  <c r="O136" i="1"/>
  <c r="O311" i="1"/>
  <c r="O27" i="1"/>
  <c r="O329" i="1"/>
  <c r="O356" i="1"/>
  <c r="O170" i="1"/>
  <c r="O401" i="1"/>
  <c r="O125" i="1"/>
  <c r="O462" i="1"/>
  <c r="O95" i="1"/>
  <c r="O51" i="1"/>
  <c r="O417" i="1"/>
  <c r="O372" i="1"/>
  <c r="O381" i="1"/>
  <c r="O413" i="1"/>
  <c r="O68" i="1"/>
  <c r="O111" i="1"/>
  <c r="O161" i="1"/>
  <c r="O257" i="1"/>
  <c r="O428" i="1"/>
  <c r="O270" i="1"/>
  <c r="O430" i="1"/>
  <c r="O295" i="1"/>
  <c r="O144" i="1"/>
  <c r="O75" i="1"/>
  <c r="O220" i="1"/>
  <c r="O164" i="1"/>
  <c r="O248" i="1"/>
  <c r="O64" i="1"/>
  <c r="O183" i="1"/>
  <c r="O320" i="1"/>
  <c r="O299" i="1"/>
  <c r="O79" i="1"/>
  <c r="O245" i="1"/>
  <c r="O114" i="1"/>
  <c r="O53" i="1"/>
  <c r="O215" i="1"/>
  <c r="O341" i="1"/>
  <c r="O439" i="1"/>
  <c r="O180" i="1"/>
  <c r="O261" i="1"/>
  <c r="O72" i="1"/>
  <c r="O225" i="1"/>
  <c r="O386" i="1"/>
  <c r="O317" i="1"/>
  <c r="O375" i="1"/>
  <c r="O475" i="1"/>
  <c r="O50" i="1"/>
  <c r="O306" i="1"/>
  <c r="O110" i="1"/>
  <c r="O328" i="1"/>
  <c r="O316" i="1"/>
  <c r="O362" i="1"/>
  <c r="O173" i="1"/>
  <c r="O167" i="1"/>
  <c r="O373" i="1"/>
  <c r="O103" i="1"/>
  <c r="O134" i="1"/>
  <c r="O197" i="1"/>
  <c r="O414" i="1"/>
  <c r="O246" i="1"/>
  <c r="O400" i="1"/>
  <c r="O271" i="1"/>
  <c r="O301" i="1"/>
  <c r="O33" i="1"/>
  <c r="O73" i="1"/>
  <c r="O274" i="1"/>
  <c r="O276" i="1"/>
  <c r="O60" i="1"/>
  <c r="O285" i="1"/>
  <c r="O467" i="1"/>
  <c r="O146" i="1"/>
  <c r="O31" i="1"/>
  <c r="O129" i="1"/>
  <c r="O35" i="1"/>
  <c r="O361" i="1"/>
  <c r="O71" i="1"/>
  <c r="O435" i="1"/>
  <c r="O231" i="1"/>
  <c r="O331" i="1"/>
  <c r="O41" i="1"/>
  <c r="O143" i="1"/>
  <c r="O84" i="1"/>
  <c r="O174" i="1"/>
  <c r="O410" i="1"/>
  <c r="O442" i="1"/>
  <c r="O444" i="1"/>
  <c r="O357" i="1"/>
  <c r="O195" i="1"/>
  <c r="O184" i="1"/>
  <c r="O28" i="1"/>
  <c r="O319" i="1"/>
  <c r="O221" i="1"/>
  <c r="O169" i="1"/>
  <c r="O243" i="1"/>
  <c r="O124" i="1"/>
  <c r="O198" i="1"/>
  <c r="O474" i="1"/>
  <c r="O38" i="1"/>
  <c r="O290" i="1"/>
  <c r="O97" i="1"/>
  <c r="O292" i="1"/>
  <c r="O217" i="1"/>
  <c r="O350" i="1"/>
  <c r="O74" i="1"/>
  <c r="O289" i="1"/>
  <c r="O332" i="1"/>
  <c r="O86" i="1"/>
  <c r="O298" i="1"/>
  <c r="O427" i="1"/>
  <c r="O469" i="1"/>
  <c r="O46" i="1"/>
  <c r="O302" i="1"/>
  <c r="O106" i="1"/>
  <c r="O315" i="1"/>
  <c r="O284" i="1"/>
  <c r="O358" i="1"/>
  <c r="O202" i="1"/>
  <c r="O463" i="1"/>
  <c r="O83" i="1"/>
  <c r="O39" i="1"/>
  <c r="O194" i="1"/>
  <c r="O360" i="1"/>
  <c r="O365" i="1"/>
  <c r="O397" i="1"/>
  <c r="O461" i="1"/>
  <c r="O43" i="1"/>
  <c r="O411" i="1"/>
  <c r="O154" i="1"/>
  <c r="O172" i="1"/>
  <c r="O310" i="1"/>
  <c r="O263" i="1"/>
  <c r="O168" i="1"/>
  <c r="O150" i="1"/>
  <c r="O210" i="1"/>
  <c r="O204" i="1"/>
  <c r="O269" i="1"/>
  <c r="C16" i="1"/>
  <c r="D18" i="1" s="1"/>
  <c r="J78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<sst xmlns="http://schemas.openxmlformats.org/spreadsheetml/2006/main" count="2824" uniqueCount="766">
  <si>
    <t>JAVSO..47..105</t>
  </si>
  <si>
    <t>VSB-059</t>
  </si>
  <si>
    <t>IBVS 6244</t>
  </si>
  <si>
    <t>JAVSO..44…69</t>
  </si>
  <si>
    <t>JAVSO..45..121</t>
  </si>
  <si>
    <t>JAVSO..45..215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</si>
  <si>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</si>
  <si>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</si>
  <si>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</si>
  <si>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</si>
  <si>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</si>
  <si>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</si>
  <si>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</si>
  <si>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</si>
  <si>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</si>
  <si>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</si>
  <si>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</si>
  <si>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</si>
  <si>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</si>
  <si>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</si>
  <si>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</si>
  <si>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</si>
  <si>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</si>
  <si>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</si>
  <si>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</si>
  <si>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</si>
  <si>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</si>
  <si>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</si>
  <si>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</si>
  <si>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</si>
  <si>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</si>
  <si>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</si>
  <si>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</si>
  <si>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Bull...16</t>
  </si>
  <si>
    <t>B</t>
  </si>
  <si>
    <t>BBSAG Bull...17</t>
  </si>
  <si>
    <t>Peter H</t>
  </si>
  <si>
    <t>Wegmann F</t>
  </si>
  <si>
    <t>Diethelm R</t>
  </si>
  <si>
    <t>BBSAG Bull...18</t>
  </si>
  <si>
    <t>BBSAG Bull.9</t>
  </si>
  <si>
    <t>BBSAG Bull.13</t>
  </si>
  <si>
    <t>BBSAG Bull.14</t>
  </si>
  <si>
    <t>BBSAG Bull.15</t>
  </si>
  <si>
    <t>Figer A</t>
  </si>
  <si>
    <t>BBSAG Bull.19</t>
  </si>
  <si>
    <t>Remis J</t>
  </si>
  <si>
    <t>Mauron N</t>
  </si>
  <si>
    <t>BBSAG Bull.20</t>
  </si>
  <si>
    <t>Roudier T</t>
  </si>
  <si>
    <t>Ralincourt P</t>
  </si>
  <si>
    <t>Raymond R</t>
  </si>
  <si>
    <t>BBSAG Bull.21</t>
  </si>
  <si>
    <t>Dumarchi G</t>
  </si>
  <si>
    <t>BBSAG Bull.22</t>
  </si>
  <si>
    <t>A. Porter</t>
  </si>
  <si>
    <t>AAVSO 1</t>
  </si>
  <si>
    <t>A</t>
  </si>
  <si>
    <t>v</t>
  </si>
  <si>
    <t>Poretti E</t>
  </si>
  <si>
    <t>BBSAG Bull.26</t>
  </si>
  <si>
    <t>C. Stephan</t>
  </si>
  <si>
    <t>Carnevali P</t>
  </si>
  <si>
    <t>P. Atwood</t>
  </si>
  <si>
    <t>BBSAG Bull.27</t>
  </si>
  <si>
    <t>M. Baldwin</t>
  </si>
  <si>
    <t>Troispoux G</t>
  </si>
  <si>
    <t>Boninsegna R</t>
  </si>
  <si>
    <t>Clovin J</t>
  </si>
  <si>
    <t>phe</t>
  </si>
  <si>
    <t>T. Renner</t>
  </si>
  <si>
    <t>G. Samolyk</t>
  </si>
  <si>
    <t>BBSAG Bull.31</t>
  </si>
  <si>
    <t>Le Borgne J</t>
  </si>
  <si>
    <t>BBSAG Bull.32</t>
  </si>
  <si>
    <t>Zaccaria N</t>
  </si>
  <si>
    <t>BBSAG Bull.35</t>
  </si>
  <si>
    <t>Wabniz S</t>
  </si>
  <si>
    <t>G. Wedemayer</t>
  </si>
  <si>
    <t>BBSAG Bull.34</t>
  </si>
  <si>
    <t>C. Hesseltine</t>
  </si>
  <si>
    <t>BBSAG Bull.33</t>
  </si>
  <si>
    <t>Germann R</t>
  </si>
  <si>
    <t>Buzzoni A</t>
  </si>
  <si>
    <t>Coradori T</t>
  </si>
  <si>
    <t>BBSAG Bull.36</t>
  </si>
  <si>
    <t>R. Harvin</t>
  </si>
  <si>
    <t>Benucci M</t>
  </si>
  <si>
    <t>BBSAG Bull.38</t>
  </si>
  <si>
    <t>Pampaloni C</t>
  </si>
  <si>
    <t>Brown A</t>
  </si>
  <si>
    <t>BBSAG Bull.37</t>
  </si>
  <si>
    <t>Penna M</t>
  </si>
  <si>
    <t>Franchini M</t>
  </si>
  <si>
    <t>Hevesi Z</t>
  </si>
  <si>
    <t>Carradori T</t>
  </si>
  <si>
    <t>Agnesoni C</t>
  </si>
  <si>
    <t>BBSAG Bull.40</t>
  </si>
  <si>
    <t>BBSAG Bull.41</t>
  </si>
  <si>
    <t>BBSAG Bull.42</t>
  </si>
  <si>
    <t>BBSAG Bull.43</t>
  </si>
  <si>
    <t>BBSAG Bull.45</t>
  </si>
  <si>
    <t>Boistel G</t>
  </si>
  <si>
    <t>BBSAG Bull.46</t>
  </si>
  <si>
    <t>IBVS 2189</t>
  </si>
  <si>
    <t>K</t>
  </si>
  <si>
    <t>G. Hanson</t>
  </si>
  <si>
    <t>Mugnaini P</t>
  </si>
  <si>
    <t>BBSAG Bull.56</t>
  </si>
  <si>
    <t>MVS 9,192</t>
  </si>
  <si>
    <t>BBSAG Bull.47</t>
  </si>
  <si>
    <t>BBSAG Bull.53</t>
  </si>
  <si>
    <t>BBSAG Bull.52</t>
  </si>
  <si>
    <t>Mammoliti S</t>
  </si>
  <si>
    <t>BBSAG Bull.69</t>
  </si>
  <si>
    <t>N</t>
  </si>
  <si>
    <t>MVS 9,163</t>
  </si>
  <si>
    <t>pg</t>
  </si>
  <si>
    <t>BAV-M 36</t>
  </si>
  <si>
    <t>Leyman R</t>
  </si>
  <si>
    <t>BBSAG Bull.60</t>
  </si>
  <si>
    <t>MVS 10,42</t>
  </si>
  <si>
    <t>BBSAG Bull.66</t>
  </si>
  <si>
    <t>Louis P</t>
  </si>
  <si>
    <t>Ferrand S</t>
  </si>
  <si>
    <t>MVS 10,104</t>
  </si>
  <si>
    <t>Maraziti A</t>
  </si>
  <si>
    <t>BBSAG Bull.71</t>
  </si>
  <si>
    <t>BBSAG 72</t>
  </si>
  <si>
    <t>BBSAG Bull.72</t>
  </si>
  <si>
    <t>BBSAG Bull.76</t>
  </si>
  <si>
    <t>S. Cook</t>
  </si>
  <si>
    <t>BAV-M 39</t>
  </si>
  <si>
    <t>BAAVSS 63,19</t>
  </si>
  <si>
    <t>BAAVSS 66,32</t>
  </si>
  <si>
    <t>J. Piriti</t>
  </si>
  <si>
    <t>IBVS 3552</t>
  </si>
  <si>
    <t>Lheureux A</t>
  </si>
  <si>
    <t>BBSAG Bull.86</t>
  </si>
  <si>
    <t>BBSAG Bull.89</t>
  </si>
  <si>
    <t>Lambert S</t>
  </si>
  <si>
    <t>T. Lubbers</t>
  </si>
  <si>
    <t>Martignoni M</t>
  </si>
  <si>
    <t>BBSAG Bull.109</t>
  </si>
  <si>
    <t>BAAVSS 72,22</t>
  </si>
  <si>
    <t>MVS 12,16</t>
  </si>
  <si>
    <t>BBSAG Bull.90</t>
  </si>
  <si>
    <t>phe  B</t>
  </si>
  <si>
    <t>BBSAG Bull.91</t>
  </si>
  <si>
    <t>Vandenbroere J</t>
  </si>
  <si>
    <t>BBSAG Bull.92</t>
  </si>
  <si>
    <t>Frangeul M</t>
  </si>
  <si>
    <t>BBSAG Bull.97</t>
  </si>
  <si>
    <t>BRNO 31</t>
  </si>
  <si>
    <t>Dahm M</t>
  </si>
  <si>
    <t>BBSAG Bull.100</t>
  </si>
  <si>
    <t>Blaettler E</t>
  </si>
  <si>
    <t>BBSAG Bull.103</t>
  </si>
  <si>
    <t>AAVSO 4</t>
  </si>
  <si>
    <t>Brno 31</t>
  </si>
  <si>
    <t>BBSAG Bull.105</t>
  </si>
  <si>
    <t>O. Gabzo</t>
  </si>
  <si>
    <t>BBSAG Bull.104</t>
  </si>
  <si>
    <t>M. Csukas</t>
  </si>
  <si>
    <t>BBSAG Bull.107</t>
  </si>
  <si>
    <t>S. Foglia</t>
  </si>
  <si>
    <t>BBSAG Bull.108</t>
  </si>
  <si>
    <t>R. Schmude</t>
  </si>
  <si>
    <t>BAAVSS 90,16</t>
  </si>
  <si>
    <t>BBSAG Bull.114</t>
  </si>
  <si>
    <t>II</t>
  </si>
  <si>
    <t>IBVS 0111</t>
  </si>
  <si>
    <t>IBVS 0129</t>
  </si>
  <si>
    <t>IBVS 0180</t>
  </si>
  <si>
    <t>I</t>
  </si>
  <si>
    <t>IBVS 0247</t>
  </si>
  <si>
    <t>IBVS 0221</t>
  </si>
  <si>
    <t>IBVS 0795</t>
  </si>
  <si>
    <t>IBVS 0456</t>
  </si>
  <si>
    <t>IBVS 0508</t>
  </si>
  <si>
    <t>IBVS 0647</t>
  </si>
  <si>
    <t>IBVS 0937</t>
  </si>
  <si>
    <t>IBVS 1350</t>
  </si>
  <si>
    <t>IBVS 1502</t>
  </si>
  <si>
    <t>IBVS 1449</t>
  </si>
  <si>
    <t/>
  </si>
  <si>
    <t>IBVS 0322</t>
  </si>
  <si>
    <t># of data points:</t>
  </si>
  <si>
    <t>WW Aur / GSC 02426-00345</t>
  </si>
  <si>
    <t>IBVS 5731</t>
  </si>
  <si>
    <t>EA/DM</t>
  </si>
  <si>
    <t>IBVS 5438</t>
  </si>
  <si>
    <t>My time zone &gt;&gt;&gt;&gt;&gt;</t>
  </si>
  <si>
    <t>(PST=8, PDT=MDT=7, MDT=CST=6, etc.)</t>
  </si>
  <si>
    <t>JD today</t>
  </si>
  <si>
    <t>New Cycle</t>
  </si>
  <si>
    <t>IBVS 5745</t>
  </si>
  <si>
    <t>Start of linear fit &gt;&gt;&gt;&gt;&gt;&gt;&gt;&gt;&gt;&gt;&gt;&gt;&gt;&gt;&gt;&gt;&gt;&gt;&gt;&gt;&gt;</t>
  </si>
  <si>
    <t>OEJV 0060</t>
  </si>
  <si>
    <t>vis</t>
  </si>
  <si>
    <t>OEJV 0074</t>
  </si>
  <si>
    <t>?</t>
  </si>
  <si>
    <t>1964AJ.....69..316F</t>
  </si>
  <si>
    <t>1966BAICz..17...31K</t>
  </si>
  <si>
    <t>What a mess!</t>
  </si>
  <si>
    <t>JAVSO..36..171</t>
  </si>
  <si>
    <t>JAVSO..36..186</t>
  </si>
  <si>
    <t>JAVSO..38...85</t>
  </si>
  <si>
    <t>JAVSO..39...94</t>
  </si>
  <si>
    <t>JAVSO..39..177</t>
  </si>
  <si>
    <t>Add cycle</t>
  </si>
  <si>
    <t>Old Cycle</t>
  </si>
  <si>
    <t>IBVS 6118</t>
  </si>
  <si>
    <t>JAVSO..42..426</t>
  </si>
  <si>
    <t>JAVSO..41..122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</si>
  <si>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</si>
  <si>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</si>
  <si>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</si>
  <si>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</si>
  <si>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</si>
  <si>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</si>
  <si>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</si>
  <si>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</si>
  <si>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</si>
  <si>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</si>
  <si>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</si>
  <si>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</si>
  <si>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2418749.888 </t>
  </si>
  <si>
    <t> 19.03.1910 09:18 </t>
  </si>
  <si>
    <t> 0.008 </t>
  </si>
  <si>
    <t>V </t>
  </si>
  <si>
    <t> J.Hellerich </t>
  </si>
  <si>
    <t> AN 217.315 </t>
  </si>
  <si>
    <t>2419809.122 </t>
  </si>
  <si>
    <t> 10.02.1913 14:55 </t>
  </si>
  <si>
    <t> -0.004 </t>
  </si>
  <si>
    <t> F.Kohlschütter </t>
  </si>
  <si>
    <t> AN 207.177 </t>
  </si>
  <si>
    <t>2420959.270 </t>
  </si>
  <si>
    <t> 05.04.1916 18:28 </t>
  </si>
  <si>
    <t> -0.002 </t>
  </si>
  <si>
    <t> A.Soloviev </t>
  </si>
  <si>
    <t>2421161.337 </t>
  </si>
  <si>
    <t> 24.10.1916 20:05 </t>
  </si>
  <si>
    <t> 0.063 </t>
  </si>
  <si>
    <t> IPUL 8.8 </t>
  </si>
  <si>
    <t>2421166.339 </t>
  </si>
  <si>
    <t> 29.10.1916 20:08 </t>
  </si>
  <si>
    <t> 0.015 </t>
  </si>
  <si>
    <t>2421171.362 </t>
  </si>
  <si>
    <t> 03.11.1916 20:41 </t>
  </si>
  <si>
    <t> -0.012 </t>
  </si>
  <si>
    <t>2421301.389 </t>
  </si>
  <si>
    <t> 13.03.1917 21:20 </t>
  </si>
  <si>
    <t> -0.023 </t>
  </si>
  <si>
    <t>2421623.353 </t>
  </si>
  <si>
    <t> 29.01.1918 20:28 </t>
  </si>
  <si>
    <t> 0.001 </t>
  </si>
  <si>
    <t> C.C.Wylie </t>
  </si>
  <si>
    <t> PA 33.600 </t>
  </si>
  <si>
    <t>2421623.365 </t>
  </si>
  <si>
    <t> 29.01.1918 20:45 </t>
  </si>
  <si>
    <t> 0.013 </t>
  </si>
  <si>
    <t> F.Schwab </t>
  </si>
  <si>
    <t> AN 206.67 </t>
  </si>
  <si>
    <t>2421628.449 </t>
  </si>
  <si>
    <t> 03.02.1918 22:46 </t>
  </si>
  <si>
    <t> 0.047 </t>
  </si>
  <si>
    <t>2421643.601 </t>
  </si>
  <si>
    <t> 19.02.1918 02:25 </t>
  </si>
  <si>
    <t> 0.049 </t>
  </si>
  <si>
    <t>2421666.288 </t>
  </si>
  <si>
    <t> 13.03.1918 18:54 </t>
  </si>
  <si>
    <t> 0.011 </t>
  </si>
  <si>
    <t> W.Dziewulski </t>
  </si>
  <si>
    <t> WILN 13.33 </t>
  </si>
  <si>
    <t>2421671.338 </t>
  </si>
  <si>
    <t> 18.03.1918 20:06 </t>
  </si>
  <si>
    <t> 0.010 </t>
  </si>
  <si>
    <t>2421681.415 </t>
  </si>
  <si>
    <t> 28.03.1918 21:57 </t>
  </si>
  <si>
    <t> -0.013 </t>
  </si>
  <si>
    <t> F.Hartwig </t>
  </si>
  <si>
    <t> AN 208.57 </t>
  </si>
  <si>
    <t>2422013.480 </t>
  </si>
  <si>
    <t> 23.02.1919 23:31 </t>
  </si>
  <si>
    <t> 0.012 </t>
  </si>
  <si>
    <t> S.Selivanov </t>
  </si>
  <si>
    <t> AN 217.159 </t>
  </si>
  <si>
    <t>2422278.61 </t>
  </si>
  <si>
    <t> 16.11.1919 02:38 </t>
  </si>
  <si>
    <t> 0.02 </t>
  </si>
  <si>
    <t> R.S.Dugan </t>
  </si>
  <si>
    <t> CPRI 10.4 </t>
  </si>
  <si>
    <t>2422307.632 </t>
  </si>
  <si>
    <t> 15.12.1919 03:10 </t>
  </si>
  <si>
    <t> -0.000 </t>
  </si>
  <si>
    <t>2422349.295 </t>
  </si>
  <si>
    <t> 25.01.1920 19:04 </t>
  </si>
  <si>
    <t>2422725.515 </t>
  </si>
  <si>
    <t> 05.02.1921 00:21 </t>
  </si>
  <si>
    <t> -0.008 </t>
  </si>
  <si>
    <t>2422759.600 </t>
  </si>
  <si>
    <t> 11.03.1921 02:24 </t>
  </si>
  <si>
    <t> -0.011 </t>
  </si>
  <si>
    <t>2423133.311 </t>
  </si>
  <si>
    <t> 19.03.1922 19:27 </t>
  </si>
  <si>
    <t>2423182.551 </t>
  </si>
  <si>
    <t> 08.05.1922 01:13 </t>
  </si>
  <si>
    <t> -0.001 </t>
  </si>
  <si>
    <t>2423321.415 </t>
  </si>
  <si>
    <t> 23.09.1922 21:57 </t>
  </si>
  <si>
    <t> W.Zessewitsch </t>
  </si>
  <si>
    <t> IODE 4.1.104 </t>
  </si>
  <si>
    <t>2423374.440 </t>
  </si>
  <si>
    <t> 15.11.1922 22:33 </t>
  </si>
  <si>
    <t>2423375.709 </t>
  </si>
  <si>
    <t> 17.11.1922 05:00 </t>
  </si>
  <si>
    <t> -0.007 </t>
  </si>
  <si>
    <t>2423446.428 </t>
  </si>
  <si>
    <t> 26.01.1923 22:16 </t>
  </si>
  <si>
    <t>2423460.310 </t>
  </si>
  <si>
    <t> 09.02.1923 19:26 </t>
  </si>
  <si>
    <t> 0.006 </t>
  </si>
  <si>
    <t>2423484.295 </t>
  </si>
  <si>
    <t> 05.03.1923 19:04 </t>
  </si>
  <si>
    <t> 0.004 </t>
  </si>
  <si>
    <t>2423489.359 </t>
  </si>
  <si>
    <t> 10.03.1923 20:36 </t>
  </si>
  <si>
    <t> 0.018 </t>
  </si>
  <si>
    <t>2423504.486 </t>
  </si>
  <si>
    <t> 25.03.1923 23:39 </t>
  </si>
  <si>
    <t> -0.006 </t>
  </si>
  <si>
    <t>2423518.380 </t>
  </si>
  <si>
    <t> 08.04.1923 21:07 </t>
  </si>
  <si>
    <t> BZ 5.19 </t>
  </si>
  <si>
    <t>2423523.433 </t>
  </si>
  <si>
    <t> 13.04.1923 22:23 </t>
  </si>
  <si>
    <t>2423855.471 </t>
  </si>
  <si>
    <t> 10.03.1924 23:18 </t>
  </si>
  <si>
    <t> 0.002 </t>
  </si>
  <si>
    <t> J.Gadomski </t>
  </si>
  <si>
    <t> SAC 3.45 </t>
  </si>
  <si>
    <t>2423856.748 </t>
  </si>
  <si>
    <t> 12.03.1924 05:57 </t>
  </si>
  <si>
    <t> 0.016 </t>
  </si>
  <si>
    <t>2423884.52 </t>
  </si>
  <si>
    <t> 09.04.1924 00:28 </t>
  </si>
  <si>
    <t> 0.01 </t>
  </si>
  <si>
    <t>2424038.553 </t>
  </si>
  <si>
    <t> 10.09.1924 01:16 </t>
  </si>
  <si>
    <t> 0.020 </t>
  </si>
  <si>
    <t>2424552.345 </t>
  </si>
  <si>
    <t> 05.02.1926 20:16 </t>
  </si>
  <si>
    <t> -0.030 </t>
  </si>
  <si>
    <t>2424557.431 </t>
  </si>
  <si>
    <t> 10.02.1926 22:20 </t>
  </si>
  <si>
    <t>2424620.545 </t>
  </si>
  <si>
    <t> 15.04.1926 01:04 </t>
  </si>
  <si>
    <t> -0.005 </t>
  </si>
  <si>
    <t>2424788.468 </t>
  </si>
  <si>
    <t> 29.09.1926 23:13 </t>
  </si>
  <si>
    <t>2424838.963 </t>
  </si>
  <si>
    <t> 19.11.1926 11:06 </t>
  </si>
  <si>
    <t> B.Kukarkin </t>
  </si>
  <si>
    <t> NNVS 1.2 </t>
  </si>
  <si>
    <t>2424840.245 </t>
  </si>
  <si>
    <t> 20.11.1926 17:52 </t>
  </si>
  <si>
    <t>2425701.259 </t>
  </si>
  <si>
    <t> 30.03.1929 18:12 </t>
  </si>
  <si>
    <t> M.Zverev </t>
  </si>
  <si>
    <t> PSMO 8.1.31 </t>
  </si>
  <si>
    <t>2426029.514 </t>
  </si>
  <si>
    <t> 22.02.1930 00:20 </t>
  </si>
  <si>
    <t> 0.003 </t>
  </si>
  <si>
    <t>2426461.293 </t>
  </si>
  <si>
    <t> 29.04.1931 19:01 </t>
  </si>
  <si>
    <t>2427062.231 </t>
  </si>
  <si>
    <t> 20.12.1932 17:32 </t>
  </si>
  <si>
    <t> BZ 14.89 </t>
  </si>
  <si>
    <t>2427145.562 </t>
  </si>
  <si>
    <t> 14.03.1933 01:29 </t>
  </si>
  <si>
    <t> P.Skoberla </t>
  </si>
  <si>
    <t> ZFA 11.18 </t>
  </si>
  <si>
    <t>2427149.359 </t>
  </si>
  <si>
    <t> 17.03.1933 20:36 </t>
  </si>
  <si>
    <t> BZ 15.20 </t>
  </si>
  <si>
    <t>2427154.403 </t>
  </si>
  <si>
    <t> 22.03.1933 21:40 </t>
  </si>
  <si>
    <t>2427159.451 </t>
  </si>
  <si>
    <t> 27.03.1933 22:49 </t>
  </si>
  <si>
    <t>2427173.340 </t>
  </si>
  <si>
    <t> 10.04.1933 20:09 </t>
  </si>
  <si>
    <t>2427871.510 </t>
  </si>
  <si>
    <t> 10.03.1935 00:14 </t>
  </si>
  <si>
    <t> S.Gaposchkin </t>
  </si>
  <si>
    <t> HB 902.25 </t>
  </si>
  <si>
    <t>2428902.510 </t>
  </si>
  <si>
    <t> 04.01.1938 00:14 </t>
  </si>
  <si>
    <t> -0.473 </t>
  </si>
  <si>
    <t> HA 113.71 </t>
  </si>
  <si>
    <t>2432868.525 </t>
  </si>
  <si>
    <t> 13.11.1948 00:36 </t>
  </si>
  <si>
    <t>E </t>
  </si>
  <si>
    <t> S.Piotrowski </t>
  </si>
  <si>
    <t> AAC 4.132 </t>
  </si>
  <si>
    <t>2432888.7250 </t>
  </si>
  <si>
    <t> 03.12.1948 05:24 </t>
  </si>
  <si>
    <t> -0.0010 </t>
  </si>
  <si>
    <t> Huffer &amp; Kopal </t>
  </si>
  <si>
    <t> APJ 114.297 </t>
  </si>
  <si>
    <t>2432892.5124 </t>
  </si>
  <si>
    <t> 07.12.1948 00:17 </t>
  </si>
  <si>
    <t> -0.0012 </t>
  </si>
  <si>
    <t>2432936.6997 </t>
  </si>
  <si>
    <t> 20.01.1949 04:47 </t>
  </si>
  <si>
    <t> -0.0017 </t>
  </si>
  <si>
    <t>2432945.5389 </t>
  </si>
  <si>
    <t> 29.01.1949 00:56 </t>
  </si>
  <si>
    <t> -0.0001 </t>
  </si>
  <si>
    <t> AA 6.206 </t>
  </si>
  <si>
    <t>2432945.5403 </t>
  </si>
  <si>
    <t> 29.01.1949 00:58 </t>
  </si>
  <si>
    <t> 0.0013 </t>
  </si>
  <si>
    <t>2432946.8002 </t>
  </si>
  <si>
    <t> 30.01.1949 07:12 </t>
  </si>
  <si>
    <t> -0.0013 </t>
  </si>
  <si>
    <t>2433002.3510 </t>
  </si>
  <si>
    <t> 26.03.1949 20:25 </t>
  </si>
  <si>
    <t> -0.0009 </t>
  </si>
  <si>
    <t>2433031.3878 </t>
  </si>
  <si>
    <t> 24.04.1949 21:18 </t>
  </si>
  <si>
    <t> -0.0018 </t>
  </si>
  <si>
    <t>2433190.4670 </t>
  </si>
  <si>
    <t> 30.09.1949 23:12 </t>
  </si>
  <si>
    <t> 0.0012 </t>
  </si>
  <si>
    <t>2433209.4042 </t>
  </si>
  <si>
    <t> 19.10.1949 21:42 </t>
  </si>
  <si>
    <t> 0.0007 </t>
  </si>
  <si>
    <t>2433215.7165 </t>
  </si>
  <si>
    <t> 26.10.1949 05:11 </t>
  </si>
  <si>
    <t> 0.0005 </t>
  </si>
  <si>
    <t>2433225.8157 </t>
  </si>
  <si>
    <t> 05.11.1949 07:34 </t>
  </si>
  <si>
    <t> -0.0004 </t>
  </si>
  <si>
    <t>2433249.8032 </t>
  </si>
  <si>
    <t> 29.11.1949 07:16 </t>
  </si>
  <si>
    <t> -0.0006 </t>
  </si>
  <si>
    <t>2433263.6903 </t>
  </si>
  <si>
    <t> 13.12.1949 04:34 </t>
  </si>
  <si>
    <t> -0.0011 </t>
  </si>
  <si>
    <t>2433292.7295 </t>
  </si>
  <si>
    <t> 11.01.1950 05:30 </t>
  </si>
  <si>
    <t> 0.0004 </t>
  </si>
  <si>
    <t>2433297.7788 </t>
  </si>
  <si>
    <t> 16.01.1950 06:41 </t>
  </si>
  <si>
    <t>2433358.3816 </t>
  </si>
  <si>
    <t> 17.03.1950 21:09 </t>
  </si>
  <si>
    <t> 0.0020 </t>
  </si>
  <si>
    <t>2433570.4817 </t>
  </si>
  <si>
    <t> 15.10.1950 23:33 </t>
  </si>
  <si>
    <t>2433594.4695 </t>
  </si>
  <si>
    <t> 08.11.1950 23:16 </t>
  </si>
  <si>
    <t> 0.0006 </t>
  </si>
  <si>
    <t>2433599.5173 </t>
  </si>
  <si>
    <t> 14.11.1950 00:24 </t>
  </si>
  <si>
    <t>2433646.2338 </t>
  </si>
  <si>
    <t> 30.12.1950 17:36 </t>
  </si>
  <si>
    <t>2433690.4196 </t>
  </si>
  <si>
    <t> 12.02.1951 22:04 </t>
  </si>
  <si>
    <t>2434470.650 </t>
  </si>
  <si>
    <t> 03.04.1953 03:36 </t>
  </si>
  <si>
    <t> W.S.Fitch </t>
  </si>
  <si>
    <t> AJ 69.316 </t>
  </si>
  <si>
    <t>2434791.316 </t>
  </si>
  <si>
    <t> 17.02.1954 19:35 </t>
  </si>
  <si>
    <t> A.Wroblewski </t>
  </si>
  <si>
    <t> AA 6.146 </t>
  </si>
  <si>
    <t>2435845.5222 </t>
  </si>
  <si>
    <t> 07.01.1957 00:31 </t>
  </si>
  <si>
    <t> -0.0015 </t>
  </si>
  <si>
    <t> Broglia &amp; Lenouvel </t>
  </si>
  <si>
    <t> MSAI 30.201 </t>
  </si>
  <si>
    <t>2436586.616 </t>
  </si>
  <si>
    <t> 18.01.1959 02:47 </t>
  </si>
  <si>
    <t> K.C.Chou </t>
  </si>
  <si>
    <t> AJ 64.471 </t>
  </si>
  <si>
    <t>2436591.6714 </t>
  </si>
  <si>
    <t> 23.01.1959 04:06 </t>
  </si>
  <si>
    <t> 0.0045 </t>
  </si>
  <si>
    <t>2437008.294 </t>
  </si>
  <si>
    <t> 14.03.1960 19:03 </t>
  </si>
  <si>
    <t> G.Senina </t>
  </si>
  <si>
    <t> AC 215.17 </t>
  </si>
  <si>
    <t>2437576.431 </t>
  </si>
  <si>
    <t> 03.10.1961 22:20 </t>
  </si>
  <si>
    <t> 0.007 </t>
  </si>
  <si>
    <t> M.Fernandes </t>
  </si>
  <si>
    <t>BAVM 15 </t>
  </si>
  <si>
    <t>2437648.391 </t>
  </si>
  <si>
    <t> 14.12.1961 21:23 </t>
  </si>
  <si>
    <t>2437696.356 </t>
  </si>
  <si>
    <t> 31.01.1962 20:32 </t>
  </si>
  <si>
    <t>2437702.677 </t>
  </si>
  <si>
    <t> 07.02.1962 04:14 </t>
  </si>
  <si>
    <t> M.Baldwin </t>
  </si>
  <si>
    <t> ST 28.244 </t>
  </si>
  <si>
    <t>2437750.656 </t>
  </si>
  <si>
    <t> 27.03.1962 03:44 </t>
  </si>
  <si>
    <t> 0.005 </t>
  </si>
  <si>
    <t>2438053.657 </t>
  </si>
  <si>
    <t> 24.01.1963 03:46 </t>
  </si>
  <si>
    <t>2438106.681 </t>
  </si>
  <si>
    <t> 18.03.1963 04:20 </t>
  </si>
  <si>
    <t>2438398.314 </t>
  </si>
  <si>
    <t> 03.01.1964 19:32 </t>
  </si>
  <si>
    <t>BAVM 18 </t>
  </si>
  <si>
    <t>2438404.630 </t>
  </si>
  <si>
    <t> 10.01.1964 03:07 </t>
  </si>
  <si>
    <t>2438409.677 </t>
  </si>
  <si>
    <t> 15.01.1964 04:14 </t>
  </si>
  <si>
    <t>2438414.726 </t>
  </si>
  <si>
    <t> 20.01.1964 05:25 </t>
  </si>
  <si>
    <t>2438727.829 </t>
  </si>
  <si>
    <t> 28.11.1964 07:53 </t>
  </si>
  <si>
    <t> ST 29.255 </t>
  </si>
  <si>
    <t>2438741.719 </t>
  </si>
  <si>
    <t> 12.12.1964 05:15 </t>
  </si>
  <si>
    <t>2438755.618 </t>
  </si>
  <si>
    <t> 26.12.1964 02:49 </t>
  </si>
  <si>
    <t> 0.009 </t>
  </si>
  <si>
    <t> D.Friedman </t>
  </si>
  <si>
    <t>IBVS 111 </t>
  </si>
  <si>
    <t>2438770.759 </t>
  </si>
  <si>
    <t> 10.01.1965 06:12 </t>
  </si>
  <si>
    <t> 0.000 </t>
  </si>
  <si>
    <t>2438793.4841 </t>
  </si>
  <si>
    <t> 01.02.1965 23:37 </t>
  </si>
  <si>
    <t> 0.0003 </t>
  </si>
  <si>
    <t> H.Kristenson </t>
  </si>
  <si>
    <t> BAC 17.125 </t>
  </si>
  <si>
    <t>2438798.5335 </t>
  </si>
  <si>
    <t> 07.02.1965 00:48 </t>
  </si>
  <si>
    <t> -0.0003 </t>
  </si>
  <si>
    <t>2438802.3215 </t>
  </si>
  <si>
    <t> 10.02.1965 19:42 </t>
  </si>
  <si>
    <t> 0.0001 </t>
  </si>
  <si>
    <t>2438807.3713 </t>
  </si>
  <si>
    <t> 15.02.1965 20:54 </t>
  </si>
  <si>
    <t>2438808.630 </t>
  </si>
  <si>
    <t> 17.02.1965 03:07 </t>
  </si>
  <si>
    <t>2438813.679 </t>
  </si>
  <si>
    <t> 22.02.1965 04:17 </t>
  </si>
  <si>
    <t>2438831.3589 </t>
  </si>
  <si>
    <t> 11.03.1965 20:36 </t>
  </si>
  <si>
    <t> -0.0002 </t>
  </si>
  <si>
    <t> P.Krausser </t>
  </si>
  <si>
    <t> AN 289.191 </t>
  </si>
  <si>
    <t>2438831.3590 </t>
  </si>
  <si>
    <t>2438851.567 </t>
  </si>
  <si>
    <t> 01.04.1965 01:36 </t>
  </si>
  <si>
    <t> T.Hering </t>
  </si>
  <si>
    <t>2439043.454 </t>
  </si>
  <si>
    <t> 09.10.1965 22:53 </t>
  </si>
  <si>
    <t> A.Kizilirmak </t>
  </si>
  <si>
    <t> AN 289.192 </t>
  </si>
  <si>
    <t> R.Kizilirmak </t>
  </si>
  <si>
    <t>2439091.444 </t>
  </si>
  <si>
    <t> 26.11.1965 22:39 </t>
  </si>
  <si>
    <t> U.Akyol </t>
  </si>
  <si>
    <t>2439091.445 </t>
  </si>
  <si>
    <t> 26.11.1965 22:40 </t>
  </si>
  <si>
    <t> S.Hazer </t>
  </si>
  <si>
    <t>2439092.709 </t>
  </si>
  <si>
    <t> 28.11.1965 05:00 </t>
  </si>
  <si>
    <t>IBVS 129 </t>
  </si>
  <si>
    <t>2439134.361 </t>
  </si>
  <si>
    <t> 08.01.1966 20:39 </t>
  </si>
  <si>
    <t>2439140.672 </t>
  </si>
  <si>
    <t> 15.01.1966 04:07 </t>
  </si>
  <si>
    <t>2439169.712 </t>
  </si>
  <si>
    <t> 13.02.1966 05:05 </t>
  </si>
  <si>
    <t>IBVS 180 </t>
  </si>
  <si>
    <t>2439184.8586 </t>
  </si>
  <si>
    <t> 28.02.1966 08:36 </t>
  </si>
  <si>
    <t> -0.0032 </t>
  </si>
  <si>
    <t> L.Kalish </t>
  </si>
  <si>
    <t>IBVS 247 </t>
  </si>
  <si>
    <t>2439477.768 </t>
  </si>
  <si>
    <t> 18.12.1966 06:25 </t>
  </si>
  <si>
    <t>IBVS 221 </t>
  </si>
  <si>
    <t>2439497.976 </t>
  </si>
  <si>
    <t> 07.01.1967 11:25 </t>
  </si>
  <si>
    <t> M.Morita </t>
  </si>
  <si>
    <t>VSB 47 </t>
  </si>
  <si>
    <t>2439527.0020 </t>
  </si>
  <si>
    <t> 05.02.1967 12:02 </t>
  </si>
  <si>
    <t> Kiyokawa&amp;Kitamura </t>
  </si>
  <si>
    <t> ATOK 15.120 </t>
  </si>
  <si>
    <t>2439537.1022 </t>
  </si>
  <si>
    <t> 15.02.1967 14:27 </t>
  </si>
  <si>
    <t> 0.0002 </t>
  </si>
  <si>
    <t>2439550.9895 </t>
  </si>
  <si>
    <t> 01.03.1967 11:44 </t>
  </si>
  <si>
    <t>2439556.0398 </t>
  </si>
  <si>
    <t> 06.03.1967 12:57 </t>
  </si>
  <si>
    <t>2439828.744 </t>
  </si>
  <si>
    <t> 04.12.1967 05:51 </t>
  </si>
  <si>
    <t> S.Cook </t>
  </si>
  <si>
    <t>IBVS 795 </t>
  </si>
  <si>
    <t>2439835.0550 </t>
  </si>
  <si>
    <t> 10.12.1967 13:19 </t>
  </si>
  <si>
    <t>2439836.3167 </t>
  </si>
  <si>
    <t> 11.12.1967 19:36 </t>
  </si>
  <si>
    <t>2439848.952 </t>
  </si>
  <si>
    <t> 24.12.1967 10:50 </t>
  </si>
  <si>
    <t>2439852.724 </t>
  </si>
  <si>
    <t> 28.12.1967 05:22 </t>
  </si>
  <si>
    <t> T.Cragg </t>
  </si>
  <si>
    <t>2439852.7308 </t>
  </si>
  <si>
    <t> 28.12.1967 05:32 </t>
  </si>
  <si>
    <t> 0.0014 </t>
  </si>
  <si>
    <t>2439853.999 </t>
  </si>
  <si>
    <t> 29.12.1967 11:58 </t>
  </si>
  <si>
    <t>2439857.7790 </t>
  </si>
  <si>
    <t> 02.01.1968 06:41 </t>
  </si>
  <si>
    <t> -0.0005 </t>
  </si>
  <si>
    <t>2439859.055 </t>
  </si>
  <si>
    <t> 03.01.1968 13:19 </t>
  </si>
  <si>
    <t>2439864.0920 </t>
  </si>
  <si>
    <t> 08.01.1968 14:12 </t>
  </si>
  <si>
    <t> -0.0000 </t>
  </si>
  <si>
    <t>2439869.1424 </t>
  </si>
  <si>
    <t> 13.01.1968 15:25 </t>
  </si>
  <si>
    <t>2439876.723 </t>
  </si>
  <si>
    <t> 21.01.1968 05:21 </t>
  </si>
  <si>
    <t>2439888.0810 </t>
  </si>
  <si>
    <t> 01.02.1968 13:56 </t>
  </si>
  <si>
    <t>2439890.618 </t>
  </si>
  <si>
    <t> 04.02.1968 02:49 </t>
  </si>
  <si>
    <t>2439905.753 </t>
  </si>
  <si>
    <t> 19.02.1968 06:04 </t>
  </si>
  <si>
    <t>2439910.766 </t>
  </si>
  <si>
    <t> 24.02.1968 06:23 </t>
  </si>
  <si>
    <t> -0.039 </t>
  </si>
  <si>
    <t>2439919.658 </t>
  </si>
  <si>
    <t> 04.03.1968 03:47 </t>
  </si>
  <si>
    <t>2440154.4692 </t>
  </si>
  <si>
    <t> 24.10.1968 23:15 </t>
  </si>
  <si>
    <t> A.Dumitrescu </t>
  </si>
  <si>
    <t>IBVS 322 </t>
  </si>
  <si>
    <t>2440184.781 </t>
  </si>
  <si>
    <t> 24.11.1968 06:44 </t>
  </si>
  <si>
    <t> R.Nolthenius </t>
  </si>
  <si>
    <t>2440186.037 </t>
  </si>
  <si>
    <t> 25.11.1968 12:53 </t>
  </si>
  <si>
    <t>2440203.707 </t>
  </si>
  <si>
    <t> 13.12.1968 04:58 </t>
  </si>
  <si>
    <t>2440208.751 </t>
  </si>
  <si>
    <t> 18.12.1968 06:01 </t>
  </si>
  <si>
    <t>2440208.765 </t>
  </si>
  <si>
    <t> 18.12.1968 06:21 </t>
  </si>
  <si>
    <t>2440213.816 </t>
  </si>
  <si>
    <t> 23.12.1968 07:35 </t>
  </si>
  <si>
    <t>2440221.380 </t>
  </si>
  <si>
    <t> 30.12.1968 21:07 </t>
  </si>
  <si>
    <t> K.Locher </t>
  </si>
  <si>
    <t> ORI 111 </t>
  </si>
  <si>
    <t>2440227.657 </t>
  </si>
  <si>
    <t> 06.01.1969 03:46 </t>
  </si>
  <si>
    <t> -0.038 </t>
  </si>
  <si>
    <t>2440251.688 </t>
  </si>
  <si>
    <t> 30.01.1969 04:30 </t>
  </si>
  <si>
    <t>2440259.265 </t>
  </si>
  <si>
    <t> 06.02.1969 18:21 </t>
  </si>
  <si>
    <t> ORI 112 </t>
  </si>
  <si>
    <t>2440264.311 </t>
  </si>
  <si>
    <t> 11.02.1969 19:27 </t>
  </si>
  <si>
    <t>2440274.411 </t>
  </si>
  <si>
    <t> 21.02.1969 21:51 </t>
  </si>
  <si>
    <t> H.Peter </t>
  </si>
  <si>
    <t>2440280.719 </t>
  </si>
  <si>
    <t> 28.02.1969 05:15 </t>
  </si>
  <si>
    <t>2440284.508 </t>
  </si>
  <si>
    <t> 04.03.1969 00:11 </t>
  </si>
  <si>
    <t>2440288.294 </t>
  </si>
  <si>
    <t> 07.03.1969 19:03 </t>
  </si>
  <si>
    <t>2440288.298 </t>
  </si>
  <si>
    <t> 07.03.1969 19:09 </t>
  </si>
  <si>
    <t> A.Bickel </t>
  </si>
  <si>
    <t>IBVS 456 </t>
  </si>
  <si>
    <t>2440288.302 </t>
  </si>
  <si>
    <t> 07.03.1969 19:14 </t>
  </si>
  <si>
    <t> F.Wegmann </t>
  </si>
  <si>
    <t>2440288.305 </t>
  </si>
  <si>
    <t> 07.03.1969 19:19 </t>
  </si>
  <si>
    <t> R.Diethelm </t>
  </si>
  <si>
    <t>2440289.559 </t>
  </si>
  <si>
    <t> 09.03.1969 01:24 </t>
  </si>
  <si>
    <t> J.Bortle </t>
  </si>
  <si>
    <t>2440318.591 </t>
  </si>
  <si>
    <t> 07.04.1969 02:11 </t>
  </si>
  <si>
    <t>2440322.373 </t>
  </si>
  <si>
    <t> 10.04.1969 20:57 </t>
  </si>
  <si>
    <t> -0.010 </t>
  </si>
  <si>
    <t> ORI 113 </t>
  </si>
  <si>
    <t>2440322.374 </t>
  </si>
  <si>
    <t> 10.04.1969 20:58 </t>
  </si>
  <si>
    <t> -0.009 </t>
  </si>
  <si>
    <t>2440554.683 </t>
  </si>
  <si>
    <t> 29.11.1969 04:23 </t>
  </si>
  <si>
    <t>2440583.716 </t>
  </si>
  <si>
    <t> 28.12.1969 05:11 </t>
  </si>
  <si>
    <t> M.Daw </t>
  </si>
  <si>
    <t>2440583.717 </t>
  </si>
  <si>
    <t> 28.12.1969 05:12 </t>
  </si>
  <si>
    <t> J.Green </t>
  </si>
  <si>
    <t>2440583.722 </t>
  </si>
  <si>
    <t> 28.12.1969 05:19 </t>
  </si>
  <si>
    <t> R.Sweetsir </t>
  </si>
  <si>
    <t>2440583.724 </t>
  </si>
  <si>
    <t> 28.12.1969 05:22 </t>
  </si>
  <si>
    <t> D.Ortwein </t>
  </si>
  <si>
    <t>2440592.563 </t>
  </si>
  <si>
    <t> 06.01.1970 01:30 </t>
  </si>
  <si>
    <t> AVSJ 4.87 </t>
  </si>
  <si>
    <t>2440597.608 </t>
  </si>
  <si>
    <t> 11.01.1970 02:35 </t>
  </si>
  <si>
    <t>2440597.613 </t>
  </si>
  <si>
    <t> 11.01.1970 02:42 </t>
  </si>
  <si>
    <t>2440616.564 </t>
  </si>
  <si>
    <t> 30.01.1970 01:32 </t>
  </si>
  <si>
    <t> K.Simmons </t>
  </si>
  <si>
    <t>2440626.652 </t>
  </si>
  <si>
    <t> 09.02.1970 03:38 </t>
  </si>
  <si>
    <t>2440645.567 </t>
  </si>
  <si>
    <t> 28.02.1970 01:36 </t>
  </si>
  <si>
    <t> -0.018 </t>
  </si>
  <si>
    <t>2440645.594 </t>
  </si>
  <si>
    <t> 28.02.1970 02:15 </t>
  </si>
  <si>
    <t>2440669.567 </t>
  </si>
  <si>
    <t> 24.03.1970 01:36 </t>
  </si>
  <si>
    <t>2440679.668 </t>
  </si>
  <si>
    <t> 03.04.1970 04:01 </t>
  </si>
  <si>
    <t> B.Conner </t>
  </si>
  <si>
    <t>2440885.4635 </t>
  </si>
  <si>
    <t> 25.10.1970 23:07 </t>
  </si>
  <si>
    <t>IBVS 508 </t>
  </si>
  <si>
    <t>2440948.578 </t>
  </si>
  <si>
    <t> 28.12.1970 01:52 </t>
  </si>
  <si>
    <t>2440953.643 </t>
  </si>
  <si>
    <t> 02.01.1971 03:25 </t>
  </si>
  <si>
    <t> AVSJ 5.31 </t>
  </si>
  <si>
    <t>s5</t>
  </si>
  <si>
    <t>s6</t>
  </si>
  <si>
    <t>s7</t>
  </si>
  <si>
    <t>IBVS 0111 </t>
  </si>
  <si>
    <t>BAD?</t>
  </si>
  <si>
    <t>VSB_061</t>
  </si>
  <si>
    <t>JAAVSO 51, 138</t>
  </si>
  <si>
    <t>JAAVSO, 51, 250</t>
  </si>
  <si>
    <t>JAAVSO52#1</t>
  </si>
  <si>
    <t xml:space="preserve">Mag </t>
  </si>
  <si>
    <t>Next ToM-P</t>
  </si>
  <si>
    <t>Next ToM-S</t>
  </si>
  <si>
    <t>5.79-6.54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</si>
</sst>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5" fillId="24" borderId="18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3" fillId="0" borderId="0" xfId="0" applyFont="1" applyAlignme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left"/>
    </xf>
    <xf numFmtId="0" fontId="6" fillId="0" borderId="19" xfId="0" applyFont="1" applyBorder="1">
      <alignment vertical="top"/>
    </xf>
    <xf numFmtId="0" fontId="35" fillId="0" borderId="22" xfId="0" applyFont="1" applyBorder="1" applyAlignment="1">
      <alignment horizontal="right" vertical="center"/>
    </xf>
    <xf numFmtId="0" fontId="35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22" fontId="36" fillId="0" borderId="23" xfId="0" applyNumberFormat="1" applyFont="1" applyBorder="1" applyAlignment="1">
      <alignment horizontal="right" vertical="center"/>
    </xf>
    <xf numFmtId="22" fontId="36" fillId="0" borderId="25" xfId="0" applyNumberFormat="1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72168794434676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678942920199375"/>
          <c:w val="0.80906276715268377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0-4F0C-B8A5-BBC7DAD67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0-4F0C-B8A5-BBC7DAD67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0-4F0C-B8A5-BBC7DAD67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2.7888800104847178E-3</c:v>
                </c:pt>
                <c:pt idx="457">
                  <c:v>2.6000400030170567E-3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0-4F0C-B8A5-BBC7DAD67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0-4F0C-B8A5-BBC7DAD67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0-4F0C-B8A5-BBC7DAD67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0-4F0C-B8A5-BBC7DAD67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1.2783803717664921E-3</c:v>
                </c:pt>
                <c:pt idx="1">
                  <c:v>1.3149778572638941E-3</c:v>
                </c:pt>
                <c:pt idx="2">
                  <c:v>1.354716008977998E-3</c:v>
                </c:pt>
                <c:pt idx="3">
                  <c:v>1.3616952672373358E-3</c:v>
                </c:pt>
                <c:pt idx="4">
                  <c:v>1.3618697486938191E-3</c:v>
                </c:pt>
                <c:pt idx="5">
                  <c:v>1.3620442301503027E-3</c:v>
                </c:pt>
                <c:pt idx="6">
                  <c:v>1.3665371276547513E-3</c:v>
                </c:pt>
                <c:pt idx="7">
                  <c:v>1.3776603205055706E-3</c:v>
                </c:pt>
                <c:pt idx="8">
                  <c:v>1.3776603205055706E-3</c:v>
                </c:pt>
                <c:pt idx="9">
                  <c:v>1.3778348019620541E-3</c:v>
                </c:pt>
                <c:pt idx="10">
                  <c:v>1.3783582463315043E-3</c:v>
                </c:pt>
                <c:pt idx="11">
                  <c:v>1.3791434128856798E-3</c:v>
                </c:pt>
                <c:pt idx="12">
                  <c:v>1.3793178943421634E-3</c:v>
                </c:pt>
                <c:pt idx="13">
                  <c:v>1.3796668572551303E-3</c:v>
                </c:pt>
                <c:pt idx="14">
                  <c:v>1.3911390130189165E-3</c:v>
                </c:pt>
                <c:pt idx="15">
                  <c:v>1.4002992894842972E-3</c:v>
                </c:pt>
                <c:pt idx="16">
                  <c:v>1.401302557859077E-3</c:v>
                </c:pt>
                <c:pt idx="17">
                  <c:v>1.4027420298750653E-3</c:v>
                </c:pt>
                <c:pt idx="18">
                  <c:v>1.4157408983830819E-3</c:v>
                </c:pt>
                <c:pt idx="19">
                  <c:v>1.4169186482143451E-3</c:v>
                </c:pt>
                <c:pt idx="20">
                  <c:v>1.4298302759941197E-3</c:v>
                </c:pt>
                <c:pt idx="21">
                  <c:v>1.4315314701948334E-3</c:v>
                </c:pt>
                <c:pt idx="22">
                  <c:v>1.436329710248128E-3</c:v>
                </c:pt>
                <c:pt idx="23">
                  <c:v>1.4381617655412041E-3</c:v>
                </c:pt>
                <c:pt idx="24">
                  <c:v>1.438205385905325E-3</c:v>
                </c:pt>
                <c:pt idx="25">
                  <c:v>1.440648126296093E-3</c:v>
                </c:pt>
                <c:pt idx="26">
                  <c:v>1.4411279503014226E-3</c:v>
                </c:pt>
                <c:pt idx="27">
                  <c:v>1.441956737219719E-3</c:v>
                </c:pt>
                <c:pt idx="28">
                  <c:v>1.4421312186762023E-3</c:v>
                </c:pt>
                <c:pt idx="29">
                  <c:v>1.4426546630456527E-3</c:v>
                </c:pt>
                <c:pt idx="30">
                  <c:v>1.4431344870509822E-3</c:v>
                </c:pt>
                <c:pt idx="31">
                  <c:v>1.4433089685074655E-3</c:v>
                </c:pt>
                <c:pt idx="32">
                  <c:v>1.454781124271252E-3</c:v>
                </c:pt>
                <c:pt idx="33">
                  <c:v>1.4548247446353729E-3</c:v>
                </c:pt>
                <c:pt idx="34">
                  <c:v>1.4557843926460317E-3</c:v>
                </c:pt>
                <c:pt idx="35">
                  <c:v>1.4611060770687767E-3</c:v>
                </c:pt>
                <c:pt idx="36">
                  <c:v>1.4788595652659667E-3</c:v>
                </c:pt>
                <c:pt idx="37">
                  <c:v>1.4790340467224503E-3</c:v>
                </c:pt>
                <c:pt idx="38">
                  <c:v>1.4812150649284933E-3</c:v>
                </c:pt>
                <c:pt idx="39">
                  <c:v>1.4870165733565678E-3</c:v>
                </c:pt>
                <c:pt idx="40">
                  <c:v>1.4887613879214022E-3</c:v>
                </c:pt>
                <c:pt idx="41">
                  <c:v>1.488805008285523E-3</c:v>
                </c:pt>
                <c:pt idx="42">
                  <c:v>1.5185540966159499E-3</c:v>
                </c:pt>
                <c:pt idx="43">
                  <c:v>1.5298953912873737E-3</c:v>
                </c:pt>
                <c:pt idx="44">
                  <c:v>1.5448135558167079E-3</c:v>
                </c:pt>
                <c:pt idx="45">
                  <c:v>1.5655768491382375E-3</c:v>
                </c:pt>
                <c:pt idx="46">
                  <c:v>1.5684557931702143E-3</c:v>
                </c:pt>
                <c:pt idx="47">
                  <c:v>1.5685866542625767E-3</c:v>
                </c:pt>
                <c:pt idx="48">
                  <c:v>1.5687611357190602E-3</c:v>
                </c:pt>
                <c:pt idx="49">
                  <c:v>1.5689356171755438E-3</c:v>
                </c:pt>
                <c:pt idx="50">
                  <c:v>1.5694154411808731E-3</c:v>
                </c:pt>
                <c:pt idx="51">
                  <c:v>1.593537502539709E-3</c:v>
                </c:pt>
                <c:pt idx="52">
                  <c:v>1.6291753400264519E-3</c:v>
                </c:pt>
                <c:pt idx="53">
                  <c:v>1.7661869037300746E-3</c:v>
                </c:pt>
                <c:pt idx="54">
                  <c:v>1.7668848295560083E-3</c:v>
                </c:pt>
                <c:pt idx="55">
                  <c:v>1.767015690648371E-3</c:v>
                </c:pt>
                <c:pt idx="56">
                  <c:v>1.7685424033926011E-3</c:v>
                </c:pt>
                <c:pt idx="57">
                  <c:v>1.7688477459414471E-3</c:v>
                </c:pt>
                <c:pt idx="58">
                  <c:v>1.7688477459414471E-3</c:v>
                </c:pt>
                <c:pt idx="59">
                  <c:v>1.7688477459414471E-3</c:v>
                </c:pt>
                <c:pt idx="60">
                  <c:v>1.768891366305568E-3</c:v>
                </c:pt>
                <c:pt idx="61">
                  <c:v>1.7708106623268859E-3</c:v>
                </c:pt>
                <c:pt idx="62">
                  <c:v>1.7718139307016656E-3</c:v>
                </c:pt>
                <c:pt idx="63">
                  <c:v>1.7773100965808939E-3</c:v>
                </c:pt>
                <c:pt idx="64">
                  <c:v>1.777964402042707E-3</c:v>
                </c:pt>
                <c:pt idx="65">
                  <c:v>1.7781825038633112E-3</c:v>
                </c:pt>
                <c:pt idx="66">
                  <c:v>1.7785314667762781E-3</c:v>
                </c:pt>
                <c:pt idx="67">
                  <c:v>1.7793602536945745E-3</c:v>
                </c:pt>
                <c:pt idx="68">
                  <c:v>1.779840077699904E-3</c:v>
                </c:pt>
                <c:pt idx="69">
                  <c:v>1.7808433460746837E-3</c:v>
                </c:pt>
                <c:pt idx="70">
                  <c:v>1.7810178275311673E-3</c:v>
                </c:pt>
                <c:pt idx="71">
                  <c:v>1.7831116050089685E-3</c:v>
                </c:pt>
                <c:pt idx="72">
                  <c:v>1.7904398261812729E-3</c:v>
                </c:pt>
                <c:pt idx="73">
                  <c:v>1.7912686130995693E-3</c:v>
                </c:pt>
                <c:pt idx="74">
                  <c:v>1.7914430945560529E-3</c:v>
                </c:pt>
                <c:pt idx="75">
                  <c:v>1.7930570480285245E-3</c:v>
                </c:pt>
                <c:pt idx="76">
                  <c:v>1.7945837607727547E-3</c:v>
                </c:pt>
                <c:pt idx="77">
                  <c:v>1.8215411457994466E-3</c:v>
                </c:pt>
                <c:pt idx="78">
                  <c:v>1.8326207182861451E-3</c:v>
                </c:pt>
                <c:pt idx="79">
                  <c:v>1.8690437223270635E-3</c:v>
                </c:pt>
                <c:pt idx="80">
                  <c:v>1.8946488760660087E-3</c:v>
                </c:pt>
                <c:pt idx="81">
                  <c:v>1.894823357522492E-3</c:v>
                </c:pt>
                <c:pt idx="82">
                  <c:v>1.909218077682376E-3</c:v>
                </c:pt>
                <c:pt idx="83">
                  <c:v>1.9288472415367633E-3</c:v>
                </c:pt>
                <c:pt idx="84">
                  <c:v>1.9313336022916522E-3</c:v>
                </c:pt>
                <c:pt idx="85">
                  <c:v>1.932991176128245E-3</c:v>
                </c:pt>
                <c:pt idx="86">
                  <c:v>1.9332092779488492E-3</c:v>
                </c:pt>
                <c:pt idx="87">
                  <c:v>1.934866851785442E-3</c:v>
                </c:pt>
                <c:pt idx="88">
                  <c:v>1.9453357391744485E-3</c:v>
                </c:pt>
                <c:pt idx="89">
                  <c:v>1.9471677944675246E-3</c:v>
                </c:pt>
                <c:pt idx="90">
                  <c:v>1.9572440985794436E-3</c:v>
                </c:pt>
                <c:pt idx="91">
                  <c:v>1.9574622004000478E-3</c:v>
                </c:pt>
                <c:pt idx="92">
                  <c:v>1.9576366818565309E-3</c:v>
                </c:pt>
                <c:pt idx="93">
                  <c:v>1.9578111633130144E-3</c:v>
                </c:pt>
                <c:pt idx="94">
                  <c:v>1.968629013614988E-3</c:v>
                </c:pt>
                <c:pt idx="95">
                  <c:v>1.9691088376203175E-3</c:v>
                </c:pt>
                <c:pt idx="96">
                  <c:v>1.969588661625647E-3</c:v>
                </c:pt>
                <c:pt idx="97">
                  <c:v>1.9701121059950972E-3</c:v>
                </c:pt>
                <c:pt idx="98">
                  <c:v>1.9708972725492727E-3</c:v>
                </c:pt>
                <c:pt idx="99">
                  <c:v>1.9710717540057563E-3</c:v>
                </c:pt>
                <c:pt idx="100">
                  <c:v>1.9712026150981187E-3</c:v>
                </c:pt>
                <c:pt idx="101">
                  <c:v>1.9713770965546023E-3</c:v>
                </c:pt>
                <c:pt idx="102">
                  <c:v>1.9714207169187229E-3</c:v>
                </c:pt>
                <c:pt idx="103">
                  <c:v>1.9715951983752065E-3</c:v>
                </c:pt>
                <c:pt idx="104">
                  <c:v>1.9715951983752065E-3</c:v>
                </c:pt>
                <c:pt idx="105">
                  <c:v>1.9722058834728984E-3</c:v>
                </c:pt>
                <c:pt idx="106">
                  <c:v>1.9722058834728984E-3</c:v>
                </c:pt>
                <c:pt idx="107">
                  <c:v>1.9722931242011402E-3</c:v>
                </c:pt>
                <c:pt idx="108">
                  <c:v>1.9729038092988322E-3</c:v>
                </c:pt>
                <c:pt idx="109">
                  <c:v>1.9795341046452029E-3</c:v>
                </c:pt>
                <c:pt idx="110">
                  <c:v>1.9795341046452029E-3</c:v>
                </c:pt>
                <c:pt idx="111">
                  <c:v>1.9811916784817957E-3</c:v>
                </c:pt>
                <c:pt idx="112">
                  <c:v>1.9811916784817957E-3</c:v>
                </c:pt>
                <c:pt idx="113">
                  <c:v>1.9812352988459168E-3</c:v>
                </c:pt>
                <c:pt idx="114">
                  <c:v>1.9826747708619049E-3</c:v>
                </c:pt>
                <c:pt idx="115">
                  <c:v>1.9828928726825091E-3</c:v>
                </c:pt>
                <c:pt idx="116">
                  <c:v>1.9838961410572893E-3</c:v>
                </c:pt>
                <c:pt idx="117">
                  <c:v>1.9844195854267395E-3</c:v>
                </c:pt>
                <c:pt idx="118">
                  <c:v>1.9945395099027789E-3</c:v>
                </c:pt>
                <c:pt idx="119">
                  <c:v>1.9952374357287126E-3</c:v>
                </c:pt>
                <c:pt idx="120">
                  <c:v>1.9962407041034928E-3</c:v>
                </c:pt>
                <c:pt idx="121">
                  <c:v>1.9965896670164594E-3</c:v>
                </c:pt>
                <c:pt idx="122">
                  <c:v>1.997069491021789E-3</c:v>
                </c:pt>
                <c:pt idx="123">
                  <c:v>1.9972439724782725E-3</c:v>
                </c:pt>
                <c:pt idx="124">
                  <c:v>2.0066659711283782E-3</c:v>
                </c:pt>
                <c:pt idx="125">
                  <c:v>2.0068840729489824E-3</c:v>
                </c:pt>
                <c:pt idx="126">
                  <c:v>2.0069276933131035E-3</c:v>
                </c:pt>
                <c:pt idx="127">
                  <c:v>2.0073638969543119E-3</c:v>
                </c:pt>
                <c:pt idx="128">
                  <c:v>2.0074947580466748E-3</c:v>
                </c:pt>
                <c:pt idx="129">
                  <c:v>2.0074947580466748E-3</c:v>
                </c:pt>
                <c:pt idx="130">
                  <c:v>2.0075383784107954E-3</c:v>
                </c:pt>
                <c:pt idx="131">
                  <c:v>2.0076692395031579E-3</c:v>
                </c:pt>
                <c:pt idx="132">
                  <c:v>2.007712859867279E-3</c:v>
                </c:pt>
                <c:pt idx="133">
                  <c:v>2.0078873413237625E-3</c:v>
                </c:pt>
                <c:pt idx="134">
                  <c:v>2.0080618227802456E-3</c:v>
                </c:pt>
                <c:pt idx="135">
                  <c:v>2.0083235449649709E-3</c:v>
                </c:pt>
                <c:pt idx="136">
                  <c:v>2.0087161282420587E-3</c:v>
                </c:pt>
                <c:pt idx="137">
                  <c:v>2.0088033689703005E-3</c:v>
                </c:pt>
                <c:pt idx="138">
                  <c:v>2.0093268133397507E-3</c:v>
                </c:pt>
                <c:pt idx="139">
                  <c:v>2.0095012947962342E-3</c:v>
                </c:pt>
                <c:pt idx="140">
                  <c:v>2.0098066373450802E-3</c:v>
                </c:pt>
                <c:pt idx="141">
                  <c:v>2.0179200250715601E-3</c:v>
                </c:pt>
                <c:pt idx="142">
                  <c:v>2.018966913810461E-3</c:v>
                </c:pt>
                <c:pt idx="143">
                  <c:v>2.0190105341745816E-3</c:v>
                </c:pt>
                <c:pt idx="144">
                  <c:v>2.019621219272274E-3</c:v>
                </c:pt>
                <c:pt idx="145">
                  <c:v>2.0197957007287571E-3</c:v>
                </c:pt>
                <c:pt idx="146">
                  <c:v>2.0197957007287571E-3</c:v>
                </c:pt>
                <c:pt idx="147">
                  <c:v>2.0199701821852407E-3</c:v>
                </c:pt>
                <c:pt idx="148">
                  <c:v>2.020231904369966E-3</c:v>
                </c:pt>
                <c:pt idx="149">
                  <c:v>2.0204500061905702E-3</c:v>
                </c:pt>
                <c:pt idx="150">
                  <c:v>2.0212787931088664E-3</c:v>
                </c:pt>
                <c:pt idx="151">
                  <c:v>2.0215405152935917E-3</c:v>
                </c:pt>
                <c:pt idx="152">
                  <c:v>2.0217149967500752E-3</c:v>
                </c:pt>
                <c:pt idx="153">
                  <c:v>2.0220639596630419E-3</c:v>
                </c:pt>
                <c:pt idx="154">
                  <c:v>2.0222820614836461E-3</c:v>
                </c:pt>
                <c:pt idx="155">
                  <c:v>2.022412922576009E-3</c:v>
                </c:pt>
                <c:pt idx="156">
                  <c:v>2.0225437836683714E-3</c:v>
                </c:pt>
                <c:pt idx="157">
                  <c:v>2.0225437836683714E-3</c:v>
                </c:pt>
                <c:pt idx="158">
                  <c:v>2.0225437836683714E-3</c:v>
                </c:pt>
                <c:pt idx="159">
                  <c:v>2.0225437836683714E-3</c:v>
                </c:pt>
                <c:pt idx="160">
                  <c:v>2.0225874040324925E-3</c:v>
                </c:pt>
                <c:pt idx="161">
                  <c:v>2.0235906724072722E-3</c:v>
                </c:pt>
                <c:pt idx="162">
                  <c:v>2.0237215334996347E-3</c:v>
                </c:pt>
                <c:pt idx="163">
                  <c:v>2.0237215334996347E-3</c:v>
                </c:pt>
                <c:pt idx="164">
                  <c:v>2.0317476804978729E-3</c:v>
                </c:pt>
                <c:pt idx="165">
                  <c:v>2.032750948872653E-3</c:v>
                </c:pt>
                <c:pt idx="166">
                  <c:v>2.032750948872653E-3</c:v>
                </c:pt>
                <c:pt idx="167">
                  <c:v>2.032750948872653E-3</c:v>
                </c:pt>
                <c:pt idx="168">
                  <c:v>2.032750948872653E-3</c:v>
                </c:pt>
                <c:pt idx="169">
                  <c:v>2.033056291421499E-3</c:v>
                </c:pt>
                <c:pt idx="170">
                  <c:v>2.0332307728779821E-3</c:v>
                </c:pt>
                <c:pt idx="171">
                  <c:v>2.0332307728779821E-3</c:v>
                </c:pt>
                <c:pt idx="172">
                  <c:v>2.0338850783397952E-3</c:v>
                </c:pt>
                <c:pt idx="173">
                  <c:v>2.0342340412527618E-3</c:v>
                </c:pt>
                <c:pt idx="174">
                  <c:v>2.0348883467145749E-3</c:v>
                </c:pt>
                <c:pt idx="175">
                  <c:v>2.0348883467145749E-3</c:v>
                </c:pt>
                <c:pt idx="176">
                  <c:v>2.0357171336328715E-3</c:v>
                </c:pt>
                <c:pt idx="177">
                  <c:v>2.0360660965458382E-3</c:v>
                </c:pt>
                <c:pt idx="178">
                  <c:v>2.0431762158975384E-3</c:v>
                </c:pt>
                <c:pt idx="179">
                  <c:v>2.0453572341035814E-3</c:v>
                </c:pt>
                <c:pt idx="180">
                  <c:v>2.0455317155600649E-3</c:v>
                </c:pt>
                <c:pt idx="181">
                  <c:v>2.0479744559508332E-3</c:v>
                </c:pt>
                <c:pt idx="182">
                  <c:v>2.0609297040947287E-3</c:v>
                </c:pt>
                <c:pt idx="183">
                  <c:v>2.0744083966080743E-3</c:v>
                </c:pt>
                <c:pt idx="184">
                  <c:v>2.0832633305246091E-3</c:v>
                </c:pt>
                <c:pt idx="185">
                  <c:v>2.083699534165818E-3</c:v>
                </c:pt>
                <c:pt idx="186">
                  <c:v>2.0837431545299386E-3</c:v>
                </c:pt>
                <c:pt idx="187">
                  <c:v>2.0847464229047184E-3</c:v>
                </c:pt>
                <c:pt idx="188">
                  <c:v>2.0870146818390031E-3</c:v>
                </c:pt>
                <c:pt idx="189">
                  <c:v>2.0953461713860877E-3</c:v>
                </c:pt>
                <c:pt idx="190">
                  <c:v>2.0953461713860877E-3</c:v>
                </c:pt>
                <c:pt idx="191">
                  <c:v>2.0955206528425708E-3</c:v>
                </c:pt>
                <c:pt idx="192">
                  <c:v>2.0956515139349337E-3</c:v>
                </c:pt>
                <c:pt idx="193">
                  <c:v>2.0956951342990544E-3</c:v>
                </c:pt>
                <c:pt idx="194">
                  <c:v>2.0960004768479003E-3</c:v>
                </c:pt>
                <c:pt idx="195">
                  <c:v>2.0960004768479003E-3</c:v>
                </c:pt>
                <c:pt idx="196">
                  <c:v>2.0960004768479003E-3</c:v>
                </c:pt>
                <c:pt idx="197">
                  <c:v>2.0963494397608674E-3</c:v>
                </c:pt>
                <c:pt idx="198">
                  <c:v>2.0963494397608674E-3</c:v>
                </c:pt>
                <c:pt idx="199">
                  <c:v>2.0964803008532299E-3</c:v>
                </c:pt>
                <c:pt idx="200">
                  <c:v>2.0966547823097134E-3</c:v>
                </c:pt>
                <c:pt idx="201">
                  <c:v>2.0966547823097134E-3</c:v>
                </c:pt>
                <c:pt idx="202">
                  <c:v>2.096829263766197E-3</c:v>
                </c:pt>
                <c:pt idx="203">
                  <c:v>2.0971782266791636E-3</c:v>
                </c:pt>
                <c:pt idx="204">
                  <c:v>2.0971782266791636E-3</c:v>
                </c:pt>
                <c:pt idx="205">
                  <c:v>2.0973090877715265E-3</c:v>
                </c:pt>
                <c:pt idx="206">
                  <c:v>2.0973527081356472E-3</c:v>
                </c:pt>
                <c:pt idx="207">
                  <c:v>2.0976580506844931E-3</c:v>
                </c:pt>
                <c:pt idx="208">
                  <c:v>2.0978325321409767E-3</c:v>
                </c:pt>
                <c:pt idx="209">
                  <c:v>2.0978325321409767E-3</c:v>
                </c:pt>
                <c:pt idx="210">
                  <c:v>2.0980070135974598E-3</c:v>
                </c:pt>
                <c:pt idx="211">
                  <c:v>2.0981814950539433E-3</c:v>
                </c:pt>
                <c:pt idx="212">
                  <c:v>2.0993156245210859E-3</c:v>
                </c:pt>
                <c:pt idx="213">
                  <c:v>2.0994901059775695E-3</c:v>
                </c:pt>
                <c:pt idx="214">
                  <c:v>2.1081705584376203E-3</c:v>
                </c:pt>
                <c:pt idx="215">
                  <c:v>2.1085195213505874E-3</c:v>
                </c:pt>
                <c:pt idx="216">
                  <c:v>2.1087812435353127E-3</c:v>
                </c:pt>
                <c:pt idx="217">
                  <c:v>2.1088684842635545E-3</c:v>
                </c:pt>
                <c:pt idx="218">
                  <c:v>2.1088684842635545E-3</c:v>
                </c:pt>
                <c:pt idx="219">
                  <c:v>2.1089557249917958E-3</c:v>
                </c:pt>
                <c:pt idx="220">
                  <c:v>2.1093483082688835E-3</c:v>
                </c:pt>
                <c:pt idx="221">
                  <c:v>2.1106132988283886E-3</c:v>
                </c:pt>
                <c:pt idx="222">
                  <c:v>2.1107877802848721E-3</c:v>
                </c:pt>
                <c:pt idx="223">
                  <c:v>2.1108314006489928E-3</c:v>
                </c:pt>
                <c:pt idx="224">
                  <c:v>2.1109622617413557E-3</c:v>
                </c:pt>
                <c:pt idx="225">
                  <c:v>2.1116165672031683E-3</c:v>
                </c:pt>
                <c:pt idx="226">
                  <c:v>2.1116165672031683E-3</c:v>
                </c:pt>
                <c:pt idx="227">
                  <c:v>2.1116165672031683E-3</c:v>
                </c:pt>
                <c:pt idx="228">
                  <c:v>2.1120091504802561E-3</c:v>
                </c:pt>
                <c:pt idx="229">
                  <c:v>2.1124453541214649E-3</c:v>
                </c:pt>
                <c:pt idx="230">
                  <c:v>2.119511853109044E-3</c:v>
                </c:pt>
                <c:pt idx="231">
                  <c:v>2.1197735752937694E-3</c:v>
                </c:pt>
                <c:pt idx="232">
                  <c:v>2.1204715011197031E-3</c:v>
                </c:pt>
                <c:pt idx="233">
                  <c:v>2.120602362212066E-3</c:v>
                </c:pt>
                <c:pt idx="234">
                  <c:v>2.120602362212066E-3</c:v>
                </c:pt>
                <c:pt idx="235">
                  <c:v>2.1206459825761866E-3</c:v>
                </c:pt>
                <c:pt idx="236">
                  <c:v>2.1206459825761866E-3</c:v>
                </c:pt>
                <c:pt idx="237">
                  <c:v>2.1209513251250326E-3</c:v>
                </c:pt>
                <c:pt idx="238">
                  <c:v>2.1212566676738786E-3</c:v>
                </c:pt>
                <c:pt idx="239">
                  <c:v>2.1217364916792081E-3</c:v>
                </c:pt>
                <c:pt idx="240">
                  <c:v>2.1217801120433288E-3</c:v>
                </c:pt>
                <c:pt idx="241">
                  <c:v>2.1222599360486583E-3</c:v>
                </c:pt>
                <c:pt idx="242">
                  <c:v>2.1226525193257461E-3</c:v>
                </c:pt>
                <c:pt idx="243">
                  <c:v>2.1229142415104714E-3</c:v>
                </c:pt>
                <c:pt idx="244">
                  <c:v>2.1230887229669549E-3</c:v>
                </c:pt>
                <c:pt idx="245">
                  <c:v>2.1233068247875591E-3</c:v>
                </c:pt>
                <c:pt idx="246">
                  <c:v>2.1233068247875591E-3</c:v>
                </c:pt>
                <c:pt idx="247">
                  <c:v>2.1237430284287676E-3</c:v>
                </c:pt>
                <c:pt idx="248">
                  <c:v>2.1237430284287676E-3</c:v>
                </c:pt>
                <c:pt idx="249">
                  <c:v>2.1239175098852511E-3</c:v>
                </c:pt>
                <c:pt idx="250">
                  <c:v>2.1239175098852511E-3</c:v>
                </c:pt>
                <c:pt idx="251">
                  <c:v>2.1239611302493718E-3</c:v>
                </c:pt>
                <c:pt idx="252">
                  <c:v>2.1247462968035473E-3</c:v>
                </c:pt>
                <c:pt idx="253">
                  <c:v>2.1247462968035473E-3</c:v>
                </c:pt>
                <c:pt idx="254">
                  <c:v>2.1273635186507991E-3</c:v>
                </c:pt>
                <c:pt idx="255">
                  <c:v>2.1319000365193686E-3</c:v>
                </c:pt>
                <c:pt idx="256">
                  <c:v>2.1320745179758522E-3</c:v>
                </c:pt>
                <c:pt idx="257">
                  <c:v>2.1320745179758522E-3</c:v>
                </c:pt>
                <c:pt idx="258">
                  <c:v>2.1321181383399728E-3</c:v>
                </c:pt>
                <c:pt idx="259">
                  <c:v>2.1327288234376648E-3</c:v>
                </c:pt>
                <c:pt idx="260">
                  <c:v>2.1329033048941484E-3</c:v>
                </c:pt>
                <c:pt idx="261">
                  <c:v>2.1329033048941484E-3</c:v>
                </c:pt>
                <c:pt idx="262">
                  <c:v>2.133732091812445E-3</c:v>
                </c:pt>
                <c:pt idx="263">
                  <c:v>2.1338629529048074E-3</c:v>
                </c:pt>
                <c:pt idx="264">
                  <c:v>2.1339065732689281E-3</c:v>
                </c:pt>
                <c:pt idx="265">
                  <c:v>2.1340374343612909E-3</c:v>
                </c:pt>
                <c:pt idx="266">
                  <c:v>2.1340374343612909E-3</c:v>
                </c:pt>
                <c:pt idx="267">
                  <c:v>2.1340374343612909E-3</c:v>
                </c:pt>
                <c:pt idx="268">
                  <c:v>2.1350407027360707E-3</c:v>
                </c:pt>
                <c:pt idx="269">
                  <c:v>2.1350407027360707E-3</c:v>
                </c:pt>
                <c:pt idx="270">
                  <c:v>2.1352588045566749E-3</c:v>
                </c:pt>
                <c:pt idx="271">
                  <c:v>2.1358694896543668E-3</c:v>
                </c:pt>
                <c:pt idx="272">
                  <c:v>2.1358694896543668E-3</c:v>
                </c:pt>
                <c:pt idx="273">
                  <c:v>2.1362184525673339E-3</c:v>
                </c:pt>
                <c:pt idx="274">
                  <c:v>2.1362184525673339E-3</c:v>
                </c:pt>
                <c:pt idx="275">
                  <c:v>2.1362184525673339E-3</c:v>
                </c:pt>
                <c:pt idx="276">
                  <c:v>2.1362184525673339E-3</c:v>
                </c:pt>
                <c:pt idx="277">
                  <c:v>2.1362184525673339E-3</c:v>
                </c:pt>
                <c:pt idx="278">
                  <c:v>2.136392934023817E-3</c:v>
                </c:pt>
                <c:pt idx="279">
                  <c:v>2.1366982765726635E-3</c:v>
                </c:pt>
                <c:pt idx="280">
                  <c:v>2.1368727580291466E-3</c:v>
                </c:pt>
                <c:pt idx="281">
                  <c:v>2.1368727580291466E-3</c:v>
                </c:pt>
                <c:pt idx="282">
                  <c:v>2.1368727580291466E-3</c:v>
                </c:pt>
                <c:pt idx="283">
                  <c:v>2.1368727580291466E-3</c:v>
                </c:pt>
                <c:pt idx="284">
                  <c:v>2.1445935624785388E-3</c:v>
                </c:pt>
                <c:pt idx="285">
                  <c:v>2.1448552846632641E-3</c:v>
                </c:pt>
                <c:pt idx="286">
                  <c:v>2.1448552846632641E-3</c:v>
                </c:pt>
                <c:pt idx="287">
                  <c:v>2.1450297661197476E-3</c:v>
                </c:pt>
                <c:pt idx="288">
                  <c:v>2.1463383770433733E-3</c:v>
                </c:pt>
                <c:pt idx="289">
                  <c:v>2.1465128584998569E-3</c:v>
                </c:pt>
                <c:pt idx="290">
                  <c:v>2.1469926825051864E-3</c:v>
                </c:pt>
                <c:pt idx="291">
                  <c:v>2.1475161268746366E-3</c:v>
                </c:pt>
                <c:pt idx="292">
                  <c:v>2.1483449137929328E-3</c:v>
                </c:pt>
                <c:pt idx="293">
                  <c:v>2.1491737007112294E-3</c:v>
                </c:pt>
                <c:pt idx="294">
                  <c:v>2.1500024876295256E-3</c:v>
                </c:pt>
                <c:pt idx="295">
                  <c:v>2.1500024876295256E-3</c:v>
                </c:pt>
                <c:pt idx="296">
                  <c:v>2.1508312745478222E-3</c:v>
                </c:pt>
                <c:pt idx="297">
                  <c:v>2.1573307088018304E-3</c:v>
                </c:pt>
                <c:pt idx="298">
                  <c:v>2.1579850142636431E-3</c:v>
                </c:pt>
                <c:pt idx="299">
                  <c:v>2.1590319030025439E-3</c:v>
                </c:pt>
                <c:pt idx="300">
                  <c:v>2.1592063844590274E-3</c:v>
                </c:pt>
                <c:pt idx="301">
                  <c:v>2.1594681066437523E-3</c:v>
                </c:pt>
                <c:pt idx="302">
                  <c:v>2.1596425881002359E-3</c:v>
                </c:pt>
                <c:pt idx="303">
                  <c:v>2.1602096528338072E-3</c:v>
                </c:pt>
                <c:pt idx="304">
                  <c:v>2.160471375018532E-3</c:v>
                </c:pt>
                <c:pt idx="305">
                  <c:v>2.1606894768391362E-3</c:v>
                </c:pt>
                <c:pt idx="306">
                  <c:v>2.1608203379314991E-3</c:v>
                </c:pt>
                <c:pt idx="307">
                  <c:v>2.1614746433933118E-3</c:v>
                </c:pt>
                <c:pt idx="308">
                  <c:v>2.1616927452139164E-3</c:v>
                </c:pt>
                <c:pt idx="309">
                  <c:v>2.1623034303116084E-3</c:v>
                </c:pt>
                <c:pt idx="310">
                  <c:v>2.1696316514839128E-3</c:v>
                </c:pt>
                <c:pt idx="311">
                  <c:v>2.1709402624075385E-3</c:v>
                </c:pt>
                <c:pt idx="312">
                  <c:v>2.1717690493258351E-3</c:v>
                </c:pt>
                <c:pt idx="313">
                  <c:v>2.1718126696899558E-3</c:v>
                </c:pt>
                <c:pt idx="314">
                  <c:v>2.1727723177006148E-3</c:v>
                </c:pt>
                <c:pt idx="315">
                  <c:v>2.1727723177006148E-3</c:v>
                </c:pt>
                <c:pt idx="316">
                  <c:v>2.173601104618911E-3</c:v>
                </c:pt>
                <c:pt idx="317">
                  <c:v>2.1746043729936907E-3</c:v>
                </c:pt>
                <c:pt idx="318">
                  <c:v>2.1760874653738004E-3</c:v>
                </c:pt>
                <c:pt idx="319">
                  <c:v>2.1827613810842918E-3</c:v>
                </c:pt>
                <c:pt idx="320">
                  <c:v>2.1848987789262141E-3</c:v>
                </c:pt>
                <c:pt idx="321">
                  <c:v>2.1857711862086314E-3</c:v>
                </c:pt>
                <c:pt idx="322">
                  <c:v>2.1860765287574774E-3</c:v>
                </c:pt>
                <c:pt idx="323">
                  <c:v>2.1865563527628069E-3</c:v>
                </c:pt>
                <c:pt idx="324">
                  <c:v>2.18673083421929E-3</c:v>
                </c:pt>
                <c:pt idx="325">
                  <c:v>2.1875596211375866E-3</c:v>
                </c:pt>
                <c:pt idx="326">
                  <c:v>2.1882139265993993E-3</c:v>
                </c:pt>
                <c:pt idx="327">
                  <c:v>2.1960219717770332E-3</c:v>
                </c:pt>
                <c:pt idx="328">
                  <c:v>2.1982466103471973E-3</c:v>
                </c:pt>
                <c:pt idx="329">
                  <c:v>2.1982466103471973E-3</c:v>
                </c:pt>
                <c:pt idx="330">
                  <c:v>2.1985083325319226E-3</c:v>
                </c:pt>
                <c:pt idx="331">
                  <c:v>2.1990317769013728E-3</c:v>
                </c:pt>
                <c:pt idx="332">
                  <c:v>2.1990317769013728E-3</c:v>
                </c:pt>
                <c:pt idx="333">
                  <c:v>2.1993807398143399E-3</c:v>
                </c:pt>
                <c:pt idx="334">
                  <c:v>2.2003403878249985E-3</c:v>
                </c:pt>
                <c:pt idx="335">
                  <c:v>2.2075377479049405E-3</c:v>
                </c:pt>
                <c:pt idx="336">
                  <c:v>2.2076686089973034E-3</c:v>
                </c:pt>
                <c:pt idx="337">
                  <c:v>2.2078867108179076E-3</c:v>
                </c:pt>
                <c:pt idx="338">
                  <c:v>2.2085410162797203E-3</c:v>
                </c:pt>
                <c:pt idx="339">
                  <c:v>2.2099804882957088E-3</c:v>
                </c:pt>
                <c:pt idx="340">
                  <c:v>2.2101549697521924E-3</c:v>
                </c:pt>
                <c:pt idx="341">
                  <c:v>2.2111582381269721E-3</c:v>
                </c:pt>
                <c:pt idx="342">
                  <c:v>2.2111582381269721E-3</c:v>
                </c:pt>
                <c:pt idx="343">
                  <c:v>2.2113763399475763E-3</c:v>
                </c:pt>
                <c:pt idx="344">
                  <c:v>2.2201440331358693E-3</c:v>
                </c:pt>
                <c:pt idx="345">
                  <c:v>2.2221941902495499E-3</c:v>
                </c:pt>
                <c:pt idx="346">
                  <c:v>2.2226740142548794E-3</c:v>
                </c:pt>
                <c:pt idx="347">
                  <c:v>2.2235028011731756E-3</c:v>
                </c:pt>
                <c:pt idx="348">
                  <c:v>2.223633662265538E-3</c:v>
                </c:pt>
                <c:pt idx="349">
                  <c:v>2.223633662265538E-3</c:v>
                </c:pt>
                <c:pt idx="350">
                  <c:v>2.2238517640861422E-3</c:v>
                </c:pt>
                <c:pt idx="351">
                  <c:v>2.2241134862708675E-3</c:v>
                </c:pt>
                <c:pt idx="352">
                  <c:v>2.2241134862708675E-3</c:v>
                </c:pt>
                <c:pt idx="353">
                  <c:v>2.2352802994858078E-3</c:v>
                </c:pt>
                <c:pt idx="354">
                  <c:v>2.2365889104094335E-3</c:v>
                </c:pt>
                <c:pt idx="355">
                  <c:v>2.2369814936865212E-3</c:v>
                </c:pt>
                <c:pt idx="356">
                  <c:v>2.2374176973277301E-3</c:v>
                </c:pt>
                <c:pt idx="357">
                  <c:v>2.2381156231536638E-3</c:v>
                </c:pt>
                <c:pt idx="358">
                  <c:v>2.2470577977984404E-3</c:v>
                </c:pt>
                <c:pt idx="359">
                  <c:v>2.2472758996190446E-3</c:v>
                </c:pt>
                <c:pt idx="360">
                  <c:v>2.2475376218037695E-3</c:v>
                </c:pt>
                <c:pt idx="361">
                  <c:v>2.2481046865373408E-3</c:v>
                </c:pt>
                <c:pt idx="362">
                  <c:v>2.2489334734556374E-3</c:v>
                </c:pt>
                <c:pt idx="363">
                  <c:v>2.2491079549121205E-3</c:v>
                </c:pt>
                <c:pt idx="364">
                  <c:v>2.2495441585533293E-3</c:v>
                </c:pt>
                <c:pt idx="365">
                  <c:v>2.250198464015142E-3</c:v>
                </c:pt>
                <c:pt idx="366">
                  <c:v>2.2597077033934898E-3</c:v>
                </c:pt>
                <c:pt idx="367">
                  <c:v>2.2598821848499734E-3</c:v>
                </c:pt>
                <c:pt idx="368">
                  <c:v>2.2598821848499734E-3</c:v>
                </c:pt>
                <c:pt idx="369">
                  <c:v>2.2607982124965113E-3</c:v>
                </c:pt>
                <c:pt idx="370">
                  <c:v>2.262717508517829E-3</c:v>
                </c:pt>
                <c:pt idx="371">
                  <c:v>2.2635026750720045E-3</c:v>
                </c:pt>
                <c:pt idx="372">
                  <c:v>2.2635462954361252E-3</c:v>
                </c:pt>
                <c:pt idx="373">
                  <c:v>2.2685190169459035E-3</c:v>
                </c:pt>
                <c:pt idx="374">
                  <c:v>2.270525553695463E-3</c:v>
                </c:pt>
                <c:pt idx="375">
                  <c:v>2.2710053777007925E-3</c:v>
                </c:pt>
                <c:pt idx="376">
                  <c:v>2.2710053777007925E-3</c:v>
                </c:pt>
                <c:pt idx="377">
                  <c:v>2.2721395071679347E-3</c:v>
                </c:pt>
                <c:pt idx="378">
                  <c:v>2.2730119144503524E-3</c:v>
                </c:pt>
                <c:pt idx="379">
                  <c:v>2.2736225995480443E-3</c:v>
                </c:pt>
                <c:pt idx="380">
                  <c:v>2.273971562461011E-3</c:v>
                </c:pt>
                <c:pt idx="381">
                  <c:v>2.2740151828251317E-3</c:v>
                </c:pt>
                <c:pt idx="382">
                  <c:v>2.2741460439174945E-3</c:v>
                </c:pt>
                <c:pt idx="383">
                  <c:v>2.2749748308357907E-3</c:v>
                </c:pt>
                <c:pt idx="384">
                  <c:v>2.2750620715640325E-3</c:v>
                </c:pt>
                <c:pt idx="385">
                  <c:v>2.2751493122922743E-3</c:v>
                </c:pt>
                <c:pt idx="386">
                  <c:v>2.2758036177540873E-3</c:v>
                </c:pt>
                <c:pt idx="387">
                  <c:v>2.2758036177540873E-3</c:v>
                </c:pt>
                <c:pt idx="388">
                  <c:v>2.2853128571324348E-3</c:v>
                </c:pt>
                <c:pt idx="389">
                  <c:v>2.2869704309690275E-3</c:v>
                </c:pt>
                <c:pt idx="390">
                  <c:v>2.296785012896221E-3</c:v>
                </c:pt>
                <c:pt idx="391">
                  <c:v>2.298050003455726E-3</c:v>
                </c:pt>
                <c:pt idx="392">
                  <c:v>2.2983989663686926E-3</c:v>
                </c:pt>
                <c:pt idx="393">
                  <c:v>2.2992713736511104E-3</c:v>
                </c:pt>
                <c:pt idx="394">
                  <c:v>2.3082135482958865E-3</c:v>
                </c:pt>
                <c:pt idx="395">
                  <c:v>2.3226955091840123E-3</c:v>
                </c:pt>
                <c:pt idx="396">
                  <c:v>2.3230444720969789E-3</c:v>
                </c:pt>
                <c:pt idx="397">
                  <c:v>2.323698777558792E-3</c:v>
                </c:pt>
                <c:pt idx="398">
                  <c:v>2.3241786015641215E-3</c:v>
                </c:pt>
                <c:pt idx="399">
                  <c:v>2.3241786015641215E-3</c:v>
                </c:pt>
                <c:pt idx="400">
                  <c:v>2.3246584255694506E-3</c:v>
                </c:pt>
                <c:pt idx="401">
                  <c:v>2.3253127310312637E-3</c:v>
                </c:pt>
                <c:pt idx="402">
                  <c:v>2.3254872124877472E-3</c:v>
                </c:pt>
                <c:pt idx="403">
                  <c:v>2.333687840942469E-3</c:v>
                </c:pt>
                <c:pt idx="404">
                  <c:v>2.3366104053385668E-3</c:v>
                </c:pt>
                <c:pt idx="405">
                  <c:v>2.3485623851076825E-3</c:v>
                </c:pt>
                <c:pt idx="406">
                  <c:v>2.3496092738465833E-3</c:v>
                </c:pt>
                <c:pt idx="407">
                  <c:v>2.3497837553030664E-3</c:v>
                </c:pt>
                <c:pt idx="408">
                  <c:v>2.3503944404007584E-3</c:v>
                </c:pt>
                <c:pt idx="409">
                  <c:v>2.3504380607648795E-3</c:v>
                </c:pt>
                <c:pt idx="410">
                  <c:v>2.3595983372302603E-3</c:v>
                </c:pt>
                <c:pt idx="411">
                  <c:v>2.3602090223279523E-3</c:v>
                </c:pt>
                <c:pt idx="412">
                  <c:v>2.3602526426920729E-3</c:v>
                </c:pt>
                <c:pt idx="413">
                  <c:v>2.3604271241485565E-3</c:v>
                </c:pt>
                <c:pt idx="414">
                  <c:v>2.3614303925233362E-3</c:v>
                </c:pt>
                <c:pt idx="415">
                  <c:v>2.3617357350721822E-3</c:v>
                </c:pt>
                <c:pt idx="416">
                  <c:v>2.3619102165286657E-3</c:v>
                </c:pt>
                <c:pt idx="417">
                  <c:v>2.3629134849034454E-3</c:v>
                </c:pt>
                <c:pt idx="418">
                  <c:v>2.3742111592107481E-3</c:v>
                </c:pt>
                <c:pt idx="419">
                  <c:v>2.3746473628519569E-3</c:v>
                </c:pt>
                <c:pt idx="420">
                  <c:v>2.3746909832160776E-3</c:v>
                </c:pt>
                <c:pt idx="421">
                  <c:v>2.3748654646725612E-3</c:v>
                </c:pt>
                <c:pt idx="422">
                  <c:v>2.3758687330473413E-3</c:v>
                </c:pt>
                <c:pt idx="423">
                  <c:v>2.4515936851611545E-3</c:v>
                </c:pt>
                <c:pt idx="424">
                  <c:v>2.4879730688379524E-3</c:v>
                </c:pt>
                <c:pt idx="425">
                  <c:v>2.5003176318841558E-3</c:v>
                </c:pt>
                <c:pt idx="426">
                  <c:v>2.5127930560227222E-3</c:v>
                </c:pt>
                <c:pt idx="427">
                  <c:v>2.5137963243975019E-3</c:v>
                </c:pt>
                <c:pt idx="428">
                  <c:v>2.5154538982340947E-3</c:v>
                </c:pt>
                <c:pt idx="429">
                  <c:v>2.5275803594596935E-3</c:v>
                </c:pt>
                <c:pt idx="430">
                  <c:v>2.5398813021417764E-3</c:v>
                </c:pt>
                <c:pt idx="431">
                  <c:v>2.5518332819108921E-3</c:v>
                </c:pt>
                <c:pt idx="432">
                  <c:v>2.5631309562181952E-3</c:v>
                </c:pt>
                <c:pt idx="433">
                  <c:v>2.5885616285006565E-3</c:v>
                </c:pt>
                <c:pt idx="434">
                  <c:v>2.5895212765113156E-3</c:v>
                </c:pt>
                <c:pt idx="435">
                  <c:v>2.5903936837937329E-3</c:v>
                </c:pt>
                <c:pt idx="436">
                  <c:v>2.591833155809721E-3</c:v>
                </c:pt>
                <c:pt idx="437">
                  <c:v>2.600600848998014E-3</c:v>
                </c:pt>
                <c:pt idx="438">
                  <c:v>2.6007753304544976E-3</c:v>
                </c:pt>
                <c:pt idx="439">
                  <c:v>2.6007753304544976E-3</c:v>
                </c:pt>
                <c:pt idx="440">
                  <c:v>2.6115931807564711E-3</c:v>
                </c:pt>
                <c:pt idx="441">
                  <c:v>2.6115931807564711E-3</c:v>
                </c:pt>
                <c:pt idx="442">
                  <c:v>2.6117676622129543E-3</c:v>
                </c:pt>
                <c:pt idx="443">
                  <c:v>2.6117676622129543E-3</c:v>
                </c:pt>
                <c:pt idx="444">
                  <c:v>2.6124219676747673E-3</c:v>
                </c:pt>
                <c:pt idx="445">
                  <c:v>2.6124219676747673E-3</c:v>
                </c:pt>
                <c:pt idx="446">
                  <c:v>2.6129017916800969E-3</c:v>
                </c:pt>
                <c:pt idx="447">
                  <c:v>2.6129017916800969E-3</c:v>
                </c:pt>
                <c:pt idx="448">
                  <c:v>2.6135124767777888E-3</c:v>
                </c:pt>
                <c:pt idx="449">
                  <c:v>2.6248101510850915E-3</c:v>
                </c:pt>
                <c:pt idx="450">
                  <c:v>2.6276018543888264E-3</c:v>
                </c:pt>
                <c:pt idx="451">
                  <c:v>2.6281252987582771E-3</c:v>
                </c:pt>
                <c:pt idx="452">
                  <c:v>2.6387686676037671E-3</c:v>
                </c:pt>
                <c:pt idx="453">
                  <c:v>2.6513749528346954E-3</c:v>
                </c:pt>
                <c:pt idx="454">
                  <c:v>2.6513749528346954E-3</c:v>
                </c:pt>
                <c:pt idx="455">
                  <c:v>2.6655079508098546E-3</c:v>
                </c:pt>
                <c:pt idx="456">
                  <c:v>2.6758023567423775E-3</c:v>
                </c:pt>
                <c:pt idx="457">
                  <c:v>2.7038938712362114E-3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0-4F0C-B8A5-BBC7DAD67F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80-4F0C-B8A5-BBC7DAD67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92072"/>
        <c:axId val="1"/>
      </c:scatterChart>
      <c:valAx>
        <c:axId val="55869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9158711957121861"/>
              <c:y val="0.91743408220761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9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8512940736776"/>
          <c:y val="0.9204921861831491"/>
          <c:w val="0.7589008655471464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55963302752293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7247706422019"/>
          <c:y val="0.14634168126798494"/>
          <c:w val="0.77614678899082568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28-4875-8C4B-6C8F1030B6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28-4875-8C4B-6C8F1030B6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28-4875-8C4B-6C8F1030B6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2.7888800104847178E-3</c:v>
                </c:pt>
                <c:pt idx="457">
                  <c:v>2.6000400030170567E-3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28-4875-8C4B-6C8F1030B6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28-4875-8C4B-6C8F1030B6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28-4875-8C4B-6C8F1030B6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28-4875-8C4B-6C8F1030B6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1.2783803717664921E-3</c:v>
                </c:pt>
                <c:pt idx="1">
                  <c:v>1.3149778572638941E-3</c:v>
                </c:pt>
                <c:pt idx="2">
                  <c:v>1.354716008977998E-3</c:v>
                </c:pt>
                <c:pt idx="3">
                  <c:v>1.3616952672373358E-3</c:v>
                </c:pt>
                <c:pt idx="4">
                  <c:v>1.3618697486938191E-3</c:v>
                </c:pt>
                <c:pt idx="5">
                  <c:v>1.3620442301503027E-3</c:v>
                </c:pt>
                <c:pt idx="6">
                  <c:v>1.3665371276547513E-3</c:v>
                </c:pt>
                <c:pt idx="7">
                  <c:v>1.3776603205055706E-3</c:v>
                </c:pt>
                <c:pt idx="8">
                  <c:v>1.3776603205055706E-3</c:v>
                </c:pt>
                <c:pt idx="9">
                  <c:v>1.3778348019620541E-3</c:v>
                </c:pt>
                <c:pt idx="10">
                  <c:v>1.3783582463315043E-3</c:v>
                </c:pt>
                <c:pt idx="11">
                  <c:v>1.3791434128856798E-3</c:v>
                </c:pt>
                <c:pt idx="12">
                  <c:v>1.3793178943421634E-3</c:v>
                </c:pt>
                <c:pt idx="13">
                  <c:v>1.3796668572551303E-3</c:v>
                </c:pt>
                <c:pt idx="14">
                  <c:v>1.3911390130189165E-3</c:v>
                </c:pt>
                <c:pt idx="15">
                  <c:v>1.4002992894842972E-3</c:v>
                </c:pt>
                <c:pt idx="16">
                  <c:v>1.401302557859077E-3</c:v>
                </c:pt>
                <c:pt idx="17">
                  <c:v>1.4027420298750653E-3</c:v>
                </c:pt>
                <c:pt idx="18">
                  <c:v>1.4157408983830819E-3</c:v>
                </c:pt>
                <c:pt idx="19">
                  <c:v>1.4169186482143451E-3</c:v>
                </c:pt>
                <c:pt idx="20">
                  <c:v>1.4298302759941197E-3</c:v>
                </c:pt>
                <c:pt idx="21">
                  <c:v>1.4315314701948334E-3</c:v>
                </c:pt>
                <c:pt idx="22">
                  <c:v>1.436329710248128E-3</c:v>
                </c:pt>
                <c:pt idx="23">
                  <c:v>1.4381617655412041E-3</c:v>
                </c:pt>
                <c:pt idx="24">
                  <c:v>1.438205385905325E-3</c:v>
                </c:pt>
                <c:pt idx="25">
                  <c:v>1.440648126296093E-3</c:v>
                </c:pt>
                <c:pt idx="26">
                  <c:v>1.4411279503014226E-3</c:v>
                </c:pt>
                <c:pt idx="27">
                  <c:v>1.441956737219719E-3</c:v>
                </c:pt>
                <c:pt idx="28">
                  <c:v>1.4421312186762023E-3</c:v>
                </c:pt>
                <c:pt idx="29">
                  <c:v>1.4426546630456527E-3</c:v>
                </c:pt>
                <c:pt idx="30">
                  <c:v>1.4431344870509822E-3</c:v>
                </c:pt>
                <c:pt idx="31">
                  <c:v>1.4433089685074655E-3</c:v>
                </c:pt>
                <c:pt idx="32">
                  <c:v>1.454781124271252E-3</c:v>
                </c:pt>
                <c:pt idx="33">
                  <c:v>1.4548247446353729E-3</c:v>
                </c:pt>
                <c:pt idx="34">
                  <c:v>1.4557843926460317E-3</c:v>
                </c:pt>
                <c:pt idx="35">
                  <c:v>1.4611060770687767E-3</c:v>
                </c:pt>
                <c:pt idx="36">
                  <c:v>1.4788595652659667E-3</c:v>
                </c:pt>
                <c:pt idx="37">
                  <c:v>1.4790340467224503E-3</c:v>
                </c:pt>
                <c:pt idx="38">
                  <c:v>1.4812150649284933E-3</c:v>
                </c:pt>
                <c:pt idx="39">
                  <c:v>1.4870165733565678E-3</c:v>
                </c:pt>
                <c:pt idx="40">
                  <c:v>1.4887613879214022E-3</c:v>
                </c:pt>
                <c:pt idx="41">
                  <c:v>1.488805008285523E-3</c:v>
                </c:pt>
                <c:pt idx="42">
                  <c:v>1.5185540966159499E-3</c:v>
                </c:pt>
                <c:pt idx="43">
                  <c:v>1.5298953912873737E-3</c:v>
                </c:pt>
                <c:pt idx="44">
                  <c:v>1.5448135558167079E-3</c:v>
                </c:pt>
                <c:pt idx="45">
                  <c:v>1.5655768491382375E-3</c:v>
                </c:pt>
                <c:pt idx="46">
                  <c:v>1.5684557931702143E-3</c:v>
                </c:pt>
                <c:pt idx="47">
                  <c:v>1.5685866542625767E-3</c:v>
                </c:pt>
                <c:pt idx="48">
                  <c:v>1.5687611357190602E-3</c:v>
                </c:pt>
                <c:pt idx="49">
                  <c:v>1.5689356171755438E-3</c:v>
                </c:pt>
                <c:pt idx="50">
                  <c:v>1.5694154411808731E-3</c:v>
                </c:pt>
                <c:pt idx="51">
                  <c:v>1.593537502539709E-3</c:v>
                </c:pt>
                <c:pt idx="52">
                  <c:v>1.6291753400264519E-3</c:v>
                </c:pt>
                <c:pt idx="53">
                  <c:v>1.7661869037300746E-3</c:v>
                </c:pt>
                <c:pt idx="54">
                  <c:v>1.7668848295560083E-3</c:v>
                </c:pt>
                <c:pt idx="55">
                  <c:v>1.767015690648371E-3</c:v>
                </c:pt>
                <c:pt idx="56">
                  <c:v>1.7685424033926011E-3</c:v>
                </c:pt>
                <c:pt idx="57">
                  <c:v>1.7688477459414471E-3</c:v>
                </c:pt>
                <c:pt idx="58">
                  <c:v>1.7688477459414471E-3</c:v>
                </c:pt>
                <c:pt idx="59">
                  <c:v>1.7688477459414471E-3</c:v>
                </c:pt>
                <c:pt idx="60">
                  <c:v>1.768891366305568E-3</c:v>
                </c:pt>
                <c:pt idx="61">
                  <c:v>1.7708106623268859E-3</c:v>
                </c:pt>
                <c:pt idx="62">
                  <c:v>1.7718139307016656E-3</c:v>
                </c:pt>
                <c:pt idx="63">
                  <c:v>1.7773100965808939E-3</c:v>
                </c:pt>
                <c:pt idx="64">
                  <c:v>1.777964402042707E-3</c:v>
                </c:pt>
                <c:pt idx="65">
                  <c:v>1.7781825038633112E-3</c:v>
                </c:pt>
                <c:pt idx="66">
                  <c:v>1.7785314667762781E-3</c:v>
                </c:pt>
                <c:pt idx="67">
                  <c:v>1.7793602536945745E-3</c:v>
                </c:pt>
                <c:pt idx="68">
                  <c:v>1.779840077699904E-3</c:v>
                </c:pt>
                <c:pt idx="69">
                  <c:v>1.7808433460746837E-3</c:v>
                </c:pt>
                <c:pt idx="70">
                  <c:v>1.7810178275311673E-3</c:v>
                </c:pt>
                <c:pt idx="71">
                  <c:v>1.7831116050089685E-3</c:v>
                </c:pt>
                <c:pt idx="72">
                  <c:v>1.7904398261812729E-3</c:v>
                </c:pt>
                <c:pt idx="73">
                  <c:v>1.7912686130995693E-3</c:v>
                </c:pt>
                <c:pt idx="74">
                  <c:v>1.7914430945560529E-3</c:v>
                </c:pt>
                <c:pt idx="75">
                  <c:v>1.7930570480285245E-3</c:v>
                </c:pt>
                <c:pt idx="76">
                  <c:v>1.7945837607727547E-3</c:v>
                </c:pt>
                <c:pt idx="77">
                  <c:v>1.8215411457994466E-3</c:v>
                </c:pt>
                <c:pt idx="78">
                  <c:v>1.8326207182861451E-3</c:v>
                </c:pt>
                <c:pt idx="79">
                  <c:v>1.8690437223270635E-3</c:v>
                </c:pt>
                <c:pt idx="80">
                  <c:v>1.8946488760660087E-3</c:v>
                </c:pt>
                <c:pt idx="81">
                  <c:v>1.894823357522492E-3</c:v>
                </c:pt>
                <c:pt idx="82">
                  <c:v>1.909218077682376E-3</c:v>
                </c:pt>
                <c:pt idx="83">
                  <c:v>1.9288472415367633E-3</c:v>
                </c:pt>
                <c:pt idx="84">
                  <c:v>1.9313336022916522E-3</c:v>
                </c:pt>
                <c:pt idx="85">
                  <c:v>1.932991176128245E-3</c:v>
                </c:pt>
                <c:pt idx="86">
                  <c:v>1.9332092779488492E-3</c:v>
                </c:pt>
                <c:pt idx="87">
                  <c:v>1.934866851785442E-3</c:v>
                </c:pt>
                <c:pt idx="88">
                  <c:v>1.9453357391744485E-3</c:v>
                </c:pt>
                <c:pt idx="89">
                  <c:v>1.9471677944675246E-3</c:v>
                </c:pt>
                <c:pt idx="90">
                  <c:v>1.9572440985794436E-3</c:v>
                </c:pt>
                <c:pt idx="91">
                  <c:v>1.9574622004000478E-3</c:v>
                </c:pt>
                <c:pt idx="92">
                  <c:v>1.9576366818565309E-3</c:v>
                </c:pt>
                <c:pt idx="93">
                  <c:v>1.9578111633130144E-3</c:v>
                </c:pt>
                <c:pt idx="94">
                  <c:v>1.968629013614988E-3</c:v>
                </c:pt>
                <c:pt idx="95">
                  <c:v>1.9691088376203175E-3</c:v>
                </c:pt>
                <c:pt idx="96">
                  <c:v>1.969588661625647E-3</c:v>
                </c:pt>
                <c:pt idx="97">
                  <c:v>1.9701121059950972E-3</c:v>
                </c:pt>
                <c:pt idx="98">
                  <c:v>1.9708972725492727E-3</c:v>
                </c:pt>
                <c:pt idx="99">
                  <c:v>1.9710717540057563E-3</c:v>
                </c:pt>
                <c:pt idx="100">
                  <c:v>1.9712026150981187E-3</c:v>
                </c:pt>
                <c:pt idx="101">
                  <c:v>1.9713770965546023E-3</c:v>
                </c:pt>
                <c:pt idx="102">
                  <c:v>1.9714207169187229E-3</c:v>
                </c:pt>
                <c:pt idx="103">
                  <c:v>1.9715951983752065E-3</c:v>
                </c:pt>
                <c:pt idx="104">
                  <c:v>1.9715951983752065E-3</c:v>
                </c:pt>
                <c:pt idx="105">
                  <c:v>1.9722058834728984E-3</c:v>
                </c:pt>
                <c:pt idx="106">
                  <c:v>1.9722058834728984E-3</c:v>
                </c:pt>
                <c:pt idx="107">
                  <c:v>1.9722931242011402E-3</c:v>
                </c:pt>
                <c:pt idx="108">
                  <c:v>1.9729038092988322E-3</c:v>
                </c:pt>
                <c:pt idx="109">
                  <c:v>1.9795341046452029E-3</c:v>
                </c:pt>
                <c:pt idx="110">
                  <c:v>1.9795341046452029E-3</c:v>
                </c:pt>
                <c:pt idx="111">
                  <c:v>1.9811916784817957E-3</c:v>
                </c:pt>
                <c:pt idx="112">
                  <c:v>1.9811916784817957E-3</c:v>
                </c:pt>
                <c:pt idx="113">
                  <c:v>1.9812352988459168E-3</c:v>
                </c:pt>
                <c:pt idx="114">
                  <c:v>1.9826747708619049E-3</c:v>
                </c:pt>
                <c:pt idx="115">
                  <c:v>1.9828928726825091E-3</c:v>
                </c:pt>
                <c:pt idx="116">
                  <c:v>1.9838961410572893E-3</c:v>
                </c:pt>
                <c:pt idx="117">
                  <c:v>1.9844195854267395E-3</c:v>
                </c:pt>
                <c:pt idx="118">
                  <c:v>1.9945395099027789E-3</c:v>
                </c:pt>
                <c:pt idx="119">
                  <c:v>1.9952374357287126E-3</c:v>
                </c:pt>
                <c:pt idx="120">
                  <c:v>1.9962407041034928E-3</c:v>
                </c:pt>
                <c:pt idx="121">
                  <c:v>1.9965896670164594E-3</c:v>
                </c:pt>
                <c:pt idx="122">
                  <c:v>1.997069491021789E-3</c:v>
                </c:pt>
                <c:pt idx="123">
                  <c:v>1.9972439724782725E-3</c:v>
                </c:pt>
                <c:pt idx="124">
                  <c:v>2.0066659711283782E-3</c:v>
                </c:pt>
                <c:pt idx="125">
                  <c:v>2.0068840729489824E-3</c:v>
                </c:pt>
                <c:pt idx="126">
                  <c:v>2.0069276933131035E-3</c:v>
                </c:pt>
                <c:pt idx="127">
                  <c:v>2.0073638969543119E-3</c:v>
                </c:pt>
                <c:pt idx="128">
                  <c:v>2.0074947580466748E-3</c:v>
                </c:pt>
                <c:pt idx="129">
                  <c:v>2.0074947580466748E-3</c:v>
                </c:pt>
                <c:pt idx="130">
                  <c:v>2.0075383784107954E-3</c:v>
                </c:pt>
                <c:pt idx="131">
                  <c:v>2.0076692395031579E-3</c:v>
                </c:pt>
                <c:pt idx="132">
                  <c:v>2.007712859867279E-3</c:v>
                </c:pt>
                <c:pt idx="133">
                  <c:v>2.0078873413237625E-3</c:v>
                </c:pt>
                <c:pt idx="134">
                  <c:v>2.0080618227802456E-3</c:v>
                </c:pt>
                <c:pt idx="135">
                  <c:v>2.0083235449649709E-3</c:v>
                </c:pt>
                <c:pt idx="136">
                  <c:v>2.0087161282420587E-3</c:v>
                </c:pt>
                <c:pt idx="137">
                  <c:v>2.0088033689703005E-3</c:v>
                </c:pt>
                <c:pt idx="138">
                  <c:v>2.0093268133397507E-3</c:v>
                </c:pt>
                <c:pt idx="139">
                  <c:v>2.0095012947962342E-3</c:v>
                </c:pt>
                <c:pt idx="140">
                  <c:v>2.0098066373450802E-3</c:v>
                </c:pt>
                <c:pt idx="141">
                  <c:v>2.0179200250715601E-3</c:v>
                </c:pt>
                <c:pt idx="142">
                  <c:v>2.018966913810461E-3</c:v>
                </c:pt>
                <c:pt idx="143">
                  <c:v>2.0190105341745816E-3</c:v>
                </c:pt>
                <c:pt idx="144">
                  <c:v>2.019621219272274E-3</c:v>
                </c:pt>
                <c:pt idx="145">
                  <c:v>2.0197957007287571E-3</c:v>
                </c:pt>
                <c:pt idx="146">
                  <c:v>2.0197957007287571E-3</c:v>
                </c:pt>
                <c:pt idx="147">
                  <c:v>2.0199701821852407E-3</c:v>
                </c:pt>
                <c:pt idx="148">
                  <c:v>2.020231904369966E-3</c:v>
                </c:pt>
                <c:pt idx="149">
                  <c:v>2.0204500061905702E-3</c:v>
                </c:pt>
                <c:pt idx="150">
                  <c:v>2.0212787931088664E-3</c:v>
                </c:pt>
                <c:pt idx="151">
                  <c:v>2.0215405152935917E-3</c:v>
                </c:pt>
                <c:pt idx="152">
                  <c:v>2.0217149967500752E-3</c:v>
                </c:pt>
                <c:pt idx="153">
                  <c:v>2.0220639596630419E-3</c:v>
                </c:pt>
                <c:pt idx="154">
                  <c:v>2.0222820614836461E-3</c:v>
                </c:pt>
                <c:pt idx="155">
                  <c:v>2.022412922576009E-3</c:v>
                </c:pt>
                <c:pt idx="156">
                  <c:v>2.0225437836683714E-3</c:v>
                </c:pt>
                <c:pt idx="157">
                  <c:v>2.0225437836683714E-3</c:v>
                </c:pt>
                <c:pt idx="158">
                  <c:v>2.0225437836683714E-3</c:v>
                </c:pt>
                <c:pt idx="159">
                  <c:v>2.0225437836683714E-3</c:v>
                </c:pt>
                <c:pt idx="160">
                  <c:v>2.0225874040324925E-3</c:v>
                </c:pt>
                <c:pt idx="161">
                  <c:v>2.0235906724072722E-3</c:v>
                </c:pt>
                <c:pt idx="162">
                  <c:v>2.0237215334996347E-3</c:v>
                </c:pt>
                <c:pt idx="163">
                  <c:v>2.0237215334996347E-3</c:v>
                </c:pt>
                <c:pt idx="164">
                  <c:v>2.0317476804978729E-3</c:v>
                </c:pt>
                <c:pt idx="165">
                  <c:v>2.032750948872653E-3</c:v>
                </c:pt>
                <c:pt idx="166">
                  <c:v>2.032750948872653E-3</c:v>
                </c:pt>
                <c:pt idx="167">
                  <c:v>2.032750948872653E-3</c:v>
                </c:pt>
                <c:pt idx="168">
                  <c:v>2.032750948872653E-3</c:v>
                </c:pt>
                <c:pt idx="169">
                  <c:v>2.033056291421499E-3</c:v>
                </c:pt>
                <c:pt idx="170">
                  <c:v>2.0332307728779821E-3</c:v>
                </c:pt>
                <c:pt idx="171">
                  <c:v>2.0332307728779821E-3</c:v>
                </c:pt>
                <c:pt idx="172">
                  <c:v>2.0338850783397952E-3</c:v>
                </c:pt>
                <c:pt idx="173">
                  <c:v>2.0342340412527618E-3</c:v>
                </c:pt>
                <c:pt idx="174">
                  <c:v>2.0348883467145749E-3</c:v>
                </c:pt>
                <c:pt idx="175">
                  <c:v>2.0348883467145749E-3</c:v>
                </c:pt>
                <c:pt idx="176">
                  <c:v>2.0357171336328715E-3</c:v>
                </c:pt>
                <c:pt idx="177">
                  <c:v>2.0360660965458382E-3</c:v>
                </c:pt>
                <c:pt idx="178">
                  <c:v>2.0431762158975384E-3</c:v>
                </c:pt>
                <c:pt idx="179">
                  <c:v>2.0453572341035814E-3</c:v>
                </c:pt>
                <c:pt idx="180">
                  <c:v>2.0455317155600649E-3</c:v>
                </c:pt>
                <c:pt idx="181">
                  <c:v>2.0479744559508332E-3</c:v>
                </c:pt>
                <c:pt idx="182">
                  <c:v>2.0609297040947287E-3</c:v>
                </c:pt>
                <c:pt idx="183">
                  <c:v>2.0744083966080743E-3</c:v>
                </c:pt>
                <c:pt idx="184">
                  <c:v>2.0832633305246091E-3</c:v>
                </c:pt>
                <c:pt idx="185">
                  <c:v>2.083699534165818E-3</c:v>
                </c:pt>
                <c:pt idx="186">
                  <c:v>2.0837431545299386E-3</c:v>
                </c:pt>
                <c:pt idx="187">
                  <c:v>2.0847464229047184E-3</c:v>
                </c:pt>
                <c:pt idx="188">
                  <c:v>2.0870146818390031E-3</c:v>
                </c:pt>
                <c:pt idx="189">
                  <c:v>2.0953461713860877E-3</c:v>
                </c:pt>
                <c:pt idx="190">
                  <c:v>2.0953461713860877E-3</c:v>
                </c:pt>
                <c:pt idx="191">
                  <c:v>2.0955206528425708E-3</c:v>
                </c:pt>
                <c:pt idx="192">
                  <c:v>2.0956515139349337E-3</c:v>
                </c:pt>
                <c:pt idx="193">
                  <c:v>2.0956951342990544E-3</c:v>
                </c:pt>
                <c:pt idx="194">
                  <c:v>2.0960004768479003E-3</c:v>
                </c:pt>
                <c:pt idx="195">
                  <c:v>2.0960004768479003E-3</c:v>
                </c:pt>
                <c:pt idx="196">
                  <c:v>2.0960004768479003E-3</c:v>
                </c:pt>
                <c:pt idx="197">
                  <c:v>2.0963494397608674E-3</c:v>
                </c:pt>
                <c:pt idx="198">
                  <c:v>2.0963494397608674E-3</c:v>
                </c:pt>
                <c:pt idx="199">
                  <c:v>2.0964803008532299E-3</c:v>
                </c:pt>
                <c:pt idx="200">
                  <c:v>2.0966547823097134E-3</c:v>
                </c:pt>
                <c:pt idx="201">
                  <c:v>2.0966547823097134E-3</c:v>
                </c:pt>
                <c:pt idx="202">
                  <c:v>2.096829263766197E-3</c:v>
                </c:pt>
                <c:pt idx="203">
                  <c:v>2.0971782266791636E-3</c:v>
                </c:pt>
                <c:pt idx="204">
                  <c:v>2.0971782266791636E-3</c:v>
                </c:pt>
                <c:pt idx="205">
                  <c:v>2.0973090877715265E-3</c:v>
                </c:pt>
                <c:pt idx="206">
                  <c:v>2.0973527081356472E-3</c:v>
                </c:pt>
                <c:pt idx="207">
                  <c:v>2.0976580506844931E-3</c:v>
                </c:pt>
                <c:pt idx="208">
                  <c:v>2.0978325321409767E-3</c:v>
                </c:pt>
                <c:pt idx="209">
                  <c:v>2.0978325321409767E-3</c:v>
                </c:pt>
                <c:pt idx="210">
                  <c:v>2.0980070135974598E-3</c:v>
                </c:pt>
                <c:pt idx="211">
                  <c:v>2.0981814950539433E-3</c:v>
                </c:pt>
                <c:pt idx="212">
                  <c:v>2.0993156245210859E-3</c:v>
                </c:pt>
                <c:pt idx="213">
                  <c:v>2.0994901059775695E-3</c:v>
                </c:pt>
                <c:pt idx="214">
                  <c:v>2.1081705584376203E-3</c:v>
                </c:pt>
                <c:pt idx="215">
                  <c:v>2.1085195213505874E-3</c:v>
                </c:pt>
                <c:pt idx="216">
                  <c:v>2.1087812435353127E-3</c:v>
                </c:pt>
                <c:pt idx="217">
                  <c:v>2.1088684842635545E-3</c:v>
                </c:pt>
                <c:pt idx="218">
                  <c:v>2.1088684842635545E-3</c:v>
                </c:pt>
                <c:pt idx="219">
                  <c:v>2.1089557249917958E-3</c:v>
                </c:pt>
                <c:pt idx="220">
                  <c:v>2.1093483082688835E-3</c:v>
                </c:pt>
                <c:pt idx="221">
                  <c:v>2.1106132988283886E-3</c:v>
                </c:pt>
                <c:pt idx="222">
                  <c:v>2.1107877802848721E-3</c:v>
                </c:pt>
                <c:pt idx="223">
                  <c:v>2.1108314006489928E-3</c:v>
                </c:pt>
                <c:pt idx="224">
                  <c:v>2.1109622617413557E-3</c:v>
                </c:pt>
                <c:pt idx="225">
                  <c:v>2.1116165672031683E-3</c:v>
                </c:pt>
                <c:pt idx="226">
                  <c:v>2.1116165672031683E-3</c:v>
                </c:pt>
                <c:pt idx="227">
                  <c:v>2.1116165672031683E-3</c:v>
                </c:pt>
                <c:pt idx="228">
                  <c:v>2.1120091504802561E-3</c:v>
                </c:pt>
                <c:pt idx="229">
                  <c:v>2.1124453541214649E-3</c:v>
                </c:pt>
                <c:pt idx="230">
                  <c:v>2.119511853109044E-3</c:v>
                </c:pt>
                <c:pt idx="231">
                  <c:v>2.1197735752937694E-3</c:v>
                </c:pt>
                <c:pt idx="232">
                  <c:v>2.1204715011197031E-3</c:v>
                </c:pt>
                <c:pt idx="233">
                  <c:v>2.120602362212066E-3</c:v>
                </c:pt>
                <c:pt idx="234">
                  <c:v>2.120602362212066E-3</c:v>
                </c:pt>
                <c:pt idx="235">
                  <c:v>2.1206459825761866E-3</c:v>
                </c:pt>
                <c:pt idx="236">
                  <c:v>2.1206459825761866E-3</c:v>
                </c:pt>
                <c:pt idx="237">
                  <c:v>2.1209513251250326E-3</c:v>
                </c:pt>
                <c:pt idx="238">
                  <c:v>2.1212566676738786E-3</c:v>
                </c:pt>
                <c:pt idx="239">
                  <c:v>2.1217364916792081E-3</c:v>
                </c:pt>
                <c:pt idx="240">
                  <c:v>2.1217801120433288E-3</c:v>
                </c:pt>
                <c:pt idx="241">
                  <c:v>2.1222599360486583E-3</c:v>
                </c:pt>
                <c:pt idx="242">
                  <c:v>2.1226525193257461E-3</c:v>
                </c:pt>
                <c:pt idx="243">
                  <c:v>2.1229142415104714E-3</c:v>
                </c:pt>
                <c:pt idx="244">
                  <c:v>2.1230887229669549E-3</c:v>
                </c:pt>
                <c:pt idx="245">
                  <c:v>2.1233068247875591E-3</c:v>
                </c:pt>
                <c:pt idx="246">
                  <c:v>2.1233068247875591E-3</c:v>
                </c:pt>
                <c:pt idx="247">
                  <c:v>2.1237430284287676E-3</c:v>
                </c:pt>
                <c:pt idx="248">
                  <c:v>2.1237430284287676E-3</c:v>
                </c:pt>
                <c:pt idx="249">
                  <c:v>2.1239175098852511E-3</c:v>
                </c:pt>
                <c:pt idx="250">
                  <c:v>2.1239175098852511E-3</c:v>
                </c:pt>
                <c:pt idx="251">
                  <c:v>2.1239611302493718E-3</c:v>
                </c:pt>
                <c:pt idx="252">
                  <c:v>2.1247462968035473E-3</c:v>
                </c:pt>
                <c:pt idx="253">
                  <c:v>2.1247462968035473E-3</c:v>
                </c:pt>
                <c:pt idx="254">
                  <c:v>2.1273635186507991E-3</c:v>
                </c:pt>
                <c:pt idx="255">
                  <c:v>2.1319000365193686E-3</c:v>
                </c:pt>
                <c:pt idx="256">
                  <c:v>2.1320745179758522E-3</c:v>
                </c:pt>
                <c:pt idx="257">
                  <c:v>2.1320745179758522E-3</c:v>
                </c:pt>
                <c:pt idx="258">
                  <c:v>2.1321181383399728E-3</c:v>
                </c:pt>
                <c:pt idx="259">
                  <c:v>2.1327288234376648E-3</c:v>
                </c:pt>
                <c:pt idx="260">
                  <c:v>2.1329033048941484E-3</c:v>
                </c:pt>
                <c:pt idx="261">
                  <c:v>2.1329033048941484E-3</c:v>
                </c:pt>
                <c:pt idx="262">
                  <c:v>2.133732091812445E-3</c:v>
                </c:pt>
                <c:pt idx="263">
                  <c:v>2.1338629529048074E-3</c:v>
                </c:pt>
                <c:pt idx="264">
                  <c:v>2.1339065732689281E-3</c:v>
                </c:pt>
                <c:pt idx="265">
                  <c:v>2.1340374343612909E-3</c:v>
                </c:pt>
                <c:pt idx="266">
                  <c:v>2.1340374343612909E-3</c:v>
                </c:pt>
                <c:pt idx="267">
                  <c:v>2.1340374343612909E-3</c:v>
                </c:pt>
                <c:pt idx="268">
                  <c:v>2.1350407027360707E-3</c:v>
                </c:pt>
                <c:pt idx="269">
                  <c:v>2.1350407027360707E-3</c:v>
                </c:pt>
                <c:pt idx="270">
                  <c:v>2.1352588045566749E-3</c:v>
                </c:pt>
                <c:pt idx="271">
                  <c:v>2.1358694896543668E-3</c:v>
                </c:pt>
                <c:pt idx="272">
                  <c:v>2.1358694896543668E-3</c:v>
                </c:pt>
                <c:pt idx="273">
                  <c:v>2.1362184525673339E-3</c:v>
                </c:pt>
                <c:pt idx="274">
                  <c:v>2.1362184525673339E-3</c:v>
                </c:pt>
                <c:pt idx="275">
                  <c:v>2.1362184525673339E-3</c:v>
                </c:pt>
                <c:pt idx="276">
                  <c:v>2.1362184525673339E-3</c:v>
                </c:pt>
                <c:pt idx="277">
                  <c:v>2.1362184525673339E-3</c:v>
                </c:pt>
                <c:pt idx="278">
                  <c:v>2.136392934023817E-3</c:v>
                </c:pt>
                <c:pt idx="279">
                  <c:v>2.1366982765726635E-3</c:v>
                </c:pt>
                <c:pt idx="280">
                  <c:v>2.1368727580291466E-3</c:v>
                </c:pt>
                <c:pt idx="281">
                  <c:v>2.1368727580291466E-3</c:v>
                </c:pt>
                <c:pt idx="282">
                  <c:v>2.1368727580291466E-3</c:v>
                </c:pt>
                <c:pt idx="283">
                  <c:v>2.1368727580291466E-3</c:v>
                </c:pt>
                <c:pt idx="284">
                  <c:v>2.1445935624785388E-3</c:v>
                </c:pt>
                <c:pt idx="285">
                  <c:v>2.1448552846632641E-3</c:v>
                </c:pt>
                <c:pt idx="286">
                  <c:v>2.1448552846632641E-3</c:v>
                </c:pt>
                <c:pt idx="287">
                  <c:v>2.1450297661197476E-3</c:v>
                </c:pt>
                <c:pt idx="288">
                  <c:v>2.1463383770433733E-3</c:v>
                </c:pt>
                <c:pt idx="289">
                  <c:v>2.1465128584998569E-3</c:v>
                </c:pt>
                <c:pt idx="290">
                  <c:v>2.1469926825051864E-3</c:v>
                </c:pt>
                <c:pt idx="291">
                  <c:v>2.1475161268746366E-3</c:v>
                </c:pt>
                <c:pt idx="292">
                  <c:v>2.1483449137929328E-3</c:v>
                </c:pt>
                <c:pt idx="293">
                  <c:v>2.1491737007112294E-3</c:v>
                </c:pt>
                <c:pt idx="294">
                  <c:v>2.1500024876295256E-3</c:v>
                </c:pt>
                <c:pt idx="295">
                  <c:v>2.1500024876295256E-3</c:v>
                </c:pt>
                <c:pt idx="296">
                  <c:v>2.1508312745478222E-3</c:v>
                </c:pt>
                <c:pt idx="297">
                  <c:v>2.1573307088018304E-3</c:v>
                </c:pt>
                <c:pt idx="298">
                  <c:v>2.1579850142636431E-3</c:v>
                </c:pt>
                <c:pt idx="299">
                  <c:v>2.1590319030025439E-3</c:v>
                </c:pt>
                <c:pt idx="300">
                  <c:v>2.1592063844590274E-3</c:v>
                </c:pt>
                <c:pt idx="301">
                  <c:v>2.1594681066437523E-3</c:v>
                </c:pt>
                <c:pt idx="302">
                  <c:v>2.1596425881002359E-3</c:v>
                </c:pt>
                <c:pt idx="303">
                  <c:v>2.1602096528338072E-3</c:v>
                </c:pt>
                <c:pt idx="304">
                  <c:v>2.160471375018532E-3</c:v>
                </c:pt>
                <c:pt idx="305">
                  <c:v>2.1606894768391362E-3</c:v>
                </c:pt>
                <c:pt idx="306">
                  <c:v>2.1608203379314991E-3</c:v>
                </c:pt>
                <c:pt idx="307">
                  <c:v>2.1614746433933118E-3</c:v>
                </c:pt>
                <c:pt idx="308">
                  <c:v>2.1616927452139164E-3</c:v>
                </c:pt>
                <c:pt idx="309">
                  <c:v>2.1623034303116084E-3</c:v>
                </c:pt>
                <c:pt idx="310">
                  <c:v>2.1696316514839128E-3</c:v>
                </c:pt>
                <c:pt idx="311">
                  <c:v>2.1709402624075385E-3</c:v>
                </c:pt>
                <c:pt idx="312">
                  <c:v>2.1717690493258351E-3</c:v>
                </c:pt>
                <c:pt idx="313">
                  <c:v>2.1718126696899558E-3</c:v>
                </c:pt>
                <c:pt idx="314">
                  <c:v>2.1727723177006148E-3</c:v>
                </c:pt>
                <c:pt idx="315">
                  <c:v>2.1727723177006148E-3</c:v>
                </c:pt>
                <c:pt idx="316">
                  <c:v>2.173601104618911E-3</c:v>
                </c:pt>
                <c:pt idx="317">
                  <c:v>2.1746043729936907E-3</c:v>
                </c:pt>
                <c:pt idx="318">
                  <c:v>2.1760874653738004E-3</c:v>
                </c:pt>
                <c:pt idx="319">
                  <c:v>2.1827613810842918E-3</c:v>
                </c:pt>
                <c:pt idx="320">
                  <c:v>2.1848987789262141E-3</c:v>
                </c:pt>
                <c:pt idx="321">
                  <c:v>2.1857711862086314E-3</c:v>
                </c:pt>
                <c:pt idx="322">
                  <c:v>2.1860765287574774E-3</c:v>
                </c:pt>
                <c:pt idx="323">
                  <c:v>2.1865563527628069E-3</c:v>
                </c:pt>
                <c:pt idx="324">
                  <c:v>2.18673083421929E-3</c:v>
                </c:pt>
                <c:pt idx="325">
                  <c:v>2.1875596211375866E-3</c:v>
                </c:pt>
                <c:pt idx="326">
                  <c:v>2.1882139265993993E-3</c:v>
                </c:pt>
                <c:pt idx="327">
                  <c:v>2.1960219717770332E-3</c:v>
                </c:pt>
                <c:pt idx="328">
                  <c:v>2.1982466103471973E-3</c:v>
                </c:pt>
                <c:pt idx="329">
                  <c:v>2.1982466103471973E-3</c:v>
                </c:pt>
                <c:pt idx="330">
                  <c:v>2.1985083325319226E-3</c:v>
                </c:pt>
                <c:pt idx="331">
                  <c:v>2.1990317769013728E-3</c:v>
                </c:pt>
                <c:pt idx="332">
                  <c:v>2.1990317769013728E-3</c:v>
                </c:pt>
                <c:pt idx="333">
                  <c:v>2.1993807398143399E-3</c:v>
                </c:pt>
                <c:pt idx="334">
                  <c:v>2.2003403878249985E-3</c:v>
                </c:pt>
                <c:pt idx="335">
                  <c:v>2.2075377479049405E-3</c:v>
                </c:pt>
                <c:pt idx="336">
                  <c:v>2.2076686089973034E-3</c:v>
                </c:pt>
                <c:pt idx="337">
                  <c:v>2.2078867108179076E-3</c:v>
                </c:pt>
                <c:pt idx="338">
                  <c:v>2.2085410162797203E-3</c:v>
                </c:pt>
                <c:pt idx="339">
                  <c:v>2.2099804882957088E-3</c:v>
                </c:pt>
                <c:pt idx="340">
                  <c:v>2.2101549697521924E-3</c:v>
                </c:pt>
                <c:pt idx="341">
                  <c:v>2.2111582381269721E-3</c:v>
                </c:pt>
                <c:pt idx="342">
                  <c:v>2.2111582381269721E-3</c:v>
                </c:pt>
                <c:pt idx="343">
                  <c:v>2.2113763399475763E-3</c:v>
                </c:pt>
                <c:pt idx="344">
                  <c:v>2.2201440331358693E-3</c:v>
                </c:pt>
                <c:pt idx="345">
                  <c:v>2.2221941902495499E-3</c:v>
                </c:pt>
                <c:pt idx="346">
                  <c:v>2.2226740142548794E-3</c:v>
                </c:pt>
                <c:pt idx="347">
                  <c:v>2.2235028011731756E-3</c:v>
                </c:pt>
                <c:pt idx="348">
                  <c:v>2.223633662265538E-3</c:v>
                </c:pt>
                <c:pt idx="349">
                  <c:v>2.223633662265538E-3</c:v>
                </c:pt>
                <c:pt idx="350">
                  <c:v>2.2238517640861422E-3</c:v>
                </c:pt>
                <c:pt idx="351">
                  <c:v>2.2241134862708675E-3</c:v>
                </c:pt>
                <c:pt idx="352">
                  <c:v>2.2241134862708675E-3</c:v>
                </c:pt>
                <c:pt idx="353">
                  <c:v>2.2352802994858078E-3</c:v>
                </c:pt>
                <c:pt idx="354">
                  <c:v>2.2365889104094335E-3</c:v>
                </c:pt>
                <c:pt idx="355">
                  <c:v>2.2369814936865212E-3</c:v>
                </c:pt>
                <c:pt idx="356">
                  <c:v>2.2374176973277301E-3</c:v>
                </c:pt>
                <c:pt idx="357">
                  <c:v>2.2381156231536638E-3</c:v>
                </c:pt>
                <c:pt idx="358">
                  <c:v>2.2470577977984404E-3</c:v>
                </c:pt>
                <c:pt idx="359">
                  <c:v>2.2472758996190446E-3</c:v>
                </c:pt>
                <c:pt idx="360">
                  <c:v>2.2475376218037695E-3</c:v>
                </c:pt>
                <c:pt idx="361">
                  <c:v>2.2481046865373408E-3</c:v>
                </c:pt>
                <c:pt idx="362">
                  <c:v>2.2489334734556374E-3</c:v>
                </c:pt>
                <c:pt idx="363">
                  <c:v>2.2491079549121205E-3</c:v>
                </c:pt>
                <c:pt idx="364">
                  <c:v>2.2495441585533293E-3</c:v>
                </c:pt>
                <c:pt idx="365">
                  <c:v>2.250198464015142E-3</c:v>
                </c:pt>
                <c:pt idx="366">
                  <c:v>2.2597077033934898E-3</c:v>
                </c:pt>
                <c:pt idx="367">
                  <c:v>2.2598821848499734E-3</c:v>
                </c:pt>
                <c:pt idx="368">
                  <c:v>2.2598821848499734E-3</c:v>
                </c:pt>
                <c:pt idx="369">
                  <c:v>2.2607982124965113E-3</c:v>
                </c:pt>
                <c:pt idx="370">
                  <c:v>2.262717508517829E-3</c:v>
                </c:pt>
                <c:pt idx="371">
                  <c:v>2.2635026750720045E-3</c:v>
                </c:pt>
                <c:pt idx="372">
                  <c:v>2.2635462954361252E-3</c:v>
                </c:pt>
                <c:pt idx="373">
                  <c:v>2.2685190169459035E-3</c:v>
                </c:pt>
                <c:pt idx="374">
                  <c:v>2.270525553695463E-3</c:v>
                </c:pt>
                <c:pt idx="375">
                  <c:v>2.2710053777007925E-3</c:v>
                </c:pt>
                <c:pt idx="376">
                  <c:v>2.2710053777007925E-3</c:v>
                </c:pt>
                <c:pt idx="377">
                  <c:v>2.2721395071679347E-3</c:v>
                </c:pt>
                <c:pt idx="378">
                  <c:v>2.2730119144503524E-3</c:v>
                </c:pt>
                <c:pt idx="379">
                  <c:v>2.2736225995480443E-3</c:v>
                </c:pt>
                <c:pt idx="380">
                  <c:v>2.273971562461011E-3</c:v>
                </c:pt>
                <c:pt idx="381">
                  <c:v>2.2740151828251317E-3</c:v>
                </c:pt>
                <c:pt idx="382">
                  <c:v>2.2741460439174945E-3</c:v>
                </c:pt>
                <c:pt idx="383">
                  <c:v>2.2749748308357907E-3</c:v>
                </c:pt>
                <c:pt idx="384">
                  <c:v>2.2750620715640325E-3</c:v>
                </c:pt>
                <c:pt idx="385">
                  <c:v>2.2751493122922743E-3</c:v>
                </c:pt>
                <c:pt idx="386">
                  <c:v>2.2758036177540873E-3</c:v>
                </c:pt>
                <c:pt idx="387">
                  <c:v>2.2758036177540873E-3</c:v>
                </c:pt>
                <c:pt idx="388">
                  <c:v>2.2853128571324348E-3</c:v>
                </c:pt>
                <c:pt idx="389">
                  <c:v>2.2869704309690275E-3</c:v>
                </c:pt>
                <c:pt idx="390">
                  <c:v>2.296785012896221E-3</c:v>
                </c:pt>
                <c:pt idx="391">
                  <c:v>2.298050003455726E-3</c:v>
                </c:pt>
                <c:pt idx="392">
                  <c:v>2.2983989663686926E-3</c:v>
                </c:pt>
                <c:pt idx="393">
                  <c:v>2.2992713736511104E-3</c:v>
                </c:pt>
                <c:pt idx="394">
                  <c:v>2.3082135482958865E-3</c:v>
                </c:pt>
                <c:pt idx="395">
                  <c:v>2.3226955091840123E-3</c:v>
                </c:pt>
                <c:pt idx="396">
                  <c:v>2.3230444720969789E-3</c:v>
                </c:pt>
                <c:pt idx="397">
                  <c:v>2.323698777558792E-3</c:v>
                </c:pt>
                <c:pt idx="398">
                  <c:v>2.3241786015641215E-3</c:v>
                </c:pt>
                <c:pt idx="399">
                  <c:v>2.3241786015641215E-3</c:v>
                </c:pt>
                <c:pt idx="400">
                  <c:v>2.3246584255694506E-3</c:v>
                </c:pt>
                <c:pt idx="401">
                  <c:v>2.3253127310312637E-3</c:v>
                </c:pt>
                <c:pt idx="402">
                  <c:v>2.3254872124877472E-3</c:v>
                </c:pt>
                <c:pt idx="403">
                  <c:v>2.333687840942469E-3</c:v>
                </c:pt>
                <c:pt idx="404">
                  <c:v>2.3366104053385668E-3</c:v>
                </c:pt>
                <c:pt idx="405">
                  <c:v>2.3485623851076825E-3</c:v>
                </c:pt>
                <c:pt idx="406">
                  <c:v>2.3496092738465833E-3</c:v>
                </c:pt>
                <c:pt idx="407">
                  <c:v>2.3497837553030664E-3</c:v>
                </c:pt>
                <c:pt idx="408">
                  <c:v>2.3503944404007584E-3</c:v>
                </c:pt>
                <c:pt idx="409">
                  <c:v>2.3504380607648795E-3</c:v>
                </c:pt>
                <c:pt idx="410">
                  <c:v>2.3595983372302603E-3</c:v>
                </c:pt>
                <c:pt idx="411">
                  <c:v>2.3602090223279523E-3</c:v>
                </c:pt>
                <c:pt idx="412">
                  <c:v>2.3602526426920729E-3</c:v>
                </c:pt>
                <c:pt idx="413">
                  <c:v>2.3604271241485565E-3</c:v>
                </c:pt>
                <c:pt idx="414">
                  <c:v>2.3614303925233362E-3</c:v>
                </c:pt>
                <c:pt idx="415">
                  <c:v>2.3617357350721822E-3</c:v>
                </c:pt>
                <c:pt idx="416">
                  <c:v>2.3619102165286657E-3</c:v>
                </c:pt>
                <c:pt idx="417">
                  <c:v>2.3629134849034454E-3</c:v>
                </c:pt>
                <c:pt idx="418">
                  <c:v>2.3742111592107481E-3</c:v>
                </c:pt>
                <c:pt idx="419">
                  <c:v>2.3746473628519569E-3</c:v>
                </c:pt>
                <c:pt idx="420">
                  <c:v>2.3746909832160776E-3</c:v>
                </c:pt>
                <c:pt idx="421">
                  <c:v>2.3748654646725612E-3</c:v>
                </c:pt>
                <c:pt idx="422">
                  <c:v>2.3758687330473413E-3</c:v>
                </c:pt>
                <c:pt idx="423">
                  <c:v>2.4515936851611545E-3</c:v>
                </c:pt>
                <c:pt idx="424">
                  <c:v>2.4879730688379524E-3</c:v>
                </c:pt>
                <c:pt idx="425">
                  <c:v>2.5003176318841558E-3</c:v>
                </c:pt>
                <c:pt idx="426">
                  <c:v>2.5127930560227222E-3</c:v>
                </c:pt>
                <c:pt idx="427">
                  <c:v>2.5137963243975019E-3</c:v>
                </c:pt>
                <c:pt idx="428">
                  <c:v>2.5154538982340947E-3</c:v>
                </c:pt>
                <c:pt idx="429">
                  <c:v>2.5275803594596935E-3</c:v>
                </c:pt>
                <c:pt idx="430">
                  <c:v>2.5398813021417764E-3</c:v>
                </c:pt>
                <c:pt idx="431">
                  <c:v>2.5518332819108921E-3</c:v>
                </c:pt>
                <c:pt idx="432">
                  <c:v>2.5631309562181952E-3</c:v>
                </c:pt>
                <c:pt idx="433">
                  <c:v>2.5885616285006565E-3</c:v>
                </c:pt>
                <c:pt idx="434">
                  <c:v>2.5895212765113156E-3</c:v>
                </c:pt>
                <c:pt idx="435">
                  <c:v>2.5903936837937329E-3</c:v>
                </c:pt>
                <c:pt idx="436">
                  <c:v>2.591833155809721E-3</c:v>
                </c:pt>
                <c:pt idx="437">
                  <c:v>2.600600848998014E-3</c:v>
                </c:pt>
                <c:pt idx="438">
                  <c:v>2.6007753304544976E-3</c:v>
                </c:pt>
                <c:pt idx="439">
                  <c:v>2.6007753304544976E-3</c:v>
                </c:pt>
                <c:pt idx="440">
                  <c:v>2.6115931807564711E-3</c:v>
                </c:pt>
                <c:pt idx="441">
                  <c:v>2.6115931807564711E-3</c:v>
                </c:pt>
                <c:pt idx="442">
                  <c:v>2.6117676622129543E-3</c:v>
                </c:pt>
                <c:pt idx="443">
                  <c:v>2.6117676622129543E-3</c:v>
                </c:pt>
                <c:pt idx="444">
                  <c:v>2.6124219676747673E-3</c:v>
                </c:pt>
                <c:pt idx="445">
                  <c:v>2.6124219676747673E-3</c:v>
                </c:pt>
                <c:pt idx="446">
                  <c:v>2.6129017916800969E-3</c:v>
                </c:pt>
                <c:pt idx="447">
                  <c:v>2.6129017916800969E-3</c:v>
                </c:pt>
                <c:pt idx="448">
                  <c:v>2.6135124767777888E-3</c:v>
                </c:pt>
                <c:pt idx="449">
                  <c:v>2.6248101510850915E-3</c:v>
                </c:pt>
                <c:pt idx="450">
                  <c:v>2.6276018543888264E-3</c:v>
                </c:pt>
                <c:pt idx="451">
                  <c:v>2.6281252987582771E-3</c:v>
                </c:pt>
                <c:pt idx="452">
                  <c:v>2.6387686676037671E-3</c:v>
                </c:pt>
                <c:pt idx="453">
                  <c:v>2.6513749528346954E-3</c:v>
                </c:pt>
                <c:pt idx="454">
                  <c:v>2.6513749528346954E-3</c:v>
                </c:pt>
                <c:pt idx="455">
                  <c:v>2.6655079508098546E-3</c:v>
                </c:pt>
                <c:pt idx="456">
                  <c:v>2.6758023567423775E-3</c:v>
                </c:pt>
                <c:pt idx="457">
                  <c:v>2.7038938712362114E-3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28-4875-8C4B-6C8F1030B6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28-4875-8C4B-6C8F1030B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494208"/>
        <c:axId val="1"/>
      </c:scatterChart>
      <c:valAx>
        <c:axId val="56349420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926605504587156"/>
              <c:y val="0.90548908520581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49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541284403669728E-2"/>
          <c:y val="0.92073298764483702"/>
          <c:w val="0.858715596330275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Aur - O-C Diagr.</a:t>
            </a:r>
          </a:p>
        </c:rich>
      </c:tx>
      <c:layout>
        <c:manualLayout>
          <c:xMode val="edge"/>
          <c:yMode val="edge"/>
          <c:x val="0.395503200988765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3400767041749"/>
          <c:y val="0.14723926380368099"/>
          <c:w val="0.84656194010667285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5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D-42DD-9990-AA2724CC86C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3.0000000000000001E-3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4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6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9">
                    <c:v>0</c:v>
                  </c:pt>
                  <c:pt idx="180">
                    <c:v>0</c:v>
                  </c:pt>
                  <c:pt idx="218">
                    <c:v>0.01</c:v>
                  </c:pt>
                  <c:pt idx="236">
                    <c:v>4.0000000000000001E-3</c:v>
                  </c:pt>
                  <c:pt idx="362">
                    <c:v>1.6000000000000001E-4</c:v>
                  </c:pt>
                  <c:pt idx="365">
                    <c:v>1.3999999999999999E-4</c:v>
                  </c:pt>
                  <c:pt idx="369">
                    <c:v>5.0000000000000001E-4</c:v>
                  </c:pt>
                  <c:pt idx="373">
                    <c:v>4.0000000000000001E-3</c:v>
                  </c:pt>
                  <c:pt idx="384">
                    <c:v>7.6000000000000004E-4</c:v>
                  </c:pt>
                  <c:pt idx="387">
                    <c:v>7.0000000000000001E-3</c:v>
                  </c:pt>
                  <c:pt idx="388">
                    <c:v>1E-4</c:v>
                  </c:pt>
                  <c:pt idx="390">
                    <c:v>2.0000000000000001E-4</c:v>
                  </c:pt>
                  <c:pt idx="391">
                    <c:v>5.0000000000000001E-3</c:v>
                  </c:pt>
                  <c:pt idx="394">
                    <c:v>8.0000000000000002E-3</c:v>
                  </c:pt>
                  <c:pt idx="395">
                    <c:v>5.0000000000000001E-3</c:v>
                  </c:pt>
                  <c:pt idx="396">
                    <c:v>0</c:v>
                  </c:pt>
                  <c:pt idx="399">
                    <c:v>0</c:v>
                  </c:pt>
                  <c:pt idx="402">
                    <c:v>6.0000000000000001E-3</c:v>
                  </c:pt>
                  <c:pt idx="404">
                    <c:v>4.0000000000000001E-3</c:v>
                  </c:pt>
                  <c:pt idx="408">
                    <c:v>1E-3</c:v>
                  </c:pt>
                  <c:pt idx="419">
                    <c:v>6.0000000000000001E-3</c:v>
                  </c:pt>
                  <c:pt idx="423">
                    <c:v>0.01</c:v>
                  </c:pt>
                  <c:pt idx="424">
                    <c:v>1.6000000000000001E-3</c:v>
                  </c:pt>
                  <c:pt idx="425">
                    <c:v>2.0000000000000001E-4</c:v>
                  </c:pt>
                  <c:pt idx="426">
                    <c:v>8.0000000000000004E-4</c:v>
                  </c:pt>
                  <c:pt idx="427">
                    <c:v>1E-3</c:v>
                  </c:pt>
                  <c:pt idx="428">
                    <c:v>4.0000000000000002E-4</c:v>
                  </c:pt>
                  <c:pt idx="429">
                    <c:v>2.0000000000000001E-4</c:v>
                  </c:pt>
                  <c:pt idx="430">
                    <c:v>1E-4</c:v>
                  </c:pt>
                  <c:pt idx="431">
                    <c:v>1E-4</c:v>
                  </c:pt>
                  <c:pt idx="432">
                    <c:v>2.0000000000000001E-4</c:v>
                  </c:pt>
                  <c:pt idx="433">
                    <c:v>2.8999999999999998E-3</c:v>
                  </c:pt>
                  <c:pt idx="434">
                    <c:v>2.2000000000000001E-3</c:v>
                  </c:pt>
                  <c:pt idx="435">
                    <c:v>1E-4</c:v>
                  </c:pt>
                  <c:pt idx="436">
                    <c:v>6.9999999999999999E-4</c:v>
                  </c:pt>
                  <c:pt idx="437">
                    <c:v>0</c:v>
                  </c:pt>
                  <c:pt idx="439">
                    <c:v>0</c:v>
                  </c:pt>
                  <c:pt idx="441">
                    <c:v>0</c:v>
                  </c:pt>
                  <c:pt idx="443">
                    <c:v>0</c:v>
                  </c:pt>
                  <c:pt idx="445">
                    <c:v>0</c:v>
                  </c:pt>
                  <c:pt idx="447">
                    <c:v>0</c:v>
                  </c:pt>
                  <c:pt idx="448">
                    <c:v>1E-4</c:v>
                  </c:pt>
                  <c:pt idx="449">
                    <c:v>1E-4</c:v>
                  </c:pt>
                  <c:pt idx="450">
                    <c:v>2.5999999999999999E-3</c:v>
                  </c:pt>
                  <c:pt idx="451">
                    <c:v>1E-4</c:v>
                  </c:pt>
                  <c:pt idx="452">
                    <c:v>2.0000000000000001E-4</c:v>
                  </c:pt>
                  <c:pt idx="453">
                    <c:v>1E-4</c:v>
                  </c:pt>
                  <c:pt idx="454">
                    <c:v>2.0000000000000001E-4</c:v>
                  </c:pt>
                  <c:pt idx="455">
                    <c:v>4.1000000000000003E-3</c:v>
                  </c:pt>
                  <c:pt idx="456">
                    <c:v>4.0000000000000002E-4</c:v>
                  </c:pt>
                  <c:pt idx="45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6.7548400038504042E-3</c:v>
                </c:pt>
                <c:pt idx="1">
                  <c:v>-4.807949997484684E-3</c:v>
                </c:pt>
                <c:pt idx="2">
                  <c:v>-3.0626599946117494E-3</c:v>
                </c:pt>
                <c:pt idx="3">
                  <c:v>6.2399740003456827E-2</c:v>
                </c:pt>
                <c:pt idx="4">
                  <c:v>1.4361300003656652E-2</c:v>
                </c:pt>
                <c:pt idx="5">
                  <c:v>-1.2677139995503239E-2</c:v>
                </c:pt>
                <c:pt idx="6">
                  <c:v>-2.4166969997168053E-2</c:v>
                </c:pt>
                <c:pt idx="7">
                  <c:v>-1.1751999772968702E-4</c:v>
                </c:pt>
                <c:pt idx="8">
                  <c:v>1.1882480004715035E-2</c:v>
                </c:pt>
                <c:pt idx="9">
                  <c:v>4.5844040003430564E-2</c:v>
                </c:pt>
                <c:pt idx="10">
                  <c:v>4.7728720001032343E-2</c:v>
                </c:pt>
                <c:pt idx="11">
                  <c:v>9.5557400054531172E-3</c:v>
                </c:pt>
                <c:pt idx="12">
                  <c:v>9.5173000045178924E-3</c:v>
                </c:pt>
                <c:pt idx="13">
                  <c:v>-1.3559579994762316E-2</c:v>
                </c:pt>
                <c:pt idx="14">
                  <c:v>1.1412990003009327E-2</c:v>
                </c:pt>
                <c:pt idx="15">
                  <c:v>1.4394890004041372E-2</c:v>
                </c:pt>
                <c:pt idx="16">
                  <c:v>-1.3261399981274735E-3</c:v>
                </c:pt>
                <c:pt idx="17">
                  <c:v>-1.1432699975557625E-3</c:v>
                </c:pt>
                <c:pt idx="18">
                  <c:v>-9.0070499973080587E-3</c:v>
                </c:pt>
                <c:pt idx="19">
                  <c:v>-1.176651999776368E-2</c:v>
                </c:pt>
                <c:pt idx="20">
                  <c:v>-3.6110799956077244E-3</c:v>
                </c:pt>
                <c:pt idx="21">
                  <c:v>-1.4858699978503864E-3</c:v>
                </c:pt>
                <c:pt idx="22">
                  <c:v>-1.3542969994887244E-2</c:v>
                </c:pt>
                <c:pt idx="23">
                  <c:v>-1.3946589999250136E-2</c:v>
                </c:pt>
                <c:pt idx="24">
                  <c:v>-7.4561999972502235E-3</c:v>
                </c:pt>
                <c:pt idx="25">
                  <c:v>1.1005640000803396E-2</c:v>
                </c:pt>
                <c:pt idx="26">
                  <c:v>5.3999300034774933E-3</c:v>
                </c:pt>
                <c:pt idx="27">
                  <c:v>2.7173400012543425E-3</c:v>
                </c:pt>
                <c:pt idx="28">
                  <c:v>1.6678900003171293E-2</c:v>
                </c:pt>
                <c:pt idx="29">
                  <c:v>-6.4364199970441405E-3</c:v>
                </c:pt>
                <c:pt idx="30">
                  <c:v>-4.2129995563300326E-5</c:v>
                </c:pt>
                <c:pt idx="31">
                  <c:v>2.9194300041126553E-3</c:v>
                </c:pt>
                <c:pt idx="32">
                  <c:v>8.9200000365963206E-4</c:v>
                </c:pt>
                <c:pt idx="33">
                  <c:v>1.5382390003651381E-2</c:v>
                </c:pt>
                <c:pt idx="34">
                  <c:v>1.2170970003353432E-2</c:v>
                </c:pt>
                <c:pt idx="35">
                  <c:v>1.899855000374373E-2</c:v>
                </c:pt>
                <c:pt idx="36">
                  <c:v>-3.0412719996093074E-2</c:v>
                </c:pt>
                <c:pt idx="37">
                  <c:v>5.548840003029909E-3</c:v>
                </c:pt>
                <c:pt idx="38">
                  <c:v>-5.9316599981684703E-3</c:v>
                </c:pt>
                <c:pt idx="39">
                  <c:v>3.2902100028877612E-3</c:v>
                </c:pt>
                <c:pt idx="40">
                  <c:v>-2.0941899965691846E-3</c:v>
                </c:pt>
                <c:pt idx="41">
                  <c:v>1.7396200000803219E-2</c:v>
                </c:pt>
                <c:pt idx="42">
                  <c:v>-1.5781999900355004E-4</c:v>
                </c:pt>
                <c:pt idx="43">
                  <c:v>2.3435800030711107E-3</c:v>
                </c:pt>
                <c:pt idx="44">
                  <c:v>3.0569600057788193E-3</c:v>
                </c:pt>
                <c:pt idx="45">
                  <c:v>-1.3517399995180313E-2</c:v>
                </c:pt>
                <c:pt idx="46">
                  <c:v>-8.1516599930182565E-3</c:v>
                </c:pt>
                <c:pt idx="47">
                  <c:v>1.3195100036682561E-3</c:v>
                </c:pt>
                <c:pt idx="48">
                  <c:v>-4.7189299984893296E-3</c:v>
                </c:pt>
                <c:pt idx="49">
                  <c:v>-6.7573699961940292E-3</c:v>
                </c:pt>
                <c:pt idx="50">
                  <c:v>-5.3630799957318231E-3</c:v>
                </c:pt>
                <c:pt idx="51">
                  <c:v>-3.1774099988979287E-3</c:v>
                </c:pt>
                <c:pt idx="77">
                  <c:v>-9.0887999249389395E-4</c:v>
                </c:pt>
                <c:pt idx="79">
                  <c:v>-1.6741699946578592E-3</c:v>
                </c:pt>
                <c:pt idx="83">
                  <c:v>6.4505199989071116E-3</c:v>
                </c:pt>
                <c:pt idx="84">
                  <c:v>3.4027500078082085E-3</c:v>
                </c:pt>
                <c:pt idx="85">
                  <c:v>-6.9624299940187484E-3</c:v>
                </c:pt>
                <c:pt idx="86">
                  <c:v>1.4895200074533932E-3</c:v>
                </c:pt>
                <c:pt idx="87">
                  <c:v>5.1243400084786117E-3</c:v>
                </c:pt>
                <c:pt idx="88">
                  <c:v>3.817939999862574E-3</c:v>
                </c:pt>
                <c:pt idx="89">
                  <c:v>2.4143199989339337E-3</c:v>
                </c:pt>
                <c:pt idx="90">
                  <c:v>-4.3055899950559251E-3</c:v>
                </c:pt>
                <c:pt idx="91">
                  <c:v>-8.5363999824039638E-4</c:v>
                </c:pt>
                <c:pt idx="92">
                  <c:v>-3.892079992510844E-3</c:v>
                </c:pt>
                <c:pt idx="93">
                  <c:v>-4.9305199936497957E-3</c:v>
                </c:pt>
                <c:pt idx="94">
                  <c:v>-4.3137999964528717E-3</c:v>
                </c:pt>
                <c:pt idx="95">
                  <c:v>-1.9195100030628964E-3</c:v>
                </c:pt>
                <c:pt idx="96">
                  <c:v>9.4747800030745566E-3</c:v>
                </c:pt>
                <c:pt idx="97">
                  <c:v>3.5946000571129844E-4</c:v>
                </c:pt>
                <c:pt idx="102">
                  <c:v>-3.9288400002988055E-3</c:v>
                </c:pt>
                <c:pt idx="104">
                  <c:v>-4.9672800014377572E-3</c:v>
                </c:pt>
                <c:pt idx="106">
                  <c:v>-1.0181999823544174E-4</c:v>
                </c:pt>
                <c:pt idx="108">
                  <c:v>7.7444200069294311E-3</c:v>
                </c:pt>
                <c:pt idx="113">
                  <c:v>1.0408910005935468E-2</c:v>
                </c:pt>
                <c:pt idx="115">
                  <c:v>-1.9562699962989427E-3</c:v>
                </c:pt>
                <c:pt idx="116">
                  <c:v>3.2270000519929454E-4</c:v>
                </c:pt>
                <c:pt idx="117">
                  <c:v>-3.192619995388668E-3</c:v>
                </c:pt>
                <c:pt idx="118">
                  <c:v>3.9778600039426237E-3</c:v>
                </c:pt>
                <c:pt idx="119">
                  <c:v>1.1824100009107497E-2</c:v>
                </c:pt>
                <c:pt idx="124">
                  <c:v>2.3062800028128549E-3</c:v>
                </c:pt>
                <c:pt idx="127">
                  <c:v>1.015252000070177E-2</c:v>
                </c:pt>
                <c:pt idx="128">
                  <c:v>-5.3763099931529723E-3</c:v>
                </c:pt>
                <c:pt idx="129">
                  <c:v>1.4236900024116039E-3</c:v>
                </c:pt>
                <c:pt idx="130">
                  <c:v>7.1140800064313225E-3</c:v>
                </c:pt>
                <c:pt idx="131">
                  <c:v>-4.1474999306956306E-4</c:v>
                </c:pt>
                <c:pt idx="132">
                  <c:v>1.307564000308048E-2</c:v>
                </c:pt>
                <c:pt idx="135">
                  <c:v>5.9411000038380735E-3</c:v>
                </c:pt>
                <c:pt idx="137">
                  <c:v>1.3335390001884662E-2</c:v>
                </c:pt>
                <c:pt idx="138">
                  <c:v>-1.7799299967009574E-3</c:v>
                </c:pt>
                <c:pt idx="139">
                  <c:v>-3.8818369990622159E-2</c:v>
                </c:pt>
                <c:pt idx="140">
                  <c:v>1.5614360010658856E-2</c:v>
                </c:pt>
                <c:pt idx="142">
                  <c:v>1.1596260010264814E-2</c:v>
                </c:pt>
                <c:pt idx="143">
                  <c:v>5.0866500023403205E-3</c:v>
                </c:pt>
                <c:pt idx="144">
                  <c:v>-4.7889996494632214E-5</c:v>
                </c:pt>
                <c:pt idx="145">
                  <c:v>-6.0863300022901967E-3</c:v>
                </c:pt>
                <c:pt idx="146">
                  <c:v>7.9136700005619787E-3</c:v>
                </c:pt>
                <c:pt idx="147">
                  <c:v>8.8752299998304807E-3</c:v>
                </c:pt>
                <c:pt idx="148">
                  <c:v>-2.1824299983563833E-3</c:v>
                </c:pt>
                <c:pt idx="149">
                  <c:v>-3.7730479998572264E-2</c:v>
                </c:pt>
                <c:pt idx="150">
                  <c:v>5.5869300049380399E-3</c:v>
                </c:pt>
                <c:pt idx="151">
                  <c:v>7.5292700057616457E-3</c:v>
                </c:pt>
                <c:pt idx="152">
                  <c:v>3.4908300076494925E-3</c:v>
                </c:pt>
                <c:pt idx="153">
                  <c:v>3.4139500057790428E-3</c:v>
                </c:pt>
                <c:pt idx="154">
                  <c:v>-1.1340999990352429E-3</c:v>
                </c:pt>
                <c:pt idx="155">
                  <c:v>3.3707000693539158E-4</c:v>
                </c:pt>
                <c:pt idx="156">
                  <c:v>-1.1917599986190908E-3</c:v>
                </c:pt>
                <c:pt idx="158">
                  <c:v>6.8082400030107237E-3</c:v>
                </c:pt>
                <c:pt idx="159">
                  <c:v>9.8082399999839254E-3</c:v>
                </c:pt>
                <c:pt idx="160">
                  <c:v>1.2986300062038936E-3</c:v>
                </c:pt>
                <c:pt idx="161">
                  <c:v>-4.4223999939276837E-3</c:v>
                </c:pt>
                <c:pt idx="162">
                  <c:v>-9.9512300002970733E-3</c:v>
                </c:pt>
                <c:pt idx="163">
                  <c:v>-8.9512299964553677E-3</c:v>
                </c:pt>
                <c:pt idx="164">
                  <c:v>-1.719469997624401E-3</c:v>
                </c:pt>
                <c:pt idx="165">
                  <c:v>-6.4404999939142726E-3</c:v>
                </c:pt>
                <c:pt idx="166">
                  <c:v>-5.4404999973485246E-3</c:v>
                </c:pt>
                <c:pt idx="167">
                  <c:v>-4.4049999269191176E-4</c:v>
                </c:pt>
                <c:pt idx="168">
                  <c:v>1.5595000077155419E-3</c:v>
                </c:pt>
                <c:pt idx="169">
                  <c:v>2.9922300091129728E-3</c:v>
                </c:pt>
                <c:pt idx="170">
                  <c:v>-2.0462100001168437E-3</c:v>
                </c:pt>
                <c:pt idx="171">
                  <c:v>2.9537899972638115E-3</c:v>
                </c:pt>
                <c:pt idx="172">
                  <c:v>1.6309639999235515E-2</c:v>
                </c:pt>
                <c:pt idx="173">
                  <c:v>4.2327600094722584E-3</c:v>
                </c:pt>
                <c:pt idx="174">
                  <c:v>-1.8411389995890204E-2</c:v>
                </c:pt>
                <c:pt idx="175">
                  <c:v>8.5886099986964837E-3</c:v>
                </c:pt>
                <c:pt idx="176">
                  <c:v>-6.0939799950574525E-3</c:v>
                </c:pt>
                <c:pt idx="177">
                  <c:v>-5.1708600003621541E-3</c:v>
                </c:pt>
                <c:pt idx="179">
                  <c:v>-9.7177899951930158E-3</c:v>
                </c:pt>
                <c:pt idx="180">
                  <c:v>5.243769999651704E-3</c:v>
                </c:pt>
                <c:pt idx="183">
                  <c:v>-1.3118049995682668E-2</c:v>
                </c:pt>
                <c:pt idx="184">
                  <c:v>-6.5688800023053773E-3</c:v>
                </c:pt>
                <c:pt idx="185">
                  <c:v>-1.8664979994355235E-2</c:v>
                </c:pt>
                <c:pt idx="186">
                  <c:v>-1.1745899973902851E-3</c:v>
                </c:pt>
                <c:pt idx="187">
                  <c:v>-6.8956199975218624E-3</c:v>
                </c:pt>
                <c:pt idx="188">
                  <c:v>0</c:v>
                </c:pt>
                <c:pt idx="189">
                  <c:v>-1.7308499955106527E-3</c:v>
                </c:pt>
                <c:pt idx="190">
                  <c:v>1.626915000815643E-2</c:v>
                </c:pt>
                <c:pt idx="191">
                  <c:v>-1.0769289991003461E-2</c:v>
                </c:pt>
                <c:pt idx="192">
                  <c:v>1.7701880009553861E-2</c:v>
                </c:pt>
                <c:pt idx="193">
                  <c:v>-8.0772999353939667E-4</c:v>
                </c:pt>
                <c:pt idx="194">
                  <c:v>-1.4374999991559889E-2</c:v>
                </c:pt>
                <c:pt idx="195">
                  <c:v>-1.0374999990744982E-2</c:v>
                </c:pt>
                <c:pt idx="196">
                  <c:v>-9.3749999941792339E-3</c:v>
                </c:pt>
                <c:pt idx="197">
                  <c:v>-7.4518799956422299E-3</c:v>
                </c:pt>
                <c:pt idx="198">
                  <c:v>-5.4518799952347763E-3</c:v>
                </c:pt>
                <c:pt idx="199">
                  <c:v>1.1019290010153782E-2</c:v>
                </c:pt>
                <c:pt idx="200">
                  <c:v>-1.9150000298395753E-5</c:v>
                </c:pt>
                <c:pt idx="201">
                  <c:v>3.9808500005165115E-3</c:v>
                </c:pt>
                <c:pt idx="202">
                  <c:v>2.9424100066535175E-3</c:v>
                </c:pt>
                <c:pt idx="203">
                  <c:v>-8.1344699938199483E-3</c:v>
                </c:pt>
                <c:pt idx="204">
                  <c:v>-3.1344699891633354E-3</c:v>
                </c:pt>
                <c:pt idx="205">
                  <c:v>3.3336699998471886E-2</c:v>
                </c:pt>
                <c:pt idx="206">
                  <c:v>7.8270899975905195E-3</c:v>
                </c:pt>
                <c:pt idx="207">
                  <c:v>-7.4017999577336013E-4</c:v>
                </c:pt>
                <c:pt idx="208">
                  <c:v>-3.8778620000812225E-2</c:v>
                </c:pt>
                <c:pt idx="209">
                  <c:v>-7.7862000034656376E-4</c:v>
                </c:pt>
                <c:pt idx="210">
                  <c:v>-9.8170599885634147E-3</c:v>
                </c:pt>
                <c:pt idx="211">
                  <c:v>-8.8554999965708703E-3</c:v>
                </c:pt>
                <c:pt idx="212">
                  <c:v>8.8946400064742193E-3</c:v>
                </c:pt>
                <c:pt idx="213">
                  <c:v>1.5856199999689125E-2</c:v>
                </c:pt>
                <c:pt idx="214">
                  <c:v>-5.5561900007887743E-3</c:v>
                </c:pt>
                <c:pt idx="215">
                  <c:v>-1.7633069997827988E-2</c:v>
                </c:pt>
                <c:pt idx="216">
                  <c:v>-6.9072999758645892E-4</c:v>
                </c:pt>
                <c:pt idx="217">
                  <c:v>-3.7099499968462624E-3</c:v>
                </c:pt>
                <c:pt idx="218">
                  <c:v>-1.7099499964388087E-3</c:v>
                </c:pt>
                <c:pt idx="219">
                  <c:v>1.2708300055237487E-3</c:v>
                </c:pt>
                <c:pt idx="220">
                  <c:v>1.0684339998988435E-2</c:v>
                </c:pt>
                <c:pt idx="221">
                  <c:v>-2.0943499912391417E-3</c:v>
                </c:pt>
                <c:pt idx="222">
                  <c:v>1.867210005002562E-3</c:v>
                </c:pt>
                <c:pt idx="223">
                  <c:v>4.3576000025495887E-3</c:v>
                </c:pt>
                <c:pt idx="224">
                  <c:v>-1.7122999270213768E-4</c:v>
                </c:pt>
                <c:pt idx="225">
                  <c:v>-1.815379990148358E-3</c:v>
                </c:pt>
                <c:pt idx="226">
                  <c:v>2.1846200033905916E-3</c:v>
                </c:pt>
                <c:pt idx="227">
                  <c:v>3.1846200072322972E-3</c:v>
                </c:pt>
                <c:pt idx="228">
                  <c:v>-2.0186999608995393E-4</c:v>
                </c:pt>
                <c:pt idx="229">
                  <c:v>1.5020300052128732E-3</c:v>
                </c:pt>
                <c:pt idx="230">
                  <c:v>-1.0054790000140201E-2</c:v>
                </c:pt>
                <c:pt idx="231">
                  <c:v>1.0887550008192193E-2</c:v>
                </c:pt>
                <c:pt idx="232">
                  <c:v>1.1733790008292999E-2</c:v>
                </c:pt>
                <c:pt idx="233">
                  <c:v>9.2049599988968112E-3</c:v>
                </c:pt>
                <c:pt idx="234">
                  <c:v>1.0204960002738517E-2</c:v>
                </c:pt>
                <c:pt idx="235">
                  <c:v>8.6953500067465939E-3</c:v>
                </c:pt>
                <c:pt idx="236">
                  <c:v>1.0695350007154047E-2</c:v>
                </c:pt>
                <c:pt idx="237">
                  <c:v>9.1280800043023191E-3</c:v>
                </c:pt>
                <c:pt idx="238">
                  <c:v>-2.4439189990516752E-2</c:v>
                </c:pt>
                <c:pt idx="239">
                  <c:v>5.9551000013016164E-3</c:v>
                </c:pt>
                <c:pt idx="240">
                  <c:v>-2.554509999754373E-3</c:v>
                </c:pt>
                <c:pt idx="241">
                  <c:v>-1.6021999908844009E-4</c:v>
                </c:pt>
                <c:pt idx="242">
                  <c:v>-2.7467099935165606E-3</c:v>
                </c:pt>
                <c:pt idx="243">
                  <c:v>3.019563000270864E-2</c:v>
                </c:pt>
                <c:pt idx="244">
                  <c:v>4.1571900001144968E-3</c:v>
                </c:pt>
                <c:pt idx="245">
                  <c:v>-1.2390859999868553E-2</c:v>
                </c:pt>
                <c:pt idx="246">
                  <c:v>1.6091400029836223E-3</c:v>
                </c:pt>
                <c:pt idx="247">
                  <c:v>1.5130400061025284E-3</c:v>
                </c:pt>
                <c:pt idx="248">
                  <c:v>4.5130400030757301E-3</c:v>
                </c:pt>
                <c:pt idx="249">
                  <c:v>-1.1525399997481145E-2</c:v>
                </c:pt>
                <c:pt idx="250">
                  <c:v>5.4746000023442321E-3</c:v>
                </c:pt>
                <c:pt idx="251">
                  <c:v>1.9964990009611938E-2</c:v>
                </c:pt>
                <c:pt idx="252">
                  <c:v>-3.2079899974633008E-3</c:v>
                </c:pt>
                <c:pt idx="253">
                  <c:v>8.7920100049814209E-3</c:v>
                </c:pt>
                <c:pt idx="254">
                  <c:v>0</c:v>
                </c:pt>
                <c:pt idx="255">
                  <c:v>1.5215970001008827E-2</c:v>
                </c:pt>
                <c:pt idx="256">
                  <c:v>-6.8224700007704087E-3</c:v>
                </c:pt>
                <c:pt idx="257">
                  <c:v>1.7753000429365784E-4</c:v>
                </c:pt>
                <c:pt idx="258">
                  <c:v>-5.3320799997891299E-3</c:v>
                </c:pt>
                <c:pt idx="260">
                  <c:v>6.4949400039040484E-3</c:v>
                </c:pt>
                <c:pt idx="261">
                  <c:v>1.2494940005126409E-2</c:v>
                </c:pt>
                <c:pt idx="262">
                  <c:v>6.812350002292078E-3</c:v>
                </c:pt>
                <c:pt idx="263">
                  <c:v>7.2835200044210069E-3</c:v>
                </c:pt>
                <c:pt idx="264">
                  <c:v>-5.2260899974498898E-3</c:v>
                </c:pt>
                <c:pt idx="265">
                  <c:v>5.2450800067163073E-3</c:v>
                </c:pt>
                <c:pt idx="266">
                  <c:v>1.424508000491187E-2</c:v>
                </c:pt>
                <c:pt idx="267">
                  <c:v>1.5245080008753575E-2</c:v>
                </c:pt>
                <c:pt idx="268">
                  <c:v>3.5240500073996373E-3</c:v>
                </c:pt>
                <c:pt idx="269">
                  <c:v>5.5240500078070909E-3</c:v>
                </c:pt>
                <c:pt idx="270">
                  <c:v>1.9760000068345107E-3</c:v>
                </c:pt>
                <c:pt idx="271">
                  <c:v>-5.1585399996838532E-3</c:v>
                </c:pt>
                <c:pt idx="272">
                  <c:v>1.6841459997522179E-2</c:v>
                </c:pt>
                <c:pt idx="273">
                  <c:v>-6.2354199908440933E-3</c:v>
                </c:pt>
                <c:pt idx="274">
                  <c:v>-3.2354199938708916E-3</c:v>
                </c:pt>
                <c:pt idx="275">
                  <c:v>-2.2354199973051436E-3</c:v>
                </c:pt>
                <c:pt idx="276">
                  <c:v>7.6458000694401562E-4</c:v>
                </c:pt>
                <c:pt idx="277">
                  <c:v>6.7645800081663765E-3</c:v>
                </c:pt>
                <c:pt idx="278">
                  <c:v>1.7261400062125176E-3</c:v>
                </c:pt>
                <c:pt idx="279">
                  <c:v>1.5887000336078927E-4</c:v>
                </c:pt>
                <c:pt idx="280">
                  <c:v>-6.8795699917245656E-3</c:v>
                </c:pt>
                <c:pt idx="281">
                  <c:v>4.1204300068784505E-3</c:v>
                </c:pt>
                <c:pt idx="282">
                  <c:v>5.1204300107201561E-3</c:v>
                </c:pt>
                <c:pt idx="283">
                  <c:v>1.4120430008915719E-2</c:v>
                </c:pt>
                <c:pt idx="284">
                  <c:v>9.1946000611642376E-4</c:v>
                </c:pt>
                <c:pt idx="285">
                  <c:v>-1.3819999003317207E-4</c:v>
                </c:pt>
                <c:pt idx="286">
                  <c:v>1.0861800008569844E-2</c:v>
                </c:pt>
                <c:pt idx="287">
                  <c:v>1.8233599985251203E-3</c:v>
                </c:pt>
                <c:pt idx="288">
                  <c:v>6.5350599979865365E-3</c:v>
                </c:pt>
                <c:pt idx="289">
                  <c:v>6.4966200006892905E-3</c:v>
                </c:pt>
                <c:pt idx="290">
                  <c:v>4.8909100005403161E-3</c:v>
                </c:pt>
                <c:pt idx="291">
                  <c:v>-1.2244099998497404E-3</c:v>
                </c:pt>
                <c:pt idx="292">
                  <c:v>2.0930000027874485E-3</c:v>
                </c:pt>
                <c:pt idx="293">
                  <c:v>-1.5895899996394292E-3</c:v>
                </c:pt>
                <c:pt idx="294">
                  <c:v>-2.2721799978171475E-3</c:v>
                </c:pt>
                <c:pt idx="295">
                  <c:v>1.4727820002008229E-2</c:v>
                </c:pt>
                <c:pt idx="296">
                  <c:v>2.1045230008894578E-2</c:v>
                </c:pt>
                <c:pt idx="297">
                  <c:v>5.1133400047547184E-3</c:v>
                </c:pt>
                <c:pt idx="298">
                  <c:v>1.7469190002884716E-2</c:v>
                </c:pt>
                <c:pt idx="299">
                  <c:v>1.1238550003326964E-2</c:v>
                </c:pt>
                <c:pt idx="300">
                  <c:v>5.2001100048073567E-3</c:v>
                </c:pt>
                <c:pt idx="301">
                  <c:v>6.1424500090652145E-3</c:v>
                </c:pt>
                <c:pt idx="303">
                  <c:v>-2.5209199957316741E-3</c:v>
                </c:pt>
                <c:pt idx="304">
                  <c:v>2.4214200093410909E-3</c:v>
                </c:pt>
                <c:pt idx="305">
                  <c:v>4.873370002314914E-3</c:v>
                </c:pt>
                <c:pt idx="306">
                  <c:v>-5.6554599941591732E-3</c:v>
                </c:pt>
                <c:pt idx="307">
                  <c:v>-4.2996100019081496E-3</c:v>
                </c:pt>
                <c:pt idx="308">
                  <c:v>8.1523400076548569E-3</c:v>
                </c:pt>
                <c:pt idx="309">
                  <c:v>-9.8219999927096069E-4</c:v>
                </c:pt>
                <c:pt idx="310">
                  <c:v>3.4033200063277036E-3</c:v>
                </c:pt>
                <c:pt idx="311">
                  <c:v>4.1150200049742125E-3</c:v>
                </c:pt>
                <c:pt idx="312">
                  <c:v>2.3432430003595073E-2</c:v>
                </c:pt>
                <c:pt idx="313">
                  <c:v>2.9228200000943616E-3</c:v>
                </c:pt>
                <c:pt idx="314">
                  <c:v>-6.2885999941499904E-3</c:v>
                </c:pt>
                <c:pt idx="315">
                  <c:v>1.4711399999214336E-2</c:v>
                </c:pt>
                <c:pt idx="316">
                  <c:v>1.6028810001444072E-2</c:v>
                </c:pt>
                <c:pt idx="317">
                  <c:v>-1.6922199938562699E-3</c:v>
                </c:pt>
                <c:pt idx="318">
                  <c:v>-5.0189599933219142E-3</c:v>
                </c:pt>
                <c:pt idx="320">
                  <c:v>-1.9601799940573983E-3</c:v>
                </c:pt>
                <c:pt idx="321">
                  <c:v>1.8476200057193637E-3</c:v>
                </c:pt>
                <c:pt idx="322">
                  <c:v>4.2803500036825426E-3</c:v>
                </c:pt>
                <c:pt idx="323">
                  <c:v>-3.253599934396334E-4</c:v>
                </c:pt>
                <c:pt idx="324">
                  <c:v>3.6362000028020702E-3</c:v>
                </c:pt>
                <c:pt idx="325">
                  <c:v>-1.5046389999042731E-2</c:v>
                </c:pt>
                <c:pt idx="326">
                  <c:v>5.4309459999785759E-2</c:v>
                </c:pt>
                <c:pt idx="327">
                  <c:v>-9.1072999930474907E-4</c:v>
                </c:pt>
                <c:pt idx="328">
                  <c:v>1.9916000019293278E-4</c:v>
                </c:pt>
                <c:pt idx="329">
                  <c:v>5.0991600000998005E-3</c:v>
                </c:pt>
                <c:pt idx="330">
                  <c:v>5.3041500003018882E-2</c:v>
                </c:pt>
                <c:pt idx="331">
                  <c:v>-2.0738199964398518E-3</c:v>
                </c:pt>
                <c:pt idx="332">
                  <c:v>9.2618000780930743E-4</c:v>
                </c:pt>
                <c:pt idx="333">
                  <c:v>-1.1506999944685958E-3</c:v>
                </c:pt>
                <c:pt idx="334">
                  <c:v>2.1637880003254395E-2</c:v>
                </c:pt>
                <c:pt idx="335">
                  <c:v>-6.4477699997951277E-3</c:v>
                </c:pt>
                <c:pt idx="336">
                  <c:v>5.802340000809636E-2</c:v>
                </c:pt>
                <c:pt idx="337">
                  <c:v>2.7475350005261134E-2</c:v>
                </c:pt>
                <c:pt idx="338">
                  <c:v>7.8312000041478314E-3</c:v>
                </c:pt>
                <c:pt idx="339">
                  <c:v>6.0140700006741099E-3</c:v>
                </c:pt>
                <c:pt idx="340">
                  <c:v>4.9756300068111159E-3</c:v>
                </c:pt>
                <c:pt idx="341">
                  <c:v>-7.4540000059641898E-4</c:v>
                </c:pt>
                <c:pt idx="342">
                  <c:v>2.2546000036527403E-3</c:v>
                </c:pt>
                <c:pt idx="343">
                  <c:v>1.5706550002505537E-2</c:v>
                </c:pt>
                <c:pt idx="344">
                  <c:v>2.0274940005037934E-2</c:v>
                </c:pt>
                <c:pt idx="345">
                  <c:v>1.03232699984801E-2</c:v>
                </c:pt>
                <c:pt idx="346">
                  <c:v>7.7175600017653778E-3</c:v>
                </c:pt>
                <c:pt idx="347">
                  <c:v>1.2034970000968315E-2</c:v>
                </c:pt>
                <c:pt idx="348">
                  <c:v>4.5061400014674291E-3</c:v>
                </c:pt>
                <c:pt idx="349">
                  <c:v>6.5061400018748827E-3</c:v>
                </c:pt>
                <c:pt idx="350">
                  <c:v>-8.0419099977007136E-3</c:v>
                </c:pt>
                <c:pt idx="351">
                  <c:v>-1.1099569994257763E-2</c:v>
                </c:pt>
                <c:pt idx="352">
                  <c:v>-9.956999565474689E-5</c:v>
                </c:pt>
                <c:pt idx="353">
                  <c:v>7.4402700047357939E-3</c:v>
                </c:pt>
                <c:pt idx="354">
                  <c:v>-2.8480299952207133E-3</c:v>
                </c:pt>
                <c:pt idx="355">
                  <c:v>-5.4345199969247915E-3</c:v>
                </c:pt>
                <c:pt idx="356">
                  <c:v>6.693800023640506E-4</c:v>
                </c:pt>
                <c:pt idx="357">
                  <c:v>7.3156200014636852E-3</c:v>
                </c:pt>
                <c:pt idx="358">
                  <c:v>1.2845570003264584E-2</c:v>
                </c:pt>
                <c:pt idx="359">
                  <c:v>2.2975200045038946E-3</c:v>
                </c:pt>
                <c:pt idx="360">
                  <c:v>1.723986000433797E-2</c:v>
                </c:pt>
                <c:pt idx="361">
                  <c:v>-1.1385069999960251E-2</c:v>
                </c:pt>
                <c:pt idx="363">
                  <c:v>-1.3106099999276921E-2</c:v>
                </c:pt>
                <c:pt idx="364">
                  <c:v>1.379780000570463E-2</c:v>
                </c:pt>
                <c:pt idx="366">
                  <c:v>4.0586700051790103E-3</c:v>
                </c:pt>
                <c:pt idx="367">
                  <c:v>-7.9797699945629574E-3</c:v>
                </c:pt>
                <c:pt idx="368">
                  <c:v>-1.9797699933405966E-3</c:v>
                </c:pt>
                <c:pt idx="370">
                  <c:v>-8.1044199978350662E-3</c:v>
                </c:pt>
                <c:pt idx="371">
                  <c:v>-1.0277399996994063E-2</c:v>
                </c:pt>
                <c:pt idx="372">
                  <c:v>1.4212990005034953E-2</c:v>
                </c:pt>
                <c:pt idx="373">
                  <c:v>-9.8825499953818507E-3</c:v>
                </c:pt>
                <c:pt idx="374">
                  <c:v>-3.2460999500472099E-4</c:v>
                </c:pt>
                <c:pt idx="375">
                  <c:v>7.0696800030418672E-3</c:v>
                </c:pt>
                <c:pt idx="376">
                  <c:v>7.0696800030418672E-3</c:v>
                </c:pt>
                <c:pt idx="377">
                  <c:v>1.2819820003642235E-2</c:v>
                </c:pt>
                <c:pt idx="378">
                  <c:v>5.6276200048159808E-3</c:v>
                </c:pt>
                <c:pt idx="380">
                  <c:v>5.4162000087671913E-3</c:v>
                </c:pt>
                <c:pt idx="381">
                  <c:v>4.9065900020650588E-3</c:v>
                </c:pt>
                <c:pt idx="382">
                  <c:v>-4.6222399905673228E-3</c:v>
                </c:pt>
                <c:pt idx="383">
                  <c:v>2.6951700056088157E-3</c:v>
                </c:pt>
                <c:pt idx="385">
                  <c:v>-2.1343269996577874E-2</c:v>
                </c:pt>
                <c:pt idx="386">
                  <c:v>-1.2987419991986826E-2</c:v>
                </c:pt>
                <c:pt idx="387">
                  <c:v>1.5012580006441567E-2</c:v>
                </c:pt>
                <c:pt idx="389">
                  <c:v>5.5242000235011801E-4</c:v>
                </c:pt>
                <c:pt idx="391">
                  <c:v>2.0111480007471982E-2</c:v>
                </c:pt>
                <c:pt idx="392">
                  <c:v>2.0346000092104077E-3</c:v>
                </c:pt>
                <c:pt idx="393">
                  <c:v>1.1842400002933573E-2</c:v>
                </c:pt>
                <c:pt idx="394">
                  <c:v>1.8372350008576177E-2</c:v>
                </c:pt>
                <c:pt idx="395">
                  <c:v>3.1818300049053505E-3</c:v>
                </c:pt>
                <c:pt idx="396">
                  <c:v>-1.2895049992948771E-2</c:v>
                </c:pt>
                <c:pt idx="397">
                  <c:v>4.4608000025618821E-3</c:v>
                </c:pt>
                <c:pt idx="398">
                  <c:v>-1.2144909997005016E-2</c:v>
                </c:pt>
                <c:pt idx="399">
                  <c:v>-7.1449099923484027E-3</c:v>
                </c:pt>
                <c:pt idx="400">
                  <c:v>-1.6750619994127192E-2</c:v>
                </c:pt>
                <c:pt idx="401">
                  <c:v>-3.3947699994314462E-3</c:v>
                </c:pt>
                <c:pt idx="402">
                  <c:v>-2.4332099928869866E-3</c:v>
                </c:pt>
                <c:pt idx="403">
                  <c:v>-2.3988999600987881E-4</c:v>
                </c:pt>
                <c:pt idx="404">
                  <c:v>-3.8375999429263175E-4</c:v>
                </c:pt>
                <c:pt idx="405">
                  <c:v>7.9831000039121136E-3</c:v>
                </c:pt>
                <c:pt idx="406">
                  <c:v>1.4752460003364831E-2</c:v>
                </c:pt>
                <c:pt idx="407">
                  <c:v>1.0714020005252678E-2</c:v>
                </c:pt>
                <c:pt idx="408">
                  <c:v>5.7948000176111236E-4</c:v>
                </c:pt>
                <c:pt idx="409">
                  <c:v>1.1069870000937954E-2</c:v>
                </c:pt>
                <c:pt idx="410">
                  <c:v>2.0517700031632558E-3</c:v>
                </c:pt>
                <c:pt idx="411">
                  <c:v>-8.8276999304071069E-4</c:v>
                </c:pt>
                <c:pt idx="412">
                  <c:v>1.0407620007754304E-2</c:v>
                </c:pt>
                <c:pt idx="413">
                  <c:v>4.369180001958739E-3</c:v>
                </c:pt>
                <c:pt idx="414">
                  <c:v>-3.3518499913043343E-3</c:v>
                </c:pt>
                <c:pt idx="415">
                  <c:v>6.0808800044469535E-3</c:v>
                </c:pt>
                <c:pt idx="416">
                  <c:v>3.0424400029005483E-3</c:v>
                </c:pt>
                <c:pt idx="417">
                  <c:v>-1.2678589999268297E-2</c:v>
                </c:pt>
                <c:pt idx="418">
                  <c:v>1.3324200044735335E-3</c:v>
                </c:pt>
                <c:pt idx="419">
                  <c:v>-1.7636799966567196E-3</c:v>
                </c:pt>
                <c:pt idx="420">
                  <c:v>1.2726710010610987E-2</c:v>
                </c:pt>
                <c:pt idx="421">
                  <c:v>-1.1311729998851661E-2</c:v>
                </c:pt>
                <c:pt idx="422">
                  <c:v>5.9672400093404576E-3</c:v>
                </c:pt>
                <c:pt idx="423">
                  <c:v>-2.7157199947396293E-3</c:v>
                </c:pt>
                <c:pt idx="437">
                  <c:v>1.4565200253855437E-3</c:v>
                </c:pt>
                <c:pt idx="438">
                  <c:v>-3.5819200493278913E-3</c:v>
                </c:pt>
                <c:pt idx="439">
                  <c:v>-3.5819200493278913E-3</c:v>
                </c:pt>
                <c:pt idx="440">
                  <c:v>8.0348000119556673E-3</c:v>
                </c:pt>
                <c:pt idx="441">
                  <c:v>8.0348000119556673E-3</c:v>
                </c:pt>
                <c:pt idx="442">
                  <c:v>4.9963597994064912E-3</c:v>
                </c:pt>
                <c:pt idx="443">
                  <c:v>4.9963597994064912E-3</c:v>
                </c:pt>
                <c:pt idx="444">
                  <c:v>1.3522101580747403E-3</c:v>
                </c:pt>
                <c:pt idx="445">
                  <c:v>1.3522101580747403E-3</c:v>
                </c:pt>
                <c:pt idx="446">
                  <c:v>7.7465000067604706E-3</c:v>
                </c:pt>
                <c:pt idx="447">
                  <c:v>7.7465000067604706E-3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5D-42DD-9990-AA2724CC86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3">
                  <c:v>-1.2137899975641631E-3</c:v>
                </c:pt>
                <c:pt idx="54">
                  <c:v>-1.3675500013050623E-3</c:v>
                </c:pt>
                <c:pt idx="55">
                  <c:v>-1.4963799985707738E-3</c:v>
                </c:pt>
                <c:pt idx="56">
                  <c:v>-2.0327300007920712E-3</c:v>
                </c:pt>
                <c:pt idx="57">
                  <c:v>-3.9999999717110768E-4</c:v>
                </c:pt>
                <c:pt idx="59">
                  <c:v>1.0000000038417056E-3</c:v>
                </c:pt>
                <c:pt idx="60">
                  <c:v>-1.609610000741668E-3</c:v>
                </c:pt>
                <c:pt idx="61">
                  <c:v>-1.232449991221074E-3</c:v>
                </c:pt>
                <c:pt idx="62">
                  <c:v>-2.1534800034714863E-3</c:v>
                </c:pt>
                <c:pt idx="63">
                  <c:v>8.3566000103019178E-4</c:v>
                </c:pt>
                <c:pt idx="64">
                  <c:v>3.9151000237325206E-4</c:v>
                </c:pt>
                <c:pt idx="65">
                  <c:v>1.4346000534715131E-4</c:v>
                </c:pt>
                <c:pt idx="66">
                  <c:v>-7.334199981414713E-4</c:v>
                </c:pt>
                <c:pt idx="67">
                  <c:v>-9.1600999439833686E-4</c:v>
                </c:pt>
                <c:pt idx="68">
                  <c:v>-1.4217199932318181E-3</c:v>
                </c:pt>
                <c:pt idx="69">
                  <c:v>5.7250006648246199E-5</c:v>
                </c:pt>
                <c:pt idx="70">
                  <c:v>-6.8118999479338527E-4</c:v>
                </c:pt>
                <c:pt idx="71">
                  <c:v>1.6575300032855012E-3</c:v>
                </c:pt>
                <c:pt idx="72">
                  <c:v>1.4304999785963446E-4</c:v>
                </c:pt>
                <c:pt idx="73">
                  <c:v>2.6046000130008906E-4</c:v>
                </c:pt>
                <c:pt idx="74">
                  <c:v>-1.9779799986281432E-3</c:v>
                </c:pt>
                <c:pt idx="75">
                  <c:v>1.666450007178355E-3</c:v>
                </c:pt>
                <c:pt idx="76">
                  <c:v>-3.6989999352954328E-4</c:v>
                </c:pt>
                <c:pt idx="78">
                  <c:v>-1.234981999732554E-2</c:v>
                </c:pt>
                <c:pt idx="80">
                  <c:v>-1.0152399918297306E-3</c:v>
                </c:pt>
                <c:pt idx="81">
                  <c:v>4.3463200054247864E-3</c:v>
                </c:pt>
                <c:pt idx="82">
                  <c:v>-1.2249799983692355E-3</c:v>
                </c:pt>
                <c:pt idx="98">
                  <c:v>2.8648000443354249E-4</c:v>
                </c:pt>
                <c:pt idx="99">
                  <c:v>-3.5195999953430146E-4</c:v>
                </c:pt>
                <c:pt idx="100">
                  <c:v>1.1921000259462744E-4</c:v>
                </c:pt>
                <c:pt idx="101">
                  <c:v>-1.1922999692615122E-4</c:v>
                </c:pt>
                <c:pt idx="105">
                  <c:v>-2.0181999570922926E-4</c:v>
                </c:pt>
                <c:pt idx="109">
                  <c:v>-6.7162999985157512E-3</c:v>
                </c:pt>
                <c:pt idx="110">
                  <c:v>-6.7162999985157512E-3</c:v>
                </c:pt>
                <c:pt idx="111">
                  <c:v>7.9185200083884411E-3</c:v>
                </c:pt>
                <c:pt idx="112">
                  <c:v>8.9185200049541891E-3</c:v>
                </c:pt>
                <c:pt idx="114">
                  <c:v>-4.0821999573381618E-4</c:v>
                </c:pt>
                <c:pt idx="120">
                  <c:v>1.0307000047760084E-4</c:v>
                </c:pt>
                <c:pt idx="121">
                  <c:v>2.2619000083068386E-4</c:v>
                </c:pt>
                <c:pt idx="122">
                  <c:v>-7.9519995779264718E-5</c:v>
                </c:pt>
                <c:pt idx="123">
                  <c:v>1.8203999934485182E-4</c:v>
                </c:pt>
                <c:pt idx="125">
                  <c:v>7.5823000224772841E-4</c:v>
                </c:pt>
                <c:pt idx="126">
                  <c:v>-5.1379996875766665E-5</c:v>
                </c:pt>
                <c:pt idx="133">
                  <c:v>3.7199999496806413E-5</c:v>
                </c:pt>
                <c:pt idx="134">
                  <c:v>3.9875999937066808E-4</c:v>
                </c:pt>
                <c:pt idx="136">
                  <c:v>1.3546100017265417E-3</c:v>
                </c:pt>
                <c:pt idx="379">
                  <c:v>-3.0691999563714489E-4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5D-42DD-9990-AA2724CC86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41">
                  <c:v>2.6900001103058457E-5</c:v>
                </c:pt>
                <c:pt idx="157">
                  <c:v>2.8082400021958165E-3</c:v>
                </c:pt>
                <c:pt idx="178">
                  <c:v>1.2627100004465319E-3</c:v>
                </c:pt>
                <c:pt idx="181">
                  <c:v>-9.4389994046650827E-5</c:v>
                </c:pt>
                <c:pt idx="182">
                  <c:v>1.3514400052372366E-3</c:v>
                </c:pt>
                <c:pt idx="259">
                  <c:v>4.3338000250514597E-4</c:v>
                </c:pt>
                <c:pt idx="302">
                  <c:v>3.0401000549318269E-4</c:v>
                </c:pt>
                <c:pt idx="319">
                  <c:v>-2.7892899961443618E-3</c:v>
                </c:pt>
                <c:pt idx="362">
                  <c:v>1.0812340005941223E-2</c:v>
                </c:pt>
                <c:pt idx="365">
                  <c:v>0</c:v>
                </c:pt>
                <c:pt idx="369">
                  <c:v>0</c:v>
                </c:pt>
                <c:pt idx="384">
                  <c:v>0</c:v>
                </c:pt>
                <c:pt idx="388">
                  <c:v>-1.4823999954387546E-3</c:v>
                </c:pt>
                <c:pt idx="390">
                  <c:v>2.3901700042188168E-3</c:v>
                </c:pt>
                <c:pt idx="424">
                  <c:v>-5.3045999811729416E-4</c:v>
                </c:pt>
                <c:pt idx="425">
                  <c:v>2.3999100012588315E-3</c:v>
                </c:pt>
                <c:pt idx="426">
                  <c:v>2.6014500108431093E-3</c:v>
                </c:pt>
                <c:pt idx="427">
                  <c:v>2.4804200002108701E-3</c:v>
                </c:pt>
                <c:pt idx="428">
                  <c:v>2.6152400023420341E-3</c:v>
                </c:pt>
                <c:pt idx="429">
                  <c:v>1.2436600081855431E-3</c:v>
                </c:pt>
                <c:pt idx="430">
                  <c:v>1.733640005113557E-3</c:v>
                </c:pt>
                <c:pt idx="431">
                  <c:v>1.9004999994649552E-3</c:v>
                </c:pt>
                <c:pt idx="432">
                  <c:v>2.3115100048016757E-3</c:v>
                </c:pt>
                <c:pt idx="433">
                  <c:v>1.1088800019933842E-3</c:v>
                </c:pt>
                <c:pt idx="434">
                  <c:v>1.8974600025103427E-3</c:v>
                </c:pt>
                <c:pt idx="435">
                  <c:v>1.7052600014721975E-3</c:v>
                </c:pt>
                <c:pt idx="436">
                  <c:v>2.3481300086132251E-3</c:v>
                </c:pt>
                <c:pt idx="448">
                  <c:v>1.7119600015575998E-3</c:v>
                </c:pt>
                <c:pt idx="449">
                  <c:v>1.6229700049734674E-3</c:v>
                </c:pt>
                <c:pt idx="450">
                  <c:v>5.1079300028504804E-3</c:v>
                </c:pt>
                <c:pt idx="451">
                  <c:v>1.2926100098411553E-3</c:v>
                </c:pt>
                <c:pt idx="452">
                  <c:v>3.4777000109897926E-4</c:v>
                </c:pt>
                <c:pt idx="453">
                  <c:v>1.2704800101346336E-3</c:v>
                </c:pt>
                <c:pt idx="454">
                  <c:v>1.9704800070030615E-3</c:v>
                </c:pt>
                <c:pt idx="455">
                  <c:v>1.5656840005249251E-2</c:v>
                </c:pt>
                <c:pt idx="456">
                  <c:v>2.7888800104847178E-3</c:v>
                </c:pt>
                <c:pt idx="457">
                  <c:v>2.6000400030170567E-3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5D-42DD-9990-AA2724CC86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5D-42DD-9990-AA2724CC86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5D-42DD-9990-AA2724CC86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5D-42DD-9990-AA2724CC86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1.2783803717664921E-3</c:v>
                </c:pt>
                <c:pt idx="1">
                  <c:v>1.3149778572638941E-3</c:v>
                </c:pt>
                <c:pt idx="2">
                  <c:v>1.354716008977998E-3</c:v>
                </c:pt>
                <c:pt idx="3">
                  <c:v>1.3616952672373358E-3</c:v>
                </c:pt>
                <c:pt idx="4">
                  <c:v>1.3618697486938191E-3</c:v>
                </c:pt>
                <c:pt idx="5">
                  <c:v>1.3620442301503027E-3</c:v>
                </c:pt>
                <c:pt idx="6">
                  <c:v>1.3665371276547513E-3</c:v>
                </c:pt>
                <c:pt idx="7">
                  <c:v>1.3776603205055706E-3</c:v>
                </c:pt>
                <c:pt idx="8">
                  <c:v>1.3776603205055706E-3</c:v>
                </c:pt>
                <c:pt idx="9">
                  <c:v>1.3778348019620541E-3</c:v>
                </c:pt>
                <c:pt idx="10">
                  <c:v>1.3783582463315043E-3</c:v>
                </c:pt>
                <c:pt idx="11">
                  <c:v>1.3791434128856798E-3</c:v>
                </c:pt>
                <c:pt idx="12">
                  <c:v>1.3793178943421634E-3</c:v>
                </c:pt>
                <c:pt idx="13">
                  <c:v>1.3796668572551303E-3</c:v>
                </c:pt>
                <c:pt idx="14">
                  <c:v>1.3911390130189165E-3</c:v>
                </c:pt>
                <c:pt idx="15">
                  <c:v>1.4002992894842972E-3</c:v>
                </c:pt>
                <c:pt idx="16">
                  <c:v>1.401302557859077E-3</c:v>
                </c:pt>
                <c:pt idx="17">
                  <c:v>1.4027420298750653E-3</c:v>
                </c:pt>
                <c:pt idx="18">
                  <c:v>1.4157408983830819E-3</c:v>
                </c:pt>
                <c:pt idx="19">
                  <c:v>1.4169186482143451E-3</c:v>
                </c:pt>
                <c:pt idx="20">
                  <c:v>1.4298302759941197E-3</c:v>
                </c:pt>
                <c:pt idx="21">
                  <c:v>1.4315314701948334E-3</c:v>
                </c:pt>
                <c:pt idx="22">
                  <c:v>1.436329710248128E-3</c:v>
                </c:pt>
                <c:pt idx="23">
                  <c:v>1.4381617655412041E-3</c:v>
                </c:pt>
                <c:pt idx="24">
                  <c:v>1.438205385905325E-3</c:v>
                </c:pt>
                <c:pt idx="25">
                  <c:v>1.440648126296093E-3</c:v>
                </c:pt>
                <c:pt idx="26">
                  <c:v>1.4411279503014226E-3</c:v>
                </c:pt>
                <c:pt idx="27">
                  <c:v>1.441956737219719E-3</c:v>
                </c:pt>
                <c:pt idx="28">
                  <c:v>1.4421312186762023E-3</c:v>
                </c:pt>
                <c:pt idx="29">
                  <c:v>1.4426546630456527E-3</c:v>
                </c:pt>
                <c:pt idx="30">
                  <c:v>1.4431344870509822E-3</c:v>
                </c:pt>
                <c:pt idx="31">
                  <c:v>1.4433089685074655E-3</c:v>
                </c:pt>
                <c:pt idx="32">
                  <c:v>1.454781124271252E-3</c:v>
                </c:pt>
                <c:pt idx="33">
                  <c:v>1.4548247446353729E-3</c:v>
                </c:pt>
                <c:pt idx="34">
                  <c:v>1.4557843926460317E-3</c:v>
                </c:pt>
                <c:pt idx="35">
                  <c:v>1.4611060770687767E-3</c:v>
                </c:pt>
                <c:pt idx="36">
                  <c:v>1.4788595652659667E-3</c:v>
                </c:pt>
                <c:pt idx="37">
                  <c:v>1.4790340467224503E-3</c:v>
                </c:pt>
                <c:pt idx="38">
                  <c:v>1.4812150649284933E-3</c:v>
                </c:pt>
                <c:pt idx="39">
                  <c:v>1.4870165733565678E-3</c:v>
                </c:pt>
                <c:pt idx="40">
                  <c:v>1.4887613879214022E-3</c:v>
                </c:pt>
                <c:pt idx="41">
                  <c:v>1.488805008285523E-3</c:v>
                </c:pt>
                <c:pt idx="42">
                  <c:v>1.5185540966159499E-3</c:v>
                </c:pt>
                <c:pt idx="43">
                  <c:v>1.5298953912873737E-3</c:v>
                </c:pt>
                <c:pt idx="44">
                  <c:v>1.5448135558167079E-3</c:v>
                </c:pt>
                <c:pt idx="45">
                  <c:v>1.5655768491382375E-3</c:v>
                </c:pt>
                <c:pt idx="46">
                  <c:v>1.5684557931702143E-3</c:v>
                </c:pt>
                <c:pt idx="47">
                  <c:v>1.5685866542625767E-3</c:v>
                </c:pt>
                <c:pt idx="48">
                  <c:v>1.5687611357190602E-3</c:v>
                </c:pt>
                <c:pt idx="49">
                  <c:v>1.5689356171755438E-3</c:v>
                </c:pt>
                <c:pt idx="50">
                  <c:v>1.5694154411808731E-3</c:v>
                </c:pt>
                <c:pt idx="51">
                  <c:v>1.593537502539709E-3</c:v>
                </c:pt>
                <c:pt idx="52">
                  <c:v>1.6291753400264519E-3</c:v>
                </c:pt>
                <c:pt idx="53">
                  <c:v>1.7661869037300746E-3</c:v>
                </c:pt>
                <c:pt idx="54">
                  <c:v>1.7668848295560083E-3</c:v>
                </c:pt>
                <c:pt idx="55">
                  <c:v>1.767015690648371E-3</c:v>
                </c:pt>
                <c:pt idx="56">
                  <c:v>1.7685424033926011E-3</c:v>
                </c:pt>
                <c:pt idx="57">
                  <c:v>1.7688477459414471E-3</c:v>
                </c:pt>
                <c:pt idx="58">
                  <c:v>1.7688477459414471E-3</c:v>
                </c:pt>
                <c:pt idx="59">
                  <c:v>1.7688477459414471E-3</c:v>
                </c:pt>
                <c:pt idx="60">
                  <c:v>1.768891366305568E-3</c:v>
                </c:pt>
                <c:pt idx="61">
                  <c:v>1.7708106623268859E-3</c:v>
                </c:pt>
                <c:pt idx="62">
                  <c:v>1.7718139307016656E-3</c:v>
                </c:pt>
                <c:pt idx="63">
                  <c:v>1.7773100965808939E-3</c:v>
                </c:pt>
                <c:pt idx="64">
                  <c:v>1.777964402042707E-3</c:v>
                </c:pt>
                <c:pt idx="65">
                  <c:v>1.7781825038633112E-3</c:v>
                </c:pt>
                <c:pt idx="66">
                  <c:v>1.7785314667762781E-3</c:v>
                </c:pt>
                <c:pt idx="67">
                  <c:v>1.7793602536945745E-3</c:v>
                </c:pt>
                <c:pt idx="68">
                  <c:v>1.779840077699904E-3</c:v>
                </c:pt>
                <c:pt idx="69">
                  <c:v>1.7808433460746837E-3</c:v>
                </c:pt>
                <c:pt idx="70">
                  <c:v>1.7810178275311673E-3</c:v>
                </c:pt>
                <c:pt idx="71">
                  <c:v>1.7831116050089685E-3</c:v>
                </c:pt>
                <c:pt idx="72">
                  <c:v>1.7904398261812729E-3</c:v>
                </c:pt>
                <c:pt idx="73">
                  <c:v>1.7912686130995693E-3</c:v>
                </c:pt>
                <c:pt idx="74">
                  <c:v>1.7914430945560529E-3</c:v>
                </c:pt>
                <c:pt idx="75">
                  <c:v>1.7930570480285245E-3</c:v>
                </c:pt>
                <c:pt idx="76">
                  <c:v>1.7945837607727547E-3</c:v>
                </c:pt>
                <c:pt idx="77">
                  <c:v>1.8215411457994466E-3</c:v>
                </c:pt>
                <c:pt idx="78">
                  <c:v>1.8326207182861451E-3</c:v>
                </c:pt>
                <c:pt idx="79">
                  <c:v>1.8690437223270635E-3</c:v>
                </c:pt>
                <c:pt idx="80">
                  <c:v>1.8946488760660087E-3</c:v>
                </c:pt>
                <c:pt idx="81">
                  <c:v>1.894823357522492E-3</c:v>
                </c:pt>
                <c:pt idx="82">
                  <c:v>1.909218077682376E-3</c:v>
                </c:pt>
                <c:pt idx="83">
                  <c:v>1.9288472415367633E-3</c:v>
                </c:pt>
                <c:pt idx="84">
                  <c:v>1.9313336022916522E-3</c:v>
                </c:pt>
                <c:pt idx="85">
                  <c:v>1.932991176128245E-3</c:v>
                </c:pt>
                <c:pt idx="86">
                  <c:v>1.9332092779488492E-3</c:v>
                </c:pt>
                <c:pt idx="87">
                  <c:v>1.934866851785442E-3</c:v>
                </c:pt>
                <c:pt idx="88">
                  <c:v>1.9453357391744485E-3</c:v>
                </c:pt>
                <c:pt idx="89">
                  <c:v>1.9471677944675246E-3</c:v>
                </c:pt>
                <c:pt idx="90">
                  <c:v>1.9572440985794436E-3</c:v>
                </c:pt>
                <c:pt idx="91">
                  <c:v>1.9574622004000478E-3</c:v>
                </c:pt>
                <c:pt idx="92">
                  <c:v>1.9576366818565309E-3</c:v>
                </c:pt>
                <c:pt idx="93">
                  <c:v>1.9578111633130144E-3</c:v>
                </c:pt>
                <c:pt idx="94">
                  <c:v>1.968629013614988E-3</c:v>
                </c:pt>
                <c:pt idx="95">
                  <c:v>1.9691088376203175E-3</c:v>
                </c:pt>
                <c:pt idx="96">
                  <c:v>1.969588661625647E-3</c:v>
                </c:pt>
                <c:pt idx="97">
                  <c:v>1.9701121059950972E-3</c:v>
                </c:pt>
                <c:pt idx="98">
                  <c:v>1.9708972725492727E-3</c:v>
                </c:pt>
                <c:pt idx="99">
                  <c:v>1.9710717540057563E-3</c:v>
                </c:pt>
                <c:pt idx="100">
                  <c:v>1.9712026150981187E-3</c:v>
                </c:pt>
                <c:pt idx="101">
                  <c:v>1.9713770965546023E-3</c:v>
                </c:pt>
                <c:pt idx="102">
                  <c:v>1.9714207169187229E-3</c:v>
                </c:pt>
                <c:pt idx="103">
                  <c:v>1.9715951983752065E-3</c:v>
                </c:pt>
                <c:pt idx="104">
                  <c:v>1.9715951983752065E-3</c:v>
                </c:pt>
                <c:pt idx="105">
                  <c:v>1.9722058834728984E-3</c:v>
                </c:pt>
                <c:pt idx="106">
                  <c:v>1.9722058834728984E-3</c:v>
                </c:pt>
                <c:pt idx="107">
                  <c:v>1.9722931242011402E-3</c:v>
                </c:pt>
                <c:pt idx="108">
                  <c:v>1.9729038092988322E-3</c:v>
                </c:pt>
                <c:pt idx="109">
                  <c:v>1.9795341046452029E-3</c:v>
                </c:pt>
                <c:pt idx="110">
                  <c:v>1.9795341046452029E-3</c:v>
                </c:pt>
                <c:pt idx="111">
                  <c:v>1.9811916784817957E-3</c:v>
                </c:pt>
                <c:pt idx="112">
                  <c:v>1.9811916784817957E-3</c:v>
                </c:pt>
                <c:pt idx="113">
                  <c:v>1.9812352988459168E-3</c:v>
                </c:pt>
                <c:pt idx="114">
                  <c:v>1.9826747708619049E-3</c:v>
                </c:pt>
                <c:pt idx="115">
                  <c:v>1.9828928726825091E-3</c:v>
                </c:pt>
                <c:pt idx="116">
                  <c:v>1.9838961410572893E-3</c:v>
                </c:pt>
                <c:pt idx="117">
                  <c:v>1.9844195854267395E-3</c:v>
                </c:pt>
                <c:pt idx="118">
                  <c:v>1.9945395099027789E-3</c:v>
                </c:pt>
                <c:pt idx="119">
                  <c:v>1.9952374357287126E-3</c:v>
                </c:pt>
                <c:pt idx="120">
                  <c:v>1.9962407041034928E-3</c:v>
                </c:pt>
                <c:pt idx="121">
                  <c:v>1.9965896670164594E-3</c:v>
                </c:pt>
                <c:pt idx="122">
                  <c:v>1.997069491021789E-3</c:v>
                </c:pt>
                <c:pt idx="123">
                  <c:v>1.9972439724782725E-3</c:v>
                </c:pt>
                <c:pt idx="124">
                  <c:v>2.0066659711283782E-3</c:v>
                </c:pt>
                <c:pt idx="125">
                  <c:v>2.0068840729489824E-3</c:v>
                </c:pt>
                <c:pt idx="126">
                  <c:v>2.0069276933131035E-3</c:v>
                </c:pt>
                <c:pt idx="127">
                  <c:v>2.0073638969543119E-3</c:v>
                </c:pt>
                <c:pt idx="128">
                  <c:v>2.0074947580466748E-3</c:v>
                </c:pt>
                <c:pt idx="129">
                  <c:v>2.0074947580466748E-3</c:v>
                </c:pt>
                <c:pt idx="130">
                  <c:v>2.0075383784107954E-3</c:v>
                </c:pt>
                <c:pt idx="131">
                  <c:v>2.0076692395031579E-3</c:v>
                </c:pt>
                <c:pt idx="132">
                  <c:v>2.007712859867279E-3</c:v>
                </c:pt>
                <c:pt idx="133">
                  <c:v>2.0078873413237625E-3</c:v>
                </c:pt>
                <c:pt idx="134">
                  <c:v>2.0080618227802456E-3</c:v>
                </c:pt>
                <c:pt idx="135">
                  <c:v>2.0083235449649709E-3</c:v>
                </c:pt>
                <c:pt idx="136">
                  <c:v>2.0087161282420587E-3</c:v>
                </c:pt>
                <c:pt idx="137">
                  <c:v>2.0088033689703005E-3</c:v>
                </c:pt>
                <c:pt idx="138">
                  <c:v>2.0093268133397507E-3</c:v>
                </c:pt>
                <c:pt idx="139">
                  <c:v>2.0095012947962342E-3</c:v>
                </c:pt>
                <c:pt idx="140">
                  <c:v>2.0098066373450802E-3</c:v>
                </c:pt>
                <c:pt idx="141">
                  <c:v>2.0179200250715601E-3</c:v>
                </c:pt>
                <c:pt idx="142">
                  <c:v>2.018966913810461E-3</c:v>
                </c:pt>
                <c:pt idx="143">
                  <c:v>2.0190105341745816E-3</c:v>
                </c:pt>
                <c:pt idx="144">
                  <c:v>2.019621219272274E-3</c:v>
                </c:pt>
                <c:pt idx="145">
                  <c:v>2.0197957007287571E-3</c:v>
                </c:pt>
                <c:pt idx="146">
                  <c:v>2.0197957007287571E-3</c:v>
                </c:pt>
                <c:pt idx="147">
                  <c:v>2.0199701821852407E-3</c:v>
                </c:pt>
                <c:pt idx="148">
                  <c:v>2.020231904369966E-3</c:v>
                </c:pt>
                <c:pt idx="149">
                  <c:v>2.0204500061905702E-3</c:v>
                </c:pt>
                <c:pt idx="150">
                  <c:v>2.0212787931088664E-3</c:v>
                </c:pt>
                <c:pt idx="151">
                  <c:v>2.0215405152935917E-3</c:v>
                </c:pt>
                <c:pt idx="152">
                  <c:v>2.0217149967500752E-3</c:v>
                </c:pt>
                <c:pt idx="153">
                  <c:v>2.0220639596630419E-3</c:v>
                </c:pt>
                <c:pt idx="154">
                  <c:v>2.0222820614836461E-3</c:v>
                </c:pt>
                <c:pt idx="155">
                  <c:v>2.022412922576009E-3</c:v>
                </c:pt>
                <c:pt idx="156">
                  <c:v>2.0225437836683714E-3</c:v>
                </c:pt>
                <c:pt idx="157">
                  <c:v>2.0225437836683714E-3</c:v>
                </c:pt>
                <c:pt idx="158">
                  <c:v>2.0225437836683714E-3</c:v>
                </c:pt>
                <c:pt idx="159">
                  <c:v>2.0225437836683714E-3</c:v>
                </c:pt>
                <c:pt idx="160">
                  <c:v>2.0225874040324925E-3</c:v>
                </c:pt>
                <c:pt idx="161">
                  <c:v>2.0235906724072722E-3</c:v>
                </c:pt>
                <c:pt idx="162">
                  <c:v>2.0237215334996347E-3</c:v>
                </c:pt>
                <c:pt idx="163">
                  <c:v>2.0237215334996347E-3</c:v>
                </c:pt>
                <c:pt idx="164">
                  <c:v>2.0317476804978729E-3</c:v>
                </c:pt>
                <c:pt idx="165">
                  <c:v>2.032750948872653E-3</c:v>
                </c:pt>
                <c:pt idx="166">
                  <c:v>2.032750948872653E-3</c:v>
                </c:pt>
                <c:pt idx="167">
                  <c:v>2.032750948872653E-3</c:v>
                </c:pt>
                <c:pt idx="168">
                  <c:v>2.032750948872653E-3</c:v>
                </c:pt>
                <c:pt idx="169">
                  <c:v>2.033056291421499E-3</c:v>
                </c:pt>
                <c:pt idx="170">
                  <c:v>2.0332307728779821E-3</c:v>
                </c:pt>
                <c:pt idx="171">
                  <c:v>2.0332307728779821E-3</c:v>
                </c:pt>
                <c:pt idx="172">
                  <c:v>2.0338850783397952E-3</c:v>
                </c:pt>
                <c:pt idx="173">
                  <c:v>2.0342340412527618E-3</c:v>
                </c:pt>
                <c:pt idx="174">
                  <c:v>2.0348883467145749E-3</c:v>
                </c:pt>
                <c:pt idx="175">
                  <c:v>2.0348883467145749E-3</c:v>
                </c:pt>
                <c:pt idx="176">
                  <c:v>2.0357171336328715E-3</c:v>
                </c:pt>
                <c:pt idx="177">
                  <c:v>2.0360660965458382E-3</c:v>
                </c:pt>
                <c:pt idx="178">
                  <c:v>2.0431762158975384E-3</c:v>
                </c:pt>
                <c:pt idx="179">
                  <c:v>2.0453572341035814E-3</c:v>
                </c:pt>
                <c:pt idx="180">
                  <c:v>2.0455317155600649E-3</c:v>
                </c:pt>
                <c:pt idx="181">
                  <c:v>2.0479744559508332E-3</c:v>
                </c:pt>
                <c:pt idx="182">
                  <c:v>2.0609297040947287E-3</c:v>
                </c:pt>
                <c:pt idx="183">
                  <c:v>2.0744083966080743E-3</c:v>
                </c:pt>
                <c:pt idx="184">
                  <c:v>2.0832633305246091E-3</c:v>
                </c:pt>
                <c:pt idx="185">
                  <c:v>2.083699534165818E-3</c:v>
                </c:pt>
                <c:pt idx="186">
                  <c:v>2.0837431545299386E-3</c:v>
                </c:pt>
                <c:pt idx="187">
                  <c:v>2.0847464229047184E-3</c:v>
                </c:pt>
                <c:pt idx="188">
                  <c:v>2.0870146818390031E-3</c:v>
                </c:pt>
                <c:pt idx="189">
                  <c:v>2.0953461713860877E-3</c:v>
                </c:pt>
                <c:pt idx="190">
                  <c:v>2.0953461713860877E-3</c:v>
                </c:pt>
                <c:pt idx="191">
                  <c:v>2.0955206528425708E-3</c:v>
                </c:pt>
                <c:pt idx="192">
                  <c:v>2.0956515139349337E-3</c:v>
                </c:pt>
                <c:pt idx="193">
                  <c:v>2.0956951342990544E-3</c:v>
                </c:pt>
                <c:pt idx="194">
                  <c:v>2.0960004768479003E-3</c:v>
                </c:pt>
                <c:pt idx="195">
                  <c:v>2.0960004768479003E-3</c:v>
                </c:pt>
                <c:pt idx="196">
                  <c:v>2.0960004768479003E-3</c:v>
                </c:pt>
                <c:pt idx="197">
                  <c:v>2.0963494397608674E-3</c:v>
                </c:pt>
                <c:pt idx="198">
                  <c:v>2.0963494397608674E-3</c:v>
                </c:pt>
                <c:pt idx="199">
                  <c:v>2.0964803008532299E-3</c:v>
                </c:pt>
                <c:pt idx="200">
                  <c:v>2.0966547823097134E-3</c:v>
                </c:pt>
                <c:pt idx="201">
                  <c:v>2.0966547823097134E-3</c:v>
                </c:pt>
                <c:pt idx="202">
                  <c:v>2.096829263766197E-3</c:v>
                </c:pt>
                <c:pt idx="203">
                  <c:v>2.0971782266791636E-3</c:v>
                </c:pt>
                <c:pt idx="204">
                  <c:v>2.0971782266791636E-3</c:v>
                </c:pt>
                <c:pt idx="205">
                  <c:v>2.0973090877715265E-3</c:v>
                </c:pt>
                <c:pt idx="206">
                  <c:v>2.0973527081356472E-3</c:v>
                </c:pt>
                <c:pt idx="207">
                  <c:v>2.0976580506844931E-3</c:v>
                </c:pt>
                <c:pt idx="208">
                  <c:v>2.0978325321409767E-3</c:v>
                </c:pt>
                <c:pt idx="209">
                  <c:v>2.0978325321409767E-3</c:v>
                </c:pt>
                <c:pt idx="210">
                  <c:v>2.0980070135974598E-3</c:v>
                </c:pt>
                <c:pt idx="211">
                  <c:v>2.0981814950539433E-3</c:v>
                </c:pt>
                <c:pt idx="212">
                  <c:v>2.0993156245210859E-3</c:v>
                </c:pt>
                <c:pt idx="213">
                  <c:v>2.0994901059775695E-3</c:v>
                </c:pt>
                <c:pt idx="214">
                  <c:v>2.1081705584376203E-3</c:v>
                </c:pt>
                <c:pt idx="215">
                  <c:v>2.1085195213505874E-3</c:v>
                </c:pt>
                <c:pt idx="216">
                  <c:v>2.1087812435353127E-3</c:v>
                </c:pt>
                <c:pt idx="217">
                  <c:v>2.1088684842635545E-3</c:v>
                </c:pt>
                <c:pt idx="218">
                  <c:v>2.1088684842635545E-3</c:v>
                </c:pt>
                <c:pt idx="219">
                  <c:v>2.1089557249917958E-3</c:v>
                </c:pt>
                <c:pt idx="220">
                  <c:v>2.1093483082688835E-3</c:v>
                </c:pt>
                <c:pt idx="221">
                  <c:v>2.1106132988283886E-3</c:v>
                </c:pt>
                <c:pt idx="222">
                  <c:v>2.1107877802848721E-3</c:v>
                </c:pt>
                <c:pt idx="223">
                  <c:v>2.1108314006489928E-3</c:v>
                </c:pt>
                <c:pt idx="224">
                  <c:v>2.1109622617413557E-3</c:v>
                </c:pt>
                <c:pt idx="225">
                  <c:v>2.1116165672031683E-3</c:v>
                </c:pt>
                <c:pt idx="226">
                  <c:v>2.1116165672031683E-3</c:v>
                </c:pt>
                <c:pt idx="227">
                  <c:v>2.1116165672031683E-3</c:v>
                </c:pt>
                <c:pt idx="228">
                  <c:v>2.1120091504802561E-3</c:v>
                </c:pt>
                <c:pt idx="229">
                  <c:v>2.1124453541214649E-3</c:v>
                </c:pt>
                <c:pt idx="230">
                  <c:v>2.119511853109044E-3</c:v>
                </c:pt>
                <c:pt idx="231">
                  <c:v>2.1197735752937694E-3</c:v>
                </c:pt>
                <c:pt idx="232">
                  <c:v>2.1204715011197031E-3</c:v>
                </c:pt>
                <c:pt idx="233">
                  <c:v>2.120602362212066E-3</c:v>
                </c:pt>
                <c:pt idx="234">
                  <c:v>2.120602362212066E-3</c:v>
                </c:pt>
                <c:pt idx="235">
                  <c:v>2.1206459825761866E-3</c:v>
                </c:pt>
                <c:pt idx="236">
                  <c:v>2.1206459825761866E-3</c:v>
                </c:pt>
                <c:pt idx="237">
                  <c:v>2.1209513251250326E-3</c:v>
                </c:pt>
                <c:pt idx="238">
                  <c:v>2.1212566676738786E-3</c:v>
                </c:pt>
                <c:pt idx="239">
                  <c:v>2.1217364916792081E-3</c:v>
                </c:pt>
                <c:pt idx="240">
                  <c:v>2.1217801120433288E-3</c:v>
                </c:pt>
                <c:pt idx="241">
                  <c:v>2.1222599360486583E-3</c:v>
                </c:pt>
                <c:pt idx="242">
                  <c:v>2.1226525193257461E-3</c:v>
                </c:pt>
                <c:pt idx="243">
                  <c:v>2.1229142415104714E-3</c:v>
                </c:pt>
                <c:pt idx="244">
                  <c:v>2.1230887229669549E-3</c:v>
                </c:pt>
                <c:pt idx="245">
                  <c:v>2.1233068247875591E-3</c:v>
                </c:pt>
                <c:pt idx="246">
                  <c:v>2.1233068247875591E-3</c:v>
                </c:pt>
                <c:pt idx="247">
                  <c:v>2.1237430284287676E-3</c:v>
                </c:pt>
                <c:pt idx="248">
                  <c:v>2.1237430284287676E-3</c:v>
                </c:pt>
                <c:pt idx="249">
                  <c:v>2.1239175098852511E-3</c:v>
                </c:pt>
                <c:pt idx="250">
                  <c:v>2.1239175098852511E-3</c:v>
                </c:pt>
                <c:pt idx="251">
                  <c:v>2.1239611302493718E-3</c:v>
                </c:pt>
                <c:pt idx="252">
                  <c:v>2.1247462968035473E-3</c:v>
                </c:pt>
                <c:pt idx="253">
                  <c:v>2.1247462968035473E-3</c:v>
                </c:pt>
                <c:pt idx="254">
                  <c:v>2.1273635186507991E-3</c:v>
                </c:pt>
                <c:pt idx="255">
                  <c:v>2.1319000365193686E-3</c:v>
                </c:pt>
                <c:pt idx="256">
                  <c:v>2.1320745179758522E-3</c:v>
                </c:pt>
                <c:pt idx="257">
                  <c:v>2.1320745179758522E-3</c:v>
                </c:pt>
                <c:pt idx="258">
                  <c:v>2.1321181383399728E-3</c:v>
                </c:pt>
                <c:pt idx="259">
                  <c:v>2.1327288234376648E-3</c:v>
                </c:pt>
                <c:pt idx="260">
                  <c:v>2.1329033048941484E-3</c:v>
                </c:pt>
                <c:pt idx="261">
                  <c:v>2.1329033048941484E-3</c:v>
                </c:pt>
                <c:pt idx="262">
                  <c:v>2.133732091812445E-3</c:v>
                </c:pt>
                <c:pt idx="263">
                  <c:v>2.1338629529048074E-3</c:v>
                </c:pt>
                <c:pt idx="264">
                  <c:v>2.1339065732689281E-3</c:v>
                </c:pt>
                <c:pt idx="265">
                  <c:v>2.1340374343612909E-3</c:v>
                </c:pt>
                <c:pt idx="266">
                  <c:v>2.1340374343612909E-3</c:v>
                </c:pt>
                <c:pt idx="267">
                  <c:v>2.1340374343612909E-3</c:v>
                </c:pt>
                <c:pt idx="268">
                  <c:v>2.1350407027360707E-3</c:v>
                </c:pt>
                <c:pt idx="269">
                  <c:v>2.1350407027360707E-3</c:v>
                </c:pt>
                <c:pt idx="270">
                  <c:v>2.1352588045566749E-3</c:v>
                </c:pt>
                <c:pt idx="271">
                  <c:v>2.1358694896543668E-3</c:v>
                </c:pt>
                <c:pt idx="272">
                  <c:v>2.1358694896543668E-3</c:v>
                </c:pt>
                <c:pt idx="273">
                  <c:v>2.1362184525673339E-3</c:v>
                </c:pt>
                <c:pt idx="274">
                  <c:v>2.1362184525673339E-3</c:v>
                </c:pt>
                <c:pt idx="275">
                  <c:v>2.1362184525673339E-3</c:v>
                </c:pt>
                <c:pt idx="276">
                  <c:v>2.1362184525673339E-3</c:v>
                </c:pt>
                <c:pt idx="277">
                  <c:v>2.1362184525673339E-3</c:v>
                </c:pt>
                <c:pt idx="278">
                  <c:v>2.136392934023817E-3</c:v>
                </c:pt>
                <c:pt idx="279">
                  <c:v>2.1366982765726635E-3</c:v>
                </c:pt>
                <c:pt idx="280">
                  <c:v>2.1368727580291466E-3</c:v>
                </c:pt>
                <c:pt idx="281">
                  <c:v>2.1368727580291466E-3</c:v>
                </c:pt>
                <c:pt idx="282">
                  <c:v>2.1368727580291466E-3</c:v>
                </c:pt>
                <c:pt idx="283">
                  <c:v>2.1368727580291466E-3</c:v>
                </c:pt>
                <c:pt idx="284">
                  <c:v>2.1445935624785388E-3</c:v>
                </c:pt>
                <c:pt idx="285">
                  <c:v>2.1448552846632641E-3</c:v>
                </c:pt>
                <c:pt idx="286">
                  <c:v>2.1448552846632641E-3</c:v>
                </c:pt>
                <c:pt idx="287">
                  <c:v>2.1450297661197476E-3</c:v>
                </c:pt>
                <c:pt idx="288">
                  <c:v>2.1463383770433733E-3</c:v>
                </c:pt>
                <c:pt idx="289">
                  <c:v>2.1465128584998569E-3</c:v>
                </c:pt>
                <c:pt idx="290">
                  <c:v>2.1469926825051864E-3</c:v>
                </c:pt>
                <c:pt idx="291">
                  <c:v>2.1475161268746366E-3</c:v>
                </c:pt>
                <c:pt idx="292">
                  <c:v>2.1483449137929328E-3</c:v>
                </c:pt>
                <c:pt idx="293">
                  <c:v>2.1491737007112294E-3</c:v>
                </c:pt>
                <c:pt idx="294">
                  <c:v>2.1500024876295256E-3</c:v>
                </c:pt>
                <c:pt idx="295">
                  <c:v>2.1500024876295256E-3</c:v>
                </c:pt>
                <c:pt idx="296">
                  <c:v>2.1508312745478222E-3</c:v>
                </c:pt>
                <c:pt idx="297">
                  <c:v>2.1573307088018304E-3</c:v>
                </c:pt>
                <c:pt idx="298">
                  <c:v>2.1579850142636431E-3</c:v>
                </c:pt>
                <c:pt idx="299">
                  <c:v>2.1590319030025439E-3</c:v>
                </c:pt>
                <c:pt idx="300">
                  <c:v>2.1592063844590274E-3</c:v>
                </c:pt>
                <c:pt idx="301">
                  <c:v>2.1594681066437523E-3</c:v>
                </c:pt>
                <c:pt idx="302">
                  <c:v>2.1596425881002359E-3</c:v>
                </c:pt>
                <c:pt idx="303">
                  <c:v>2.1602096528338072E-3</c:v>
                </c:pt>
                <c:pt idx="304">
                  <c:v>2.160471375018532E-3</c:v>
                </c:pt>
                <c:pt idx="305">
                  <c:v>2.1606894768391362E-3</c:v>
                </c:pt>
                <c:pt idx="306">
                  <c:v>2.1608203379314991E-3</c:v>
                </c:pt>
                <c:pt idx="307">
                  <c:v>2.1614746433933118E-3</c:v>
                </c:pt>
                <c:pt idx="308">
                  <c:v>2.1616927452139164E-3</c:v>
                </c:pt>
                <c:pt idx="309">
                  <c:v>2.1623034303116084E-3</c:v>
                </c:pt>
                <c:pt idx="310">
                  <c:v>2.1696316514839128E-3</c:v>
                </c:pt>
                <c:pt idx="311">
                  <c:v>2.1709402624075385E-3</c:v>
                </c:pt>
                <c:pt idx="312">
                  <c:v>2.1717690493258351E-3</c:v>
                </c:pt>
                <c:pt idx="313">
                  <c:v>2.1718126696899558E-3</c:v>
                </c:pt>
                <c:pt idx="314">
                  <c:v>2.1727723177006148E-3</c:v>
                </c:pt>
                <c:pt idx="315">
                  <c:v>2.1727723177006148E-3</c:v>
                </c:pt>
                <c:pt idx="316">
                  <c:v>2.173601104618911E-3</c:v>
                </c:pt>
                <c:pt idx="317">
                  <c:v>2.1746043729936907E-3</c:v>
                </c:pt>
                <c:pt idx="318">
                  <c:v>2.1760874653738004E-3</c:v>
                </c:pt>
                <c:pt idx="319">
                  <c:v>2.1827613810842918E-3</c:v>
                </c:pt>
                <c:pt idx="320">
                  <c:v>2.1848987789262141E-3</c:v>
                </c:pt>
                <c:pt idx="321">
                  <c:v>2.1857711862086314E-3</c:v>
                </c:pt>
                <c:pt idx="322">
                  <c:v>2.1860765287574774E-3</c:v>
                </c:pt>
                <c:pt idx="323">
                  <c:v>2.1865563527628069E-3</c:v>
                </c:pt>
                <c:pt idx="324">
                  <c:v>2.18673083421929E-3</c:v>
                </c:pt>
                <c:pt idx="325">
                  <c:v>2.1875596211375866E-3</c:v>
                </c:pt>
                <c:pt idx="326">
                  <c:v>2.1882139265993993E-3</c:v>
                </c:pt>
                <c:pt idx="327">
                  <c:v>2.1960219717770332E-3</c:v>
                </c:pt>
                <c:pt idx="328">
                  <c:v>2.1982466103471973E-3</c:v>
                </c:pt>
                <c:pt idx="329">
                  <c:v>2.1982466103471973E-3</c:v>
                </c:pt>
                <c:pt idx="330">
                  <c:v>2.1985083325319226E-3</c:v>
                </c:pt>
                <c:pt idx="331">
                  <c:v>2.1990317769013728E-3</c:v>
                </c:pt>
                <c:pt idx="332">
                  <c:v>2.1990317769013728E-3</c:v>
                </c:pt>
                <c:pt idx="333">
                  <c:v>2.1993807398143399E-3</c:v>
                </c:pt>
                <c:pt idx="334">
                  <c:v>2.2003403878249985E-3</c:v>
                </c:pt>
                <c:pt idx="335">
                  <c:v>2.2075377479049405E-3</c:v>
                </c:pt>
                <c:pt idx="336">
                  <c:v>2.2076686089973034E-3</c:v>
                </c:pt>
                <c:pt idx="337">
                  <c:v>2.2078867108179076E-3</c:v>
                </c:pt>
                <c:pt idx="338">
                  <c:v>2.2085410162797203E-3</c:v>
                </c:pt>
                <c:pt idx="339">
                  <c:v>2.2099804882957088E-3</c:v>
                </c:pt>
                <c:pt idx="340">
                  <c:v>2.2101549697521924E-3</c:v>
                </c:pt>
                <c:pt idx="341">
                  <c:v>2.2111582381269721E-3</c:v>
                </c:pt>
                <c:pt idx="342">
                  <c:v>2.2111582381269721E-3</c:v>
                </c:pt>
                <c:pt idx="343">
                  <c:v>2.2113763399475763E-3</c:v>
                </c:pt>
                <c:pt idx="344">
                  <c:v>2.2201440331358693E-3</c:v>
                </c:pt>
                <c:pt idx="345">
                  <c:v>2.2221941902495499E-3</c:v>
                </c:pt>
                <c:pt idx="346">
                  <c:v>2.2226740142548794E-3</c:v>
                </c:pt>
                <c:pt idx="347">
                  <c:v>2.2235028011731756E-3</c:v>
                </c:pt>
                <c:pt idx="348">
                  <c:v>2.223633662265538E-3</c:v>
                </c:pt>
                <c:pt idx="349">
                  <c:v>2.223633662265538E-3</c:v>
                </c:pt>
                <c:pt idx="350">
                  <c:v>2.2238517640861422E-3</c:v>
                </c:pt>
                <c:pt idx="351">
                  <c:v>2.2241134862708675E-3</c:v>
                </c:pt>
                <c:pt idx="352">
                  <c:v>2.2241134862708675E-3</c:v>
                </c:pt>
                <c:pt idx="353">
                  <c:v>2.2352802994858078E-3</c:v>
                </c:pt>
                <c:pt idx="354">
                  <c:v>2.2365889104094335E-3</c:v>
                </c:pt>
                <c:pt idx="355">
                  <c:v>2.2369814936865212E-3</c:v>
                </c:pt>
                <c:pt idx="356">
                  <c:v>2.2374176973277301E-3</c:v>
                </c:pt>
                <c:pt idx="357">
                  <c:v>2.2381156231536638E-3</c:v>
                </c:pt>
                <c:pt idx="358">
                  <c:v>2.2470577977984404E-3</c:v>
                </c:pt>
                <c:pt idx="359">
                  <c:v>2.2472758996190446E-3</c:v>
                </c:pt>
                <c:pt idx="360">
                  <c:v>2.2475376218037695E-3</c:v>
                </c:pt>
                <c:pt idx="361">
                  <c:v>2.2481046865373408E-3</c:v>
                </c:pt>
                <c:pt idx="362">
                  <c:v>2.2489334734556374E-3</c:v>
                </c:pt>
                <c:pt idx="363">
                  <c:v>2.2491079549121205E-3</c:v>
                </c:pt>
                <c:pt idx="364">
                  <c:v>2.2495441585533293E-3</c:v>
                </c:pt>
                <c:pt idx="365">
                  <c:v>2.250198464015142E-3</c:v>
                </c:pt>
                <c:pt idx="366">
                  <c:v>2.2597077033934898E-3</c:v>
                </c:pt>
                <c:pt idx="367">
                  <c:v>2.2598821848499734E-3</c:v>
                </c:pt>
                <c:pt idx="368">
                  <c:v>2.2598821848499734E-3</c:v>
                </c:pt>
                <c:pt idx="369">
                  <c:v>2.2607982124965113E-3</c:v>
                </c:pt>
                <c:pt idx="370">
                  <c:v>2.262717508517829E-3</c:v>
                </c:pt>
                <c:pt idx="371">
                  <c:v>2.2635026750720045E-3</c:v>
                </c:pt>
                <c:pt idx="372">
                  <c:v>2.2635462954361252E-3</c:v>
                </c:pt>
                <c:pt idx="373">
                  <c:v>2.2685190169459035E-3</c:v>
                </c:pt>
                <c:pt idx="374">
                  <c:v>2.270525553695463E-3</c:v>
                </c:pt>
                <c:pt idx="375">
                  <c:v>2.2710053777007925E-3</c:v>
                </c:pt>
                <c:pt idx="376">
                  <c:v>2.2710053777007925E-3</c:v>
                </c:pt>
                <c:pt idx="377">
                  <c:v>2.2721395071679347E-3</c:v>
                </c:pt>
                <c:pt idx="378">
                  <c:v>2.2730119144503524E-3</c:v>
                </c:pt>
                <c:pt idx="379">
                  <c:v>2.2736225995480443E-3</c:v>
                </c:pt>
                <c:pt idx="380">
                  <c:v>2.273971562461011E-3</c:v>
                </c:pt>
                <c:pt idx="381">
                  <c:v>2.2740151828251317E-3</c:v>
                </c:pt>
                <c:pt idx="382">
                  <c:v>2.2741460439174945E-3</c:v>
                </c:pt>
                <c:pt idx="383">
                  <c:v>2.2749748308357907E-3</c:v>
                </c:pt>
                <c:pt idx="384">
                  <c:v>2.2750620715640325E-3</c:v>
                </c:pt>
                <c:pt idx="385">
                  <c:v>2.2751493122922743E-3</c:v>
                </c:pt>
                <c:pt idx="386">
                  <c:v>2.2758036177540873E-3</c:v>
                </c:pt>
                <c:pt idx="387">
                  <c:v>2.2758036177540873E-3</c:v>
                </c:pt>
                <c:pt idx="388">
                  <c:v>2.2853128571324348E-3</c:v>
                </c:pt>
                <c:pt idx="389">
                  <c:v>2.2869704309690275E-3</c:v>
                </c:pt>
                <c:pt idx="390">
                  <c:v>2.296785012896221E-3</c:v>
                </c:pt>
                <c:pt idx="391">
                  <c:v>2.298050003455726E-3</c:v>
                </c:pt>
                <c:pt idx="392">
                  <c:v>2.2983989663686926E-3</c:v>
                </c:pt>
                <c:pt idx="393">
                  <c:v>2.2992713736511104E-3</c:v>
                </c:pt>
                <c:pt idx="394">
                  <c:v>2.3082135482958865E-3</c:v>
                </c:pt>
                <c:pt idx="395">
                  <c:v>2.3226955091840123E-3</c:v>
                </c:pt>
                <c:pt idx="396">
                  <c:v>2.3230444720969789E-3</c:v>
                </c:pt>
                <c:pt idx="397">
                  <c:v>2.323698777558792E-3</c:v>
                </c:pt>
                <c:pt idx="398">
                  <c:v>2.3241786015641215E-3</c:v>
                </c:pt>
                <c:pt idx="399">
                  <c:v>2.3241786015641215E-3</c:v>
                </c:pt>
                <c:pt idx="400">
                  <c:v>2.3246584255694506E-3</c:v>
                </c:pt>
                <c:pt idx="401">
                  <c:v>2.3253127310312637E-3</c:v>
                </c:pt>
                <c:pt idx="402">
                  <c:v>2.3254872124877472E-3</c:v>
                </c:pt>
                <c:pt idx="403">
                  <c:v>2.333687840942469E-3</c:v>
                </c:pt>
                <c:pt idx="404">
                  <c:v>2.3366104053385668E-3</c:v>
                </c:pt>
                <c:pt idx="405">
                  <c:v>2.3485623851076825E-3</c:v>
                </c:pt>
                <c:pt idx="406">
                  <c:v>2.3496092738465833E-3</c:v>
                </c:pt>
                <c:pt idx="407">
                  <c:v>2.3497837553030664E-3</c:v>
                </c:pt>
                <c:pt idx="408">
                  <c:v>2.3503944404007584E-3</c:v>
                </c:pt>
                <c:pt idx="409">
                  <c:v>2.3504380607648795E-3</c:v>
                </c:pt>
                <c:pt idx="410">
                  <c:v>2.3595983372302603E-3</c:v>
                </c:pt>
                <c:pt idx="411">
                  <c:v>2.3602090223279523E-3</c:v>
                </c:pt>
                <c:pt idx="412">
                  <c:v>2.3602526426920729E-3</c:v>
                </c:pt>
                <c:pt idx="413">
                  <c:v>2.3604271241485565E-3</c:v>
                </c:pt>
                <c:pt idx="414">
                  <c:v>2.3614303925233362E-3</c:v>
                </c:pt>
                <c:pt idx="415">
                  <c:v>2.3617357350721822E-3</c:v>
                </c:pt>
                <c:pt idx="416">
                  <c:v>2.3619102165286657E-3</c:v>
                </c:pt>
                <c:pt idx="417">
                  <c:v>2.3629134849034454E-3</c:v>
                </c:pt>
                <c:pt idx="418">
                  <c:v>2.3742111592107481E-3</c:v>
                </c:pt>
                <c:pt idx="419">
                  <c:v>2.3746473628519569E-3</c:v>
                </c:pt>
                <c:pt idx="420">
                  <c:v>2.3746909832160776E-3</c:v>
                </c:pt>
                <c:pt idx="421">
                  <c:v>2.3748654646725612E-3</c:v>
                </c:pt>
                <c:pt idx="422">
                  <c:v>2.3758687330473413E-3</c:v>
                </c:pt>
                <c:pt idx="423">
                  <c:v>2.4515936851611545E-3</c:v>
                </c:pt>
                <c:pt idx="424">
                  <c:v>2.4879730688379524E-3</c:v>
                </c:pt>
                <c:pt idx="425">
                  <c:v>2.5003176318841558E-3</c:v>
                </c:pt>
                <c:pt idx="426">
                  <c:v>2.5127930560227222E-3</c:v>
                </c:pt>
                <c:pt idx="427">
                  <c:v>2.5137963243975019E-3</c:v>
                </c:pt>
                <c:pt idx="428">
                  <c:v>2.5154538982340947E-3</c:v>
                </c:pt>
                <c:pt idx="429">
                  <c:v>2.5275803594596935E-3</c:v>
                </c:pt>
                <c:pt idx="430">
                  <c:v>2.5398813021417764E-3</c:v>
                </c:pt>
                <c:pt idx="431">
                  <c:v>2.5518332819108921E-3</c:v>
                </c:pt>
                <c:pt idx="432">
                  <c:v>2.5631309562181952E-3</c:v>
                </c:pt>
                <c:pt idx="433">
                  <c:v>2.5885616285006565E-3</c:v>
                </c:pt>
                <c:pt idx="434">
                  <c:v>2.5895212765113156E-3</c:v>
                </c:pt>
                <c:pt idx="435">
                  <c:v>2.5903936837937329E-3</c:v>
                </c:pt>
                <c:pt idx="436">
                  <c:v>2.591833155809721E-3</c:v>
                </c:pt>
                <c:pt idx="437">
                  <c:v>2.600600848998014E-3</c:v>
                </c:pt>
                <c:pt idx="438">
                  <c:v>2.6007753304544976E-3</c:v>
                </c:pt>
                <c:pt idx="439">
                  <c:v>2.6007753304544976E-3</c:v>
                </c:pt>
                <c:pt idx="440">
                  <c:v>2.6115931807564711E-3</c:v>
                </c:pt>
                <c:pt idx="441">
                  <c:v>2.6115931807564711E-3</c:v>
                </c:pt>
                <c:pt idx="442">
                  <c:v>2.6117676622129543E-3</c:v>
                </c:pt>
                <c:pt idx="443">
                  <c:v>2.6117676622129543E-3</c:v>
                </c:pt>
                <c:pt idx="444">
                  <c:v>2.6124219676747673E-3</c:v>
                </c:pt>
                <c:pt idx="445">
                  <c:v>2.6124219676747673E-3</c:v>
                </c:pt>
                <c:pt idx="446">
                  <c:v>2.6129017916800969E-3</c:v>
                </c:pt>
                <c:pt idx="447">
                  <c:v>2.6129017916800969E-3</c:v>
                </c:pt>
                <c:pt idx="448">
                  <c:v>2.6135124767777888E-3</c:v>
                </c:pt>
                <c:pt idx="449">
                  <c:v>2.6248101510850915E-3</c:v>
                </c:pt>
                <c:pt idx="450">
                  <c:v>2.6276018543888264E-3</c:v>
                </c:pt>
                <c:pt idx="451">
                  <c:v>2.6281252987582771E-3</c:v>
                </c:pt>
                <c:pt idx="452">
                  <c:v>2.6387686676037671E-3</c:v>
                </c:pt>
                <c:pt idx="453">
                  <c:v>2.6513749528346954E-3</c:v>
                </c:pt>
                <c:pt idx="454">
                  <c:v>2.6513749528346954E-3</c:v>
                </c:pt>
                <c:pt idx="455">
                  <c:v>2.6655079508098546E-3</c:v>
                </c:pt>
                <c:pt idx="456">
                  <c:v>2.6758023567423775E-3</c:v>
                </c:pt>
                <c:pt idx="457">
                  <c:v>2.7038938712362114E-3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5D-42DD-9990-AA2724CC86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-5622</c:v>
                </c:pt>
                <c:pt idx="1">
                  <c:v>-5202.5</c:v>
                </c:pt>
                <c:pt idx="2">
                  <c:v>-4747</c:v>
                </c:pt>
                <c:pt idx="3">
                  <c:v>-4667</c:v>
                </c:pt>
                <c:pt idx="4">
                  <c:v>-4665</c:v>
                </c:pt>
                <c:pt idx="5">
                  <c:v>-4663</c:v>
                </c:pt>
                <c:pt idx="6">
                  <c:v>-4611.5</c:v>
                </c:pt>
                <c:pt idx="7">
                  <c:v>-4484</c:v>
                </c:pt>
                <c:pt idx="8">
                  <c:v>-4484</c:v>
                </c:pt>
                <c:pt idx="9">
                  <c:v>-4482</c:v>
                </c:pt>
                <c:pt idx="10">
                  <c:v>-4476</c:v>
                </c:pt>
                <c:pt idx="11">
                  <c:v>-4467</c:v>
                </c:pt>
                <c:pt idx="12">
                  <c:v>-4465</c:v>
                </c:pt>
                <c:pt idx="13">
                  <c:v>-4461</c:v>
                </c:pt>
                <c:pt idx="14">
                  <c:v>-4329.5</c:v>
                </c:pt>
                <c:pt idx="15">
                  <c:v>-4224.5</c:v>
                </c:pt>
                <c:pt idx="16">
                  <c:v>-4213</c:v>
                </c:pt>
                <c:pt idx="17">
                  <c:v>-4196.5</c:v>
                </c:pt>
                <c:pt idx="18">
                  <c:v>-4047.5</c:v>
                </c:pt>
                <c:pt idx="19">
                  <c:v>-4034</c:v>
                </c:pt>
                <c:pt idx="20">
                  <c:v>-3886</c:v>
                </c:pt>
                <c:pt idx="21">
                  <c:v>-3866.5</c:v>
                </c:pt>
                <c:pt idx="22">
                  <c:v>-3811.5</c:v>
                </c:pt>
                <c:pt idx="23">
                  <c:v>-3790.5</c:v>
                </c:pt>
                <c:pt idx="24">
                  <c:v>-3790</c:v>
                </c:pt>
                <c:pt idx="25">
                  <c:v>-3762</c:v>
                </c:pt>
                <c:pt idx="26">
                  <c:v>-3756.5</c:v>
                </c:pt>
                <c:pt idx="27">
                  <c:v>-3747</c:v>
                </c:pt>
                <c:pt idx="28">
                  <c:v>-3745</c:v>
                </c:pt>
                <c:pt idx="29">
                  <c:v>-3739</c:v>
                </c:pt>
                <c:pt idx="30">
                  <c:v>-3733.5</c:v>
                </c:pt>
                <c:pt idx="31">
                  <c:v>-3731.5</c:v>
                </c:pt>
                <c:pt idx="32">
                  <c:v>-3600</c:v>
                </c:pt>
                <c:pt idx="33">
                  <c:v>-3599.5</c:v>
                </c:pt>
                <c:pt idx="34">
                  <c:v>-3588.5</c:v>
                </c:pt>
                <c:pt idx="35">
                  <c:v>-3527.5</c:v>
                </c:pt>
                <c:pt idx="36">
                  <c:v>-3324</c:v>
                </c:pt>
                <c:pt idx="37">
                  <c:v>-3322</c:v>
                </c:pt>
                <c:pt idx="38">
                  <c:v>-3297</c:v>
                </c:pt>
                <c:pt idx="39">
                  <c:v>-3230.5</c:v>
                </c:pt>
                <c:pt idx="40">
                  <c:v>-3210.5</c:v>
                </c:pt>
                <c:pt idx="41">
                  <c:v>-3210</c:v>
                </c:pt>
                <c:pt idx="42">
                  <c:v>-2869</c:v>
                </c:pt>
                <c:pt idx="43">
                  <c:v>-2739</c:v>
                </c:pt>
                <c:pt idx="44">
                  <c:v>-2568</c:v>
                </c:pt>
                <c:pt idx="45">
                  <c:v>-2330</c:v>
                </c:pt>
                <c:pt idx="46">
                  <c:v>-2297</c:v>
                </c:pt>
                <c:pt idx="47">
                  <c:v>-2295.5</c:v>
                </c:pt>
                <c:pt idx="48">
                  <c:v>-2293.5</c:v>
                </c:pt>
                <c:pt idx="49">
                  <c:v>-2291.5</c:v>
                </c:pt>
                <c:pt idx="50">
                  <c:v>-2286</c:v>
                </c:pt>
                <c:pt idx="51">
                  <c:v>-2009.5</c:v>
                </c:pt>
                <c:pt idx="52">
                  <c:v>-1601</c:v>
                </c:pt>
                <c:pt idx="53">
                  <c:v>-30.5</c:v>
                </c:pt>
                <c:pt idx="54">
                  <c:v>-22.5</c:v>
                </c:pt>
                <c:pt idx="55">
                  <c:v>-21</c:v>
                </c:pt>
                <c:pt idx="56">
                  <c:v>-3.5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22.5</c:v>
                </c:pt>
                <c:pt idx="62">
                  <c:v>34</c:v>
                </c:pt>
                <c:pt idx="63">
                  <c:v>97</c:v>
                </c:pt>
                <c:pt idx="64">
                  <c:v>104.5</c:v>
                </c:pt>
                <c:pt idx="65">
                  <c:v>107</c:v>
                </c:pt>
                <c:pt idx="66">
                  <c:v>111</c:v>
                </c:pt>
                <c:pt idx="67">
                  <c:v>120.5</c:v>
                </c:pt>
                <c:pt idx="68">
                  <c:v>126</c:v>
                </c:pt>
                <c:pt idx="69">
                  <c:v>137.5</c:v>
                </c:pt>
                <c:pt idx="70">
                  <c:v>139.5</c:v>
                </c:pt>
                <c:pt idx="71">
                  <c:v>163.5</c:v>
                </c:pt>
                <c:pt idx="72">
                  <c:v>247.5</c:v>
                </c:pt>
                <c:pt idx="73">
                  <c:v>257</c:v>
                </c:pt>
                <c:pt idx="74">
                  <c:v>259</c:v>
                </c:pt>
                <c:pt idx="75">
                  <c:v>277.5</c:v>
                </c:pt>
                <c:pt idx="76">
                  <c:v>295</c:v>
                </c:pt>
                <c:pt idx="77">
                  <c:v>604</c:v>
                </c:pt>
                <c:pt idx="78">
                  <c:v>731</c:v>
                </c:pt>
                <c:pt idx="79">
                  <c:v>1148.5</c:v>
                </c:pt>
                <c:pt idx="80">
                  <c:v>1442</c:v>
                </c:pt>
                <c:pt idx="81">
                  <c:v>1444</c:v>
                </c:pt>
                <c:pt idx="82">
                  <c:v>1609</c:v>
                </c:pt>
                <c:pt idx="83">
                  <c:v>1834</c:v>
                </c:pt>
                <c:pt idx="84">
                  <c:v>1862.5</c:v>
                </c:pt>
                <c:pt idx="85">
                  <c:v>1881.5</c:v>
                </c:pt>
                <c:pt idx="86">
                  <c:v>1884</c:v>
                </c:pt>
                <c:pt idx="87">
                  <c:v>1903</c:v>
                </c:pt>
                <c:pt idx="88">
                  <c:v>2023</c:v>
                </c:pt>
                <c:pt idx="89">
                  <c:v>2044</c:v>
                </c:pt>
                <c:pt idx="90">
                  <c:v>2159.5</c:v>
                </c:pt>
                <c:pt idx="91">
                  <c:v>2162</c:v>
                </c:pt>
                <c:pt idx="92">
                  <c:v>2164</c:v>
                </c:pt>
                <c:pt idx="93">
                  <c:v>2166</c:v>
                </c:pt>
                <c:pt idx="94">
                  <c:v>2290</c:v>
                </c:pt>
                <c:pt idx="95">
                  <c:v>2295.5</c:v>
                </c:pt>
                <c:pt idx="96">
                  <c:v>2301</c:v>
                </c:pt>
                <c:pt idx="97">
                  <c:v>2307</c:v>
                </c:pt>
                <c:pt idx="98">
                  <c:v>2316</c:v>
                </c:pt>
                <c:pt idx="99">
                  <c:v>2318</c:v>
                </c:pt>
                <c:pt idx="100">
                  <c:v>2319.5</c:v>
                </c:pt>
                <c:pt idx="101">
                  <c:v>2321.5</c:v>
                </c:pt>
                <c:pt idx="102">
                  <c:v>2322</c:v>
                </c:pt>
                <c:pt idx="103">
                  <c:v>2324</c:v>
                </c:pt>
                <c:pt idx="104">
                  <c:v>2324</c:v>
                </c:pt>
                <c:pt idx="105">
                  <c:v>2331</c:v>
                </c:pt>
                <c:pt idx="106">
                  <c:v>2331</c:v>
                </c:pt>
                <c:pt idx="107">
                  <c:v>2332</c:v>
                </c:pt>
                <c:pt idx="108">
                  <c:v>2339</c:v>
                </c:pt>
                <c:pt idx="109">
                  <c:v>2415</c:v>
                </c:pt>
                <c:pt idx="110">
                  <c:v>2415</c:v>
                </c:pt>
                <c:pt idx="111">
                  <c:v>2434</c:v>
                </c:pt>
                <c:pt idx="112">
                  <c:v>2434</c:v>
                </c:pt>
                <c:pt idx="113">
                  <c:v>2434.5</c:v>
                </c:pt>
                <c:pt idx="114">
                  <c:v>2451</c:v>
                </c:pt>
                <c:pt idx="115">
                  <c:v>2453.5</c:v>
                </c:pt>
                <c:pt idx="116">
                  <c:v>2465</c:v>
                </c:pt>
                <c:pt idx="117">
                  <c:v>2471</c:v>
                </c:pt>
                <c:pt idx="118">
                  <c:v>2587</c:v>
                </c:pt>
                <c:pt idx="119">
                  <c:v>2595</c:v>
                </c:pt>
                <c:pt idx="120">
                  <c:v>2606.5</c:v>
                </c:pt>
                <c:pt idx="121">
                  <c:v>2610.5</c:v>
                </c:pt>
                <c:pt idx="122">
                  <c:v>2616</c:v>
                </c:pt>
                <c:pt idx="123">
                  <c:v>2618</c:v>
                </c:pt>
                <c:pt idx="124">
                  <c:v>2726</c:v>
                </c:pt>
                <c:pt idx="125">
                  <c:v>2728.5</c:v>
                </c:pt>
                <c:pt idx="126">
                  <c:v>2729</c:v>
                </c:pt>
                <c:pt idx="127">
                  <c:v>2734</c:v>
                </c:pt>
                <c:pt idx="128">
                  <c:v>2735.5</c:v>
                </c:pt>
                <c:pt idx="129">
                  <c:v>2735.5</c:v>
                </c:pt>
                <c:pt idx="130">
                  <c:v>2736</c:v>
                </c:pt>
                <c:pt idx="131">
                  <c:v>2737.5</c:v>
                </c:pt>
                <c:pt idx="132">
                  <c:v>2738</c:v>
                </c:pt>
                <c:pt idx="133">
                  <c:v>2740</c:v>
                </c:pt>
                <c:pt idx="134">
                  <c:v>2742</c:v>
                </c:pt>
                <c:pt idx="135">
                  <c:v>2745</c:v>
                </c:pt>
                <c:pt idx="136">
                  <c:v>2749.5</c:v>
                </c:pt>
                <c:pt idx="137">
                  <c:v>2750.5</c:v>
                </c:pt>
                <c:pt idx="138">
                  <c:v>2756.5</c:v>
                </c:pt>
                <c:pt idx="139">
                  <c:v>2758.5</c:v>
                </c:pt>
                <c:pt idx="140">
                  <c:v>2762</c:v>
                </c:pt>
                <c:pt idx="141">
                  <c:v>2855</c:v>
                </c:pt>
                <c:pt idx="142">
                  <c:v>2867</c:v>
                </c:pt>
                <c:pt idx="143">
                  <c:v>2867.5</c:v>
                </c:pt>
                <c:pt idx="144">
                  <c:v>2874.5</c:v>
                </c:pt>
                <c:pt idx="145">
                  <c:v>2876.5</c:v>
                </c:pt>
                <c:pt idx="146">
                  <c:v>2876.5</c:v>
                </c:pt>
                <c:pt idx="147">
                  <c:v>2878.5</c:v>
                </c:pt>
                <c:pt idx="148">
                  <c:v>2881.5</c:v>
                </c:pt>
                <c:pt idx="149">
                  <c:v>2884</c:v>
                </c:pt>
                <c:pt idx="150">
                  <c:v>2893.5</c:v>
                </c:pt>
                <c:pt idx="151">
                  <c:v>2896.5</c:v>
                </c:pt>
                <c:pt idx="152">
                  <c:v>2898.5</c:v>
                </c:pt>
                <c:pt idx="153">
                  <c:v>2902.5</c:v>
                </c:pt>
                <c:pt idx="154">
                  <c:v>2905</c:v>
                </c:pt>
                <c:pt idx="155">
                  <c:v>2906.5</c:v>
                </c:pt>
                <c:pt idx="156">
                  <c:v>2908</c:v>
                </c:pt>
                <c:pt idx="157">
                  <c:v>2908</c:v>
                </c:pt>
                <c:pt idx="158">
                  <c:v>2908</c:v>
                </c:pt>
                <c:pt idx="159">
                  <c:v>2908</c:v>
                </c:pt>
                <c:pt idx="160">
                  <c:v>2908.5</c:v>
                </c:pt>
                <c:pt idx="161">
                  <c:v>2920</c:v>
                </c:pt>
                <c:pt idx="162">
                  <c:v>2921.5</c:v>
                </c:pt>
                <c:pt idx="163">
                  <c:v>2921.5</c:v>
                </c:pt>
                <c:pt idx="164">
                  <c:v>3013.5</c:v>
                </c:pt>
                <c:pt idx="165">
                  <c:v>3025</c:v>
                </c:pt>
                <c:pt idx="166">
                  <c:v>3025</c:v>
                </c:pt>
                <c:pt idx="167">
                  <c:v>3025</c:v>
                </c:pt>
                <c:pt idx="168">
                  <c:v>3025</c:v>
                </c:pt>
                <c:pt idx="169">
                  <c:v>3028.5</c:v>
                </c:pt>
                <c:pt idx="170">
                  <c:v>3030.5</c:v>
                </c:pt>
                <c:pt idx="171">
                  <c:v>3030.5</c:v>
                </c:pt>
                <c:pt idx="172">
                  <c:v>3038</c:v>
                </c:pt>
                <c:pt idx="173">
                  <c:v>3042</c:v>
                </c:pt>
                <c:pt idx="174">
                  <c:v>3049.5</c:v>
                </c:pt>
                <c:pt idx="175">
                  <c:v>3049.5</c:v>
                </c:pt>
                <c:pt idx="176">
                  <c:v>3059</c:v>
                </c:pt>
                <c:pt idx="177">
                  <c:v>3063</c:v>
                </c:pt>
                <c:pt idx="178">
                  <c:v>3144.5</c:v>
                </c:pt>
                <c:pt idx="179">
                  <c:v>3169.5</c:v>
                </c:pt>
                <c:pt idx="180">
                  <c:v>3171.5</c:v>
                </c:pt>
                <c:pt idx="181">
                  <c:v>3199.5</c:v>
                </c:pt>
                <c:pt idx="182">
                  <c:v>3348</c:v>
                </c:pt>
                <c:pt idx="183">
                  <c:v>3502.5</c:v>
                </c:pt>
                <c:pt idx="184">
                  <c:v>3604</c:v>
                </c:pt>
                <c:pt idx="185">
                  <c:v>3609</c:v>
                </c:pt>
                <c:pt idx="186">
                  <c:v>3609.5</c:v>
                </c:pt>
                <c:pt idx="187">
                  <c:v>3621</c:v>
                </c:pt>
                <c:pt idx="188">
                  <c:v>3647</c:v>
                </c:pt>
                <c:pt idx="189">
                  <c:v>3742.5</c:v>
                </c:pt>
                <c:pt idx="190">
                  <c:v>3742.5</c:v>
                </c:pt>
                <c:pt idx="191">
                  <c:v>3744.5</c:v>
                </c:pt>
                <c:pt idx="192">
                  <c:v>3746</c:v>
                </c:pt>
                <c:pt idx="193">
                  <c:v>3746.5</c:v>
                </c:pt>
                <c:pt idx="194">
                  <c:v>3750</c:v>
                </c:pt>
                <c:pt idx="195">
                  <c:v>3750</c:v>
                </c:pt>
                <c:pt idx="196">
                  <c:v>3750</c:v>
                </c:pt>
                <c:pt idx="197">
                  <c:v>3754</c:v>
                </c:pt>
                <c:pt idx="198">
                  <c:v>3754</c:v>
                </c:pt>
                <c:pt idx="199">
                  <c:v>3755.5</c:v>
                </c:pt>
                <c:pt idx="200">
                  <c:v>3757.5</c:v>
                </c:pt>
                <c:pt idx="201">
                  <c:v>3757.5</c:v>
                </c:pt>
                <c:pt idx="202">
                  <c:v>3759.5</c:v>
                </c:pt>
                <c:pt idx="203">
                  <c:v>3763.5</c:v>
                </c:pt>
                <c:pt idx="204">
                  <c:v>3763.5</c:v>
                </c:pt>
                <c:pt idx="205">
                  <c:v>3765</c:v>
                </c:pt>
                <c:pt idx="206">
                  <c:v>3765.5</c:v>
                </c:pt>
                <c:pt idx="207">
                  <c:v>3769</c:v>
                </c:pt>
                <c:pt idx="208">
                  <c:v>3771</c:v>
                </c:pt>
                <c:pt idx="209">
                  <c:v>3771</c:v>
                </c:pt>
                <c:pt idx="210">
                  <c:v>3773</c:v>
                </c:pt>
                <c:pt idx="211">
                  <c:v>3775</c:v>
                </c:pt>
                <c:pt idx="212">
                  <c:v>3788</c:v>
                </c:pt>
                <c:pt idx="213">
                  <c:v>3790</c:v>
                </c:pt>
                <c:pt idx="214">
                  <c:v>3889.5</c:v>
                </c:pt>
                <c:pt idx="215">
                  <c:v>3893.5</c:v>
                </c:pt>
                <c:pt idx="216">
                  <c:v>3896.5</c:v>
                </c:pt>
                <c:pt idx="217">
                  <c:v>3897.5</c:v>
                </c:pt>
                <c:pt idx="218">
                  <c:v>3897.5</c:v>
                </c:pt>
                <c:pt idx="219">
                  <c:v>3898.5</c:v>
                </c:pt>
                <c:pt idx="220">
                  <c:v>3903</c:v>
                </c:pt>
                <c:pt idx="221">
                  <c:v>3917.5</c:v>
                </c:pt>
                <c:pt idx="222">
                  <c:v>3919.5</c:v>
                </c:pt>
                <c:pt idx="223">
                  <c:v>3920</c:v>
                </c:pt>
                <c:pt idx="224">
                  <c:v>3921.5</c:v>
                </c:pt>
                <c:pt idx="225">
                  <c:v>3929</c:v>
                </c:pt>
                <c:pt idx="226">
                  <c:v>3929</c:v>
                </c:pt>
                <c:pt idx="227">
                  <c:v>3929</c:v>
                </c:pt>
                <c:pt idx="228">
                  <c:v>3933.5</c:v>
                </c:pt>
                <c:pt idx="229">
                  <c:v>3938.5</c:v>
                </c:pt>
                <c:pt idx="230">
                  <c:v>4019.5</c:v>
                </c:pt>
                <c:pt idx="231">
                  <c:v>4022.5</c:v>
                </c:pt>
                <c:pt idx="232">
                  <c:v>4030.5</c:v>
                </c:pt>
                <c:pt idx="233">
                  <c:v>4032</c:v>
                </c:pt>
                <c:pt idx="234">
                  <c:v>4032</c:v>
                </c:pt>
                <c:pt idx="235">
                  <c:v>4032.5</c:v>
                </c:pt>
                <c:pt idx="236">
                  <c:v>4032.5</c:v>
                </c:pt>
                <c:pt idx="237">
                  <c:v>4036</c:v>
                </c:pt>
                <c:pt idx="238">
                  <c:v>4039.5</c:v>
                </c:pt>
                <c:pt idx="239">
                  <c:v>4045</c:v>
                </c:pt>
                <c:pt idx="240">
                  <c:v>4045.5</c:v>
                </c:pt>
                <c:pt idx="241">
                  <c:v>4051</c:v>
                </c:pt>
                <c:pt idx="242">
                  <c:v>4055.5</c:v>
                </c:pt>
                <c:pt idx="243">
                  <c:v>4058.5</c:v>
                </c:pt>
                <c:pt idx="244">
                  <c:v>4060.5</c:v>
                </c:pt>
                <c:pt idx="245">
                  <c:v>4063</c:v>
                </c:pt>
                <c:pt idx="246">
                  <c:v>4063</c:v>
                </c:pt>
                <c:pt idx="247">
                  <c:v>4068</c:v>
                </c:pt>
                <c:pt idx="248">
                  <c:v>4068</c:v>
                </c:pt>
                <c:pt idx="249">
                  <c:v>4070</c:v>
                </c:pt>
                <c:pt idx="250">
                  <c:v>4070</c:v>
                </c:pt>
                <c:pt idx="251">
                  <c:v>4070.5</c:v>
                </c:pt>
                <c:pt idx="252">
                  <c:v>4079.5</c:v>
                </c:pt>
                <c:pt idx="253">
                  <c:v>4079.5</c:v>
                </c:pt>
                <c:pt idx="254">
                  <c:v>4109.5</c:v>
                </c:pt>
                <c:pt idx="255">
                  <c:v>4161.5</c:v>
                </c:pt>
                <c:pt idx="256">
                  <c:v>4163.5</c:v>
                </c:pt>
                <c:pt idx="257">
                  <c:v>4163.5</c:v>
                </c:pt>
                <c:pt idx="258">
                  <c:v>4164</c:v>
                </c:pt>
                <c:pt idx="259">
                  <c:v>4171</c:v>
                </c:pt>
                <c:pt idx="260">
                  <c:v>4173</c:v>
                </c:pt>
                <c:pt idx="261">
                  <c:v>4173</c:v>
                </c:pt>
                <c:pt idx="262">
                  <c:v>4182.5</c:v>
                </c:pt>
                <c:pt idx="263">
                  <c:v>4184</c:v>
                </c:pt>
                <c:pt idx="264">
                  <c:v>4184.5</c:v>
                </c:pt>
                <c:pt idx="265">
                  <c:v>4186</c:v>
                </c:pt>
                <c:pt idx="266">
                  <c:v>4186</c:v>
                </c:pt>
                <c:pt idx="267">
                  <c:v>4186</c:v>
                </c:pt>
                <c:pt idx="268">
                  <c:v>4197.5</c:v>
                </c:pt>
                <c:pt idx="269">
                  <c:v>4197.5</c:v>
                </c:pt>
                <c:pt idx="270">
                  <c:v>4200</c:v>
                </c:pt>
                <c:pt idx="271">
                  <c:v>4207</c:v>
                </c:pt>
                <c:pt idx="272">
                  <c:v>4207</c:v>
                </c:pt>
                <c:pt idx="273">
                  <c:v>4211</c:v>
                </c:pt>
                <c:pt idx="274">
                  <c:v>4211</c:v>
                </c:pt>
                <c:pt idx="275">
                  <c:v>4211</c:v>
                </c:pt>
                <c:pt idx="276">
                  <c:v>4211</c:v>
                </c:pt>
                <c:pt idx="277">
                  <c:v>4211</c:v>
                </c:pt>
                <c:pt idx="278">
                  <c:v>4213</c:v>
                </c:pt>
                <c:pt idx="279">
                  <c:v>4216.5</c:v>
                </c:pt>
                <c:pt idx="280">
                  <c:v>4218.5</c:v>
                </c:pt>
                <c:pt idx="281">
                  <c:v>4218.5</c:v>
                </c:pt>
                <c:pt idx="282">
                  <c:v>4218.5</c:v>
                </c:pt>
                <c:pt idx="283">
                  <c:v>4218.5</c:v>
                </c:pt>
                <c:pt idx="284">
                  <c:v>4307</c:v>
                </c:pt>
                <c:pt idx="285">
                  <c:v>4310</c:v>
                </c:pt>
                <c:pt idx="286">
                  <c:v>4310</c:v>
                </c:pt>
                <c:pt idx="287">
                  <c:v>4312</c:v>
                </c:pt>
                <c:pt idx="288">
                  <c:v>4327</c:v>
                </c:pt>
                <c:pt idx="289">
                  <c:v>4329</c:v>
                </c:pt>
                <c:pt idx="290">
                  <c:v>4334.5</c:v>
                </c:pt>
                <c:pt idx="291">
                  <c:v>4340.5</c:v>
                </c:pt>
                <c:pt idx="292">
                  <c:v>4350</c:v>
                </c:pt>
                <c:pt idx="293">
                  <c:v>4359.5</c:v>
                </c:pt>
                <c:pt idx="294">
                  <c:v>4369</c:v>
                </c:pt>
                <c:pt idx="295">
                  <c:v>4369</c:v>
                </c:pt>
                <c:pt idx="296">
                  <c:v>4378.5</c:v>
                </c:pt>
                <c:pt idx="297">
                  <c:v>4453</c:v>
                </c:pt>
                <c:pt idx="298">
                  <c:v>4460.5</c:v>
                </c:pt>
                <c:pt idx="299">
                  <c:v>4472.5</c:v>
                </c:pt>
                <c:pt idx="300">
                  <c:v>4474.5</c:v>
                </c:pt>
                <c:pt idx="301">
                  <c:v>4477.5</c:v>
                </c:pt>
                <c:pt idx="302">
                  <c:v>4479.5</c:v>
                </c:pt>
                <c:pt idx="303">
                  <c:v>4486</c:v>
                </c:pt>
                <c:pt idx="304">
                  <c:v>4489</c:v>
                </c:pt>
                <c:pt idx="305">
                  <c:v>4491.5</c:v>
                </c:pt>
                <c:pt idx="306">
                  <c:v>4493</c:v>
                </c:pt>
                <c:pt idx="307">
                  <c:v>4500.5</c:v>
                </c:pt>
                <c:pt idx="308">
                  <c:v>4503</c:v>
                </c:pt>
                <c:pt idx="309">
                  <c:v>4510</c:v>
                </c:pt>
                <c:pt idx="310">
                  <c:v>4594</c:v>
                </c:pt>
                <c:pt idx="311">
                  <c:v>4609</c:v>
                </c:pt>
                <c:pt idx="312">
                  <c:v>4618.5</c:v>
                </c:pt>
                <c:pt idx="313">
                  <c:v>4619</c:v>
                </c:pt>
                <c:pt idx="314">
                  <c:v>4630</c:v>
                </c:pt>
                <c:pt idx="315">
                  <c:v>4630</c:v>
                </c:pt>
                <c:pt idx="316">
                  <c:v>4639.5</c:v>
                </c:pt>
                <c:pt idx="317">
                  <c:v>4651</c:v>
                </c:pt>
                <c:pt idx="318">
                  <c:v>4668</c:v>
                </c:pt>
                <c:pt idx="319">
                  <c:v>4744.5</c:v>
                </c:pt>
                <c:pt idx="320">
                  <c:v>4769</c:v>
                </c:pt>
                <c:pt idx="321">
                  <c:v>4779</c:v>
                </c:pt>
                <c:pt idx="322">
                  <c:v>4782.5</c:v>
                </c:pt>
                <c:pt idx="323">
                  <c:v>4788</c:v>
                </c:pt>
                <c:pt idx="324">
                  <c:v>4790</c:v>
                </c:pt>
                <c:pt idx="325">
                  <c:v>4799.5</c:v>
                </c:pt>
                <c:pt idx="326">
                  <c:v>4807</c:v>
                </c:pt>
                <c:pt idx="327">
                  <c:v>4896.5</c:v>
                </c:pt>
                <c:pt idx="328">
                  <c:v>4922</c:v>
                </c:pt>
                <c:pt idx="329">
                  <c:v>4922</c:v>
                </c:pt>
                <c:pt idx="330">
                  <c:v>4925</c:v>
                </c:pt>
                <c:pt idx="331">
                  <c:v>4931</c:v>
                </c:pt>
                <c:pt idx="332">
                  <c:v>4931</c:v>
                </c:pt>
                <c:pt idx="333">
                  <c:v>4935</c:v>
                </c:pt>
                <c:pt idx="334">
                  <c:v>4946</c:v>
                </c:pt>
                <c:pt idx="335">
                  <c:v>5028.5</c:v>
                </c:pt>
                <c:pt idx="336">
                  <c:v>5030</c:v>
                </c:pt>
                <c:pt idx="337">
                  <c:v>5032.5</c:v>
                </c:pt>
                <c:pt idx="338">
                  <c:v>5040</c:v>
                </c:pt>
                <c:pt idx="339">
                  <c:v>5056.5</c:v>
                </c:pt>
                <c:pt idx="340">
                  <c:v>5058.5</c:v>
                </c:pt>
                <c:pt idx="341">
                  <c:v>5070</c:v>
                </c:pt>
                <c:pt idx="342">
                  <c:v>5070</c:v>
                </c:pt>
                <c:pt idx="343">
                  <c:v>5072.5</c:v>
                </c:pt>
                <c:pt idx="344">
                  <c:v>5173</c:v>
                </c:pt>
                <c:pt idx="345">
                  <c:v>5196.5</c:v>
                </c:pt>
                <c:pt idx="346">
                  <c:v>5202</c:v>
                </c:pt>
                <c:pt idx="347">
                  <c:v>5211.5</c:v>
                </c:pt>
                <c:pt idx="348">
                  <c:v>5213</c:v>
                </c:pt>
                <c:pt idx="349">
                  <c:v>5213</c:v>
                </c:pt>
                <c:pt idx="350">
                  <c:v>5215.5</c:v>
                </c:pt>
                <c:pt idx="351">
                  <c:v>5218.5</c:v>
                </c:pt>
                <c:pt idx="352">
                  <c:v>5218.5</c:v>
                </c:pt>
                <c:pt idx="353">
                  <c:v>5346.5</c:v>
                </c:pt>
                <c:pt idx="354">
                  <c:v>5361.5</c:v>
                </c:pt>
                <c:pt idx="355">
                  <c:v>5366</c:v>
                </c:pt>
                <c:pt idx="356">
                  <c:v>5371</c:v>
                </c:pt>
                <c:pt idx="357">
                  <c:v>5379</c:v>
                </c:pt>
                <c:pt idx="358">
                  <c:v>5481.5</c:v>
                </c:pt>
                <c:pt idx="359">
                  <c:v>5484</c:v>
                </c:pt>
                <c:pt idx="360">
                  <c:v>5487</c:v>
                </c:pt>
                <c:pt idx="361">
                  <c:v>5493.5</c:v>
                </c:pt>
                <c:pt idx="362">
                  <c:v>5503</c:v>
                </c:pt>
                <c:pt idx="363">
                  <c:v>5505</c:v>
                </c:pt>
                <c:pt idx="364">
                  <c:v>5510</c:v>
                </c:pt>
                <c:pt idx="365">
                  <c:v>5517.5</c:v>
                </c:pt>
                <c:pt idx="366">
                  <c:v>5626.5</c:v>
                </c:pt>
                <c:pt idx="367">
                  <c:v>5628.5</c:v>
                </c:pt>
                <c:pt idx="368">
                  <c:v>5628.5</c:v>
                </c:pt>
                <c:pt idx="369">
                  <c:v>5639</c:v>
                </c:pt>
                <c:pt idx="370">
                  <c:v>5661</c:v>
                </c:pt>
                <c:pt idx="371">
                  <c:v>5670</c:v>
                </c:pt>
                <c:pt idx="372">
                  <c:v>5670.5</c:v>
                </c:pt>
                <c:pt idx="373">
                  <c:v>5727.5</c:v>
                </c:pt>
                <c:pt idx="374">
                  <c:v>5750.5</c:v>
                </c:pt>
                <c:pt idx="375">
                  <c:v>5756</c:v>
                </c:pt>
                <c:pt idx="376">
                  <c:v>5756</c:v>
                </c:pt>
                <c:pt idx="377">
                  <c:v>5769</c:v>
                </c:pt>
                <c:pt idx="378">
                  <c:v>5779</c:v>
                </c:pt>
                <c:pt idx="379">
                  <c:v>5786</c:v>
                </c:pt>
                <c:pt idx="380">
                  <c:v>5790</c:v>
                </c:pt>
                <c:pt idx="381">
                  <c:v>5790.5</c:v>
                </c:pt>
                <c:pt idx="382">
                  <c:v>5792</c:v>
                </c:pt>
                <c:pt idx="383">
                  <c:v>5801.5</c:v>
                </c:pt>
                <c:pt idx="384">
                  <c:v>5802.5</c:v>
                </c:pt>
                <c:pt idx="385">
                  <c:v>5803.5</c:v>
                </c:pt>
                <c:pt idx="386">
                  <c:v>5811</c:v>
                </c:pt>
                <c:pt idx="387">
                  <c:v>5811</c:v>
                </c:pt>
                <c:pt idx="388">
                  <c:v>5920</c:v>
                </c:pt>
                <c:pt idx="389">
                  <c:v>5939</c:v>
                </c:pt>
                <c:pt idx="390">
                  <c:v>6051.5</c:v>
                </c:pt>
                <c:pt idx="391">
                  <c:v>6066</c:v>
                </c:pt>
                <c:pt idx="392">
                  <c:v>6070</c:v>
                </c:pt>
                <c:pt idx="393">
                  <c:v>6080</c:v>
                </c:pt>
                <c:pt idx="394">
                  <c:v>6182.5</c:v>
                </c:pt>
                <c:pt idx="395">
                  <c:v>6348.5</c:v>
                </c:pt>
                <c:pt idx="396">
                  <c:v>6352.5</c:v>
                </c:pt>
                <c:pt idx="397">
                  <c:v>6360</c:v>
                </c:pt>
                <c:pt idx="398">
                  <c:v>6365.5</c:v>
                </c:pt>
                <c:pt idx="399">
                  <c:v>6365.5</c:v>
                </c:pt>
                <c:pt idx="400">
                  <c:v>6371</c:v>
                </c:pt>
                <c:pt idx="401">
                  <c:v>6378.5</c:v>
                </c:pt>
                <c:pt idx="402">
                  <c:v>6380.5</c:v>
                </c:pt>
                <c:pt idx="403">
                  <c:v>6474.5</c:v>
                </c:pt>
                <c:pt idx="404">
                  <c:v>6508</c:v>
                </c:pt>
                <c:pt idx="405">
                  <c:v>6645</c:v>
                </c:pt>
                <c:pt idx="406">
                  <c:v>6657</c:v>
                </c:pt>
                <c:pt idx="407">
                  <c:v>6659</c:v>
                </c:pt>
                <c:pt idx="408">
                  <c:v>6666</c:v>
                </c:pt>
                <c:pt idx="409">
                  <c:v>6666.5</c:v>
                </c:pt>
                <c:pt idx="410">
                  <c:v>6771.5</c:v>
                </c:pt>
                <c:pt idx="411">
                  <c:v>6778.5</c:v>
                </c:pt>
                <c:pt idx="412">
                  <c:v>6779</c:v>
                </c:pt>
                <c:pt idx="413">
                  <c:v>6781</c:v>
                </c:pt>
                <c:pt idx="414">
                  <c:v>6792.5</c:v>
                </c:pt>
                <c:pt idx="415">
                  <c:v>6796</c:v>
                </c:pt>
                <c:pt idx="416">
                  <c:v>6798</c:v>
                </c:pt>
                <c:pt idx="417">
                  <c:v>6809.5</c:v>
                </c:pt>
                <c:pt idx="418">
                  <c:v>6939</c:v>
                </c:pt>
                <c:pt idx="419">
                  <c:v>6944</c:v>
                </c:pt>
                <c:pt idx="420">
                  <c:v>6944.5</c:v>
                </c:pt>
                <c:pt idx="421">
                  <c:v>6946.5</c:v>
                </c:pt>
                <c:pt idx="422">
                  <c:v>6958</c:v>
                </c:pt>
                <c:pt idx="423">
                  <c:v>7826</c:v>
                </c:pt>
                <c:pt idx="424">
                  <c:v>8243</c:v>
                </c:pt>
                <c:pt idx="425">
                  <c:v>8384.5</c:v>
                </c:pt>
                <c:pt idx="426">
                  <c:v>8527.5</c:v>
                </c:pt>
                <c:pt idx="427">
                  <c:v>8539</c:v>
                </c:pt>
                <c:pt idx="428">
                  <c:v>8558</c:v>
                </c:pt>
                <c:pt idx="429">
                  <c:v>8697</c:v>
                </c:pt>
                <c:pt idx="430">
                  <c:v>8838</c:v>
                </c:pt>
                <c:pt idx="431">
                  <c:v>8975</c:v>
                </c:pt>
                <c:pt idx="432">
                  <c:v>9104.5</c:v>
                </c:pt>
                <c:pt idx="433">
                  <c:v>9396</c:v>
                </c:pt>
                <c:pt idx="434">
                  <c:v>9407</c:v>
                </c:pt>
                <c:pt idx="435">
                  <c:v>9417</c:v>
                </c:pt>
                <c:pt idx="436">
                  <c:v>9433.5</c:v>
                </c:pt>
                <c:pt idx="437">
                  <c:v>9534</c:v>
                </c:pt>
                <c:pt idx="438">
                  <c:v>9536</c:v>
                </c:pt>
                <c:pt idx="439">
                  <c:v>9536</c:v>
                </c:pt>
                <c:pt idx="440">
                  <c:v>9660</c:v>
                </c:pt>
                <c:pt idx="441">
                  <c:v>9660</c:v>
                </c:pt>
                <c:pt idx="442">
                  <c:v>9662</c:v>
                </c:pt>
                <c:pt idx="443">
                  <c:v>9662</c:v>
                </c:pt>
                <c:pt idx="444">
                  <c:v>9669.5</c:v>
                </c:pt>
                <c:pt idx="445">
                  <c:v>9669.5</c:v>
                </c:pt>
                <c:pt idx="446">
                  <c:v>9675</c:v>
                </c:pt>
                <c:pt idx="447">
                  <c:v>9675</c:v>
                </c:pt>
                <c:pt idx="448">
                  <c:v>9682</c:v>
                </c:pt>
                <c:pt idx="449">
                  <c:v>9811.5</c:v>
                </c:pt>
                <c:pt idx="450">
                  <c:v>9843.5</c:v>
                </c:pt>
                <c:pt idx="451">
                  <c:v>9849.5</c:v>
                </c:pt>
                <c:pt idx="452">
                  <c:v>9971.5</c:v>
                </c:pt>
                <c:pt idx="453">
                  <c:v>10116</c:v>
                </c:pt>
                <c:pt idx="454">
                  <c:v>10116</c:v>
                </c:pt>
                <c:pt idx="455">
                  <c:v>10278</c:v>
                </c:pt>
                <c:pt idx="456">
                  <c:v>10396</c:v>
                </c:pt>
                <c:pt idx="457">
                  <c:v>10718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52">
                  <c:v>-0.47352877999946941</c:v>
                </c:pt>
                <c:pt idx="103">
                  <c:v>-0.11696727999515133</c:v>
                </c:pt>
                <c:pt idx="107">
                  <c:v>-0.52512104000197724</c:v>
                </c:pt>
                <c:pt idx="188">
                  <c:v>0.15660465999826556</c:v>
                </c:pt>
                <c:pt idx="254">
                  <c:v>0.2642154100103653</c:v>
                </c:pt>
                <c:pt idx="365">
                  <c:v>0.36742365000827704</c:v>
                </c:pt>
                <c:pt idx="369">
                  <c:v>0.57202842000697274</c:v>
                </c:pt>
                <c:pt idx="384">
                  <c:v>-0.367744049995963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5D-42DD-9990-AA2724CC8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696752"/>
        <c:axId val="1"/>
      </c:scatterChart>
      <c:valAx>
        <c:axId val="55869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4026441139302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96296296296294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96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51350525628738"/>
          <c:y val="0.92024539877300615"/>
          <c:w val="0.620371203599550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0</xdr:row>
      <xdr:rowOff>19050</xdr:rowOff>
    </xdr:from>
    <xdr:to>
      <xdr:col>26</xdr:col>
      <xdr:colOff>628650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D91A6B68-B7D2-42AC-1402-DF6A777BF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104774</xdr:colOff>
      <xdr:row>0</xdr:row>
      <xdr:rowOff>0</xdr:rowOff>
    </xdr:from>
    <xdr:to>
      <xdr:col>17</xdr:col>
      <xdr:colOff>361949</xdr:colOff>
      <xdr:row>18</xdr:row>
      <xdr:rowOff>38100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9E60D967-7E1B-95E4-0F38-32B7FCFCD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38100</xdr:rowOff>
    </xdr:from>
    <xdr:to>
      <xdr:col>12</xdr:col>
      <xdr:colOff>28574</xdr:colOff>
      <xdr:row>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57134-87ED-8624-BAF6-547CA806C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11" TargetMode="External"/><Relationship Id="rId13" Type="http://schemas.openxmlformats.org/officeDocument/2006/relationships/hyperlink" Target="http://www.konkoly.hu/cgi-bin/IBVS?180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456" TargetMode="External"/><Relationship Id="rId3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508" TargetMode="External"/><Relationship Id="rId7" Type="http://schemas.openxmlformats.org/officeDocument/2006/relationships/hyperlink" Target="http://www.konkoly.hu/cgi-bin/IBVS?111" TargetMode="External"/><Relationship Id="rId12" Type="http://schemas.openxmlformats.org/officeDocument/2006/relationships/hyperlink" Target="http://www.konkoly.hu/cgi-bin/IBVS?129" TargetMode="External"/><Relationship Id="rId17" Type="http://schemas.openxmlformats.org/officeDocument/2006/relationships/hyperlink" Target="http://www.konkoly.hu/cgi-bin/IBVS?795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www.konkoly.hu/cgi-bin/IBVS?322" TargetMode="External"/><Relationship Id="rId41" Type="http://schemas.openxmlformats.org/officeDocument/2006/relationships/hyperlink" Target="http://www.konkoly.hu/cgi-bin/IBVS?7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1" TargetMode="External"/><Relationship Id="rId11" Type="http://schemas.openxmlformats.org/officeDocument/2006/relationships/hyperlink" Target="http://www.konkoly.hu/cgi-bin/IBVS?129" TargetMode="External"/><Relationship Id="rId24" Type="http://schemas.openxmlformats.org/officeDocument/2006/relationships/hyperlink" Target="http://www.konkoly.hu/cgi-bin/IBVS?795" TargetMode="External"/><Relationship Id="rId32" Type="http://schemas.openxmlformats.org/officeDocument/2006/relationships/hyperlink" Target="http://www.konkoly.hu/cgi-bin/IBVS?795" TargetMode="External"/><Relationship Id="rId37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konkoly.hu/cgi-bin/IBVS?795" TargetMode="External"/><Relationship Id="rId45" Type="http://schemas.openxmlformats.org/officeDocument/2006/relationships/hyperlink" Target="http://www.konkoly.hu/cgi-bin/IBVS?795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konkoly.hu/cgi-bin/IBVS?221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795" TargetMode="External"/><Relationship Id="rId10" Type="http://schemas.openxmlformats.org/officeDocument/2006/relationships/hyperlink" Target="http://www.konkoly.hu/cgi-bin/IBVS?111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konkoly.hu/cgi-bin/IBVS?795" TargetMode="External"/><Relationship Id="rId44" Type="http://schemas.openxmlformats.org/officeDocument/2006/relationships/hyperlink" Target="http://www.konkoly.hu/cgi-bin/IBVS?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111" TargetMode="External"/><Relationship Id="rId14" Type="http://schemas.openxmlformats.org/officeDocument/2006/relationships/hyperlink" Target="http://www.konkoly.hu/cgi-bin/IBVS?247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59"/>
  <sheetViews>
    <sheetView tabSelected="1" workbookViewId="0">
      <pane xSplit="13" ySplit="22" topLeftCell="N460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188</v>
      </c>
    </row>
    <row r="2" spans="1:6" s="59" customFormat="1" ht="12.95" customHeight="1" x14ac:dyDescent="0.2">
      <c r="A2" s="59" t="s">
        <v>31</v>
      </c>
      <c r="B2" s="9" t="s">
        <v>190</v>
      </c>
    </row>
    <row r="3" spans="1:6" s="59" customFormat="1" ht="12.95" customHeight="1" thickBot="1" x14ac:dyDescent="0.25">
      <c r="C3" s="23" t="s">
        <v>204</v>
      </c>
    </row>
    <row r="4" spans="1:6" s="59" customFormat="1" ht="12.95" customHeight="1" thickTop="1" thickBot="1" x14ac:dyDescent="0.25">
      <c r="A4" s="60" t="s">
        <v>7</v>
      </c>
      <c r="C4" s="61">
        <v>32945.539299999997</v>
      </c>
      <c r="D4" s="62">
        <v>2.5250192199999999</v>
      </c>
    </row>
    <row r="5" spans="1:6" s="59" customFormat="1" ht="12.95" customHeight="1" thickTop="1" x14ac:dyDescent="0.2">
      <c r="A5" s="10" t="s">
        <v>192</v>
      </c>
      <c r="B5" s="63"/>
      <c r="C5" s="11">
        <v>-9.5</v>
      </c>
      <c r="D5" s="63" t="s">
        <v>193</v>
      </c>
    </row>
    <row r="6" spans="1:6" s="59" customFormat="1" ht="12.95" customHeight="1" x14ac:dyDescent="0.2">
      <c r="A6" s="60" t="s">
        <v>8</v>
      </c>
    </row>
    <row r="7" spans="1:6" s="59" customFormat="1" ht="12.95" customHeight="1" x14ac:dyDescent="0.2">
      <c r="A7" s="59" t="s">
        <v>9</v>
      </c>
      <c r="C7" s="59">
        <v>32945.539299999997</v>
      </c>
    </row>
    <row r="8" spans="1:6" s="59" customFormat="1" ht="12.95" customHeight="1" x14ac:dyDescent="0.2">
      <c r="A8" s="59" t="s">
        <v>10</v>
      </c>
      <c r="C8" s="59">
        <v>2.5250192199999999</v>
      </c>
    </row>
    <row r="9" spans="1:6" s="59" customFormat="1" ht="12.95" customHeight="1" x14ac:dyDescent="0.2">
      <c r="A9" s="17" t="s">
        <v>197</v>
      </c>
      <c r="B9" s="19">
        <v>21</v>
      </c>
      <c r="C9" s="14" t="str">
        <f>"F"&amp;B9</f>
        <v>F21</v>
      </c>
      <c r="D9" s="3" t="str">
        <f>"G"&amp;B9</f>
        <v>G21</v>
      </c>
    </row>
    <row r="10" spans="1:6" s="59" customFormat="1" ht="12.95" customHeight="1" thickBot="1" x14ac:dyDescent="0.25">
      <c r="A10" s="63"/>
      <c r="B10" s="63"/>
      <c r="C10" s="64" t="s">
        <v>27</v>
      </c>
      <c r="D10" s="64" t="s">
        <v>28</v>
      </c>
      <c r="E10" s="63"/>
    </row>
    <row r="11" spans="1:6" s="59" customFormat="1" ht="12.95" customHeight="1" x14ac:dyDescent="0.2">
      <c r="A11" s="63" t="s">
        <v>23</v>
      </c>
      <c r="B11" s="63"/>
      <c r="C11" s="12">
        <f ca="1">INTERCEPT(INDIRECT($D$9):G996,INDIRECT($C$9):F996)</f>
        <v>1.7688477459414471E-3</v>
      </c>
      <c r="D11" s="65"/>
      <c r="E11" s="63"/>
    </row>
    <row r="12" spans="1:6" s="59" customFormat="1" ht="12.95" customHeight="1" x14ac:dyDescent="0.2">
      <c r="A12" s="63" t="s">
        <v>24</v>
      </c>
      <c r="B12" s="63"/>
      <c r="C12" s="12">
        <f ca="1">SLOPE(INDIRECT($D$9):G996,INDIRECT($C$9):F996)</f>
        <v>8.7240728241720889E-8</v>
      </c>
      <c r="D12" s="65"/>
      <c r="E12" s="82" t="s">
        <v>762</v>
      </c>
      <c r="F12" s="87" t="s">
        <v>765</v>
      </c>
    </row>
    <row r="13" spans="1:6" s="59" customFormat="1" ht="12.95" customHeight="1" x14ac:dyDescent="0.2">
      <c r="A13" s="63" t="s">
        <v>26</v>
      </c>
      <c r="B13" s="63"/>
      <c r="C13" s="65" t="s">
        <v>21</v>
      </c>
      <c r="E13" s="80" t="s">
        <v>210</v>
      </c>
      <c r="F13" s="84">
        <v>1</v>
      </c>
    </row>
    <row r="14" spans="1:6" s="59" customFormat="1" ht="12.95" customHeight="1" x14ac:dyDescent="0.2">
      <c r="A14" s="63"/>
      <c r="B14" s="63"/>
      <c r="C14" s="63"/>
      <c r="E14" s="80" t="s">
        <v>194</v>
      </c>
      <c r="F14" s="83">
        <f ca="1">NOW()+15018.5+$C$5/24</f>
        <v>60572.720040162036</v>
      </c>
    </row>
    <row r="15" spans="1:6" s="59" customFormat="1" ht="12.95" customHeight="1" x14ac:dyDescent="0.2">
      <c r="A15" s="15" t="s">
        <v>25</v>
      </c>
      <c r="B15" s="63"/>
      <c r="C15" s="16">
        <f ca="1">(C7+C11)+(C8+C12)*INT(MAX(F21:F3537))</f>
        <v>60008.698003853868</v>
      </c>
      <c r="E15" s="80" t="s">
        <v>211</v>
      </c>
      <c r="F15" s="83">
        <f ca="1">ROUND(2*($F$14-$C$7)/$C$8,0)/2+$F$13</f>
        <v>10942.5</v>
      </c>
    </row>
    <row r="16" spans="1:6" s="59" customFormat="1" ht="12.95" customHeight="1" x14ac:dyDescent="0.2">
      <c r="A16" s="15" t="s">
        <v>11</v>
      </c>
      <c r="B16" s="63"/>
      <c r="C16" s="16">
        <f ca="1">+C8+C12</f>
        <v>2.5250193072407283</v>
      </c>
      <c r="E16" s="80" t="s">
        <v>195</v>
      </c>
      <c r="F16" s="83">
        <f ca="1">ROUND(2*($F$14-$C$15)/$C$16,0)/2+$F$13</f>
        <v>224.5</v>
      </c>
    </row>
    <row r="17" spans="1:21" s="59" customFormat="1" ht="12.95" customHeight="1" thickBot="1" x14ac:dyDescent="0.25">
      <c r="A17" s="17" t="s">
        <v>187</v>
      </c>
      <c r="B17" s="63"/>
      <c r="C17" s="63">
        <f>COUNT(C21:C2195)</f>
        <v>458</v>
      </c>
      <c r="E17" s="80" t="s">
        <v>763</v>
      </c>
      <c r="F17" s="85">
        <f ca="1">+$C$15+$C$16*$F$16-15018.5-$C$5/24</f>
        <v>45557.460671662746</v>
      </c>
    </row>
    <row r="18" spans="1:21" s="59" customFormat="1" ht="12.95" customHeight="1" thickTop="1" thickBot="1" x14ac:dyDescent="0.25">
      <c r="A18" s="15" t="s">
        <v>12</v>
      </c>
      <c r="B18" s="63"/>
      <c r="C18" s="66">
        <f ca="1">+C15</f>
        <v>60008.698003853868</v>
      </c>
      <c r="D18" s="79">
        <f ca="1">+C16</f>
        <v>2.5250193072407283</v>
      </c>
      <c r="E18" s="81" t="s">
        <v>764</v>
      </c>
      <c r="F18" s="86">
        <f ca="1">+($C$15+$C$16*$F$16)-($C$16/2)-15018.5-$C$5/24</f>
        <v>45556.198162009125</v>
      </c>
    </row>
    <row r="19" spans="1:21" s="59" customFormat="1" ht="12.95" customHeight="1" thickTop="1" x14ac:dyDescent="0.2">
      <c r="E19" s="17"/>
      <c r="F19" s="18"/>
    </row>
    <row r="20" spans="1:21" s="59" customFormat="1" ht="12.95" customHeight="1" thickBot="1" x14ac:dyDescent="0.25">
      <c r="A20" s="64" t="s">
        <v>13</v>
      </c>
      <c r="B20" s="64" t="s">
        <v>14</v>
      </c>
      <c r="C20" s="72" t="s">
        <v>15</v>
      </c>
      <c r="D20" s="75" t="s">
        <v>20</v>
      </c>
      <c r="E20" s="64" t="s">
        <v>16</v>
      </c>
      <c r="F20" s="64" t="s">
        <v>17</v>
      </c>
      <c r="G20" s="64" t="s">
        <v>18</v>
      </c>
      <c r="H20" s="2" t="s">
        <v>117</v>
      </c>
      <c r="I20" s="2" t="s">
        <v>199</v>
      </c>
      <c r="J20" s="2" t="s">
        <v>220</v>
      </c>
      <c r="K20" s="2" t="s">
        <v>218</v>
      </c>
      <c r="L20" s="2" t="s">
        <v>753</v>
      </c>
      <c r="M20" s="2" t="s">
        <v>754</v>
      </c>
      <c r="N20" s="2" t="s">
        <v>755</v>
      </c>
      <c r="O20" s="2" t="s">
        <v>30</v>
      </c>
      <c r="P20" s="2" t="s">
        <v>29</v>
      </c>
      <c r="Q20" s="64" t="s">
        <v>22</v>
      </c>
      <c r="U20" s="42" t="s">
        <v>757</v>
      </c>
    </row>
    <row r="21" spans="1:21" s="59" customFormat="1" ht="12.95" customHeight="1" x14ac:dyDescent="0.2">
      <c r="A21" s="40" t="s">
        <v>232</v>
      </c>
      <c r="B21" s="41" t="s">
        <v>174</v>
      </c>
      <c r="C21" s="40">
        <v>18749.887999999999</v>
      </c>
      <c r="D21" s="40" t="s">
        <v>199</v>
      </c>
      <c r="E21" s="6">
        <f>+(C21-C$7)/C$8</f>
        <v>-5621.9973248362039</v>
      </c>
      <c r="F21" s="59">
        <f>ROUND(2*E21,0)/2</f>
        <v>-5622</v>
      </c>
      <c r="G21" s="59">
        <f>+C21-(C$7+F21*C$8)</f>
        <v>6.7548400038504042E-3</v>
      </c>
      <c r="I21" s="59">
        <f>G21</f>
        <v>6.7548400038504042E-3</v>
      </c>
      <c r="O21" s="59">
        <f ca="1">+C$11+C$12*F21</f>
        <v>1.2783803717664921E-3</v>
      </c>
      <c r="Q21" s="67">
        <f>+C21-15018.5</f>
        <v>3731.387999999999</v>
      </c>
    </row>
    <row r="22" spans="1:21" s="59" customFormat="1" ht="12.95" customHeight="1" x14ac:dyDescent="0.2">
      <c r="A22" s="40" t="s">
        <v>237</v>
      </c>
      <c r="B22" s="41" t="s">
        <v>170</v>
      </c>
      <c r="C22" s="40">
        <v>19809.121999999999</v>
      </c>
      <c r="D22" s="40" t="s">
        <v>199</v>
      </c>
      <c r="E22" s="6">
        <f>+(C22-C$7)/C$8</f>
        <v>-5202.5019041241194</v>
      </c>
      <c r="F22" s="59">
        <f>ROUND(2*E22,0)/2</f>
        <v>-5202.5</v>
      </c>
      <c r="G22" s="59">
        <f>+C22-(C$7+F22*C$8)</f>
        <v>-4.807949997484684E-3</v>
      </c>
      <c r="I22" s="59">
        <f>G22</f>
        <v>-4.807949997484684E-3</v>
      </c>
      <c r="O22" s="59">
        <f ca="1">+C$11+C$12*F22</f>
        <v>1.3149778572638941E-3</v>
      </c>
      <c r="Q22" s="67">
        <f>+C22-15018.5</f>
        <v>4790.6219999999994</v>
      </c>
    </row>
    <row r="23" spans="1:21" s="59" customFormat="1" ht="12.95" customHeight="1" x14ac:dyDescent="0.2">
      <c r="A23" s="40" t="s">
        <v>232</v>
      </c>
      <c r="B23" s="41" t="s">
        <v>174</v>
      </c>
      <c r="C23" s="40">
        <v>20959.27</v>
      </c>
      <c r="D23" s="40" t="s">
        <v>199</v>
      </c>
      <c r="E23" s="6">
        <f>+(C23-C$7)/C$8</f>
        <v>-4747.0012129254192</v>
      </c>
      <c r="F23" s="59">
        <f>ROUND(2*E23,0)/2</f>
        <v>-4747</v>
      </c>
      <c r="G23" s="59">
        <f>+C23-(C$7+F23*C$8)</f>
        <v>-3.0626599946117494E-3</v>
      </c>
      <c r="I23" s="59">
        <f>G23</f>
        <v>-3.0626599946117494E-3</v>
      </c>
      <c r="O23" s="59">
        <f ca="1">+C$11+C$12*F23</f>
        <v>1.354716008977998E-3</v>
      </c>
      <c r="Q23" s="67">
        <f>+C23-15018.5</f>
        <v>5940.77</v>
      </c>
    </row>
    <row r="24" spans="1:21" s="59" customFormat="1" ht="12.95" customHeight="1" x14ac:dyDescent="0.2">
      <c r="A24" s="40" t="s">
        <v>245</v>
      </c>
      <c r="B24" s="41" t="s">
        <v>174</v>
      </c>
      <c r="C24" s="40">
        <v>21161.337</v>
      </c>
      <c r="D24" s="40" t="s">
        <v>199</v>
      </c>
      <c r="E24" s="6">
        <f>+(C24-C$7)/C$8</f>
        <v>-4666.9752874197911</v>
      </c>
      <c r="F24" s="59">
        <f>ROUND(2*E24,0)/2</f>
        <v>-4667</v>
      </c>
      <c r="G24" s="59">
        <f>+C24-(C$7+F24*C$8)</f>
        <v>6.2399740003456827E-2</v>
      </c>
      <c r="I24" s="59">
        <f>G24</f>
        <v>6.2399740003456827E-2</v>
      </c>
      <c r="O24" s="59">
        <f ca="1">+C$11+C$12*F24</f>
        <v>1.3616952672373358E-3</v>
      </c>
      <c r="Q24" s="67">
        <f>+C24-15018.5</f>
        <v>6142.8369999999995</v>
      </c>
    </row>
    <row r="25" spans="1:21" s="59" customFormat="1" ht="12.95" customHeight="1" x14ac:dyDescent="0.2">
      <c r="A25" s="40" t="s">
        <v>245</v>
      </c>
      <c r="B25" s="41" t="s">
        <v>174</v>
      </c>
      <c r="C25" s="40">
        <v>21166.339</v>
      </c>
      <c r="D25" s="40" t="s">
        <v>199</v>
      </c>
      <c r="E25" s="6">
        <f>+(C25-C$7)/C$8</f>
        <v>-4664.9943123997282</v>
      </c>
      <c r="F25" s="59">
        <f>ROUND(2*E25,0)/2</f>
        <v>-4665</v>
      </c>
      <c r="G25" s="59">
        <f>+C25-(C$7+F25*C$8)</f>
        <v>1.4361300003656652E-2</v>
      </c>
      <c r="I25" s="59">
        <f>G25</f>
        <v>1.4361300003656652E-2</v>
      </c>
      <c r="O25" s="59">
        <f ca="1">+C$11+C$12*F25</f>
        <v>1.3618697486938191E-3</v>
      </c>
      <c r="Q25" s="67">
        <f>+C25-15018.5</f>
        <v>6147.8389999999999</v>
      </c>
    </row>
    <row r="26" spans="1:21" s="59" customFormat="1" ht="12.95" customHeight="1" x14ac:dyDescent="0.2">
      <c r="A26" s="40" t="s">
        <v>245</v>
      </c>
      <c r="B26" s="41" t="s">
        <v>174</v>
      </c>
      <c r="C26" s="40">
        <v>21171.362000000001</v>
      </c>
      <c r="D26" s="40" t="s">
        <v>199</v>
      </c>
      <c r="E26" s="6">
        <f>+(C26-C$7)/C$8</f>
        <v>-4663.0050206112874</v>
      </c>
      <c r="F26" s="59">
        <f>ROUND(2*E26,0)/2</f>
        <v>-4663</v>
      </c>
      <c r="G26" s="59">
        <f>+C26-(C$7+F26*C$8)</f>
        <v>-1.2677139995503239E-2</v>
      </c>
      <c r="I26" s="59">
        <f>G26</f>
        <v>-1.2677139995503239E-2</v>
      </c>
      <c r="O26" s="59">
        <f ca="1">+C$11+C$12*F26</f>
        <v>1.3620442301503027E-3</v>
      </c>
      <c r="Q26" s="67">
        <f>+C26-15018.5</f>
        <v>6152.862000000001</v>
      </c>
    </row>
    <row r="27" spans="1:21" s="59" customFormat="1" ht="12.95" customHeight="1" x14ac:dyDescent="0.2">
      <c r="A27" s="40" t="s">
        <v>245</v>
      </c>
      <c r="B27" s="41" t="s">
        <v>170</v>
      </c>
      <c r="C27" s="40">
        <v>21301.388999999999</v>
      </c>
      <c r="D27" s="40" t="s">
        <v>199</v>
      </c>
      <c r="E27" s="6">
        <f>+(C27-C$7)/C$8</f>
        <v>-4611.5095710043734</v>
      </c>
      <c r="F27" s="59">
        <f>ROUND(2*E27,0)/2</f>
        <v>-4611.5</v>
      </c>
      <c r="G27" s="59">
        <f>+C27-(C$7+F27*C$8)</f>
        <v>-2.4166969997168053E-2</v>
      </c>
      <c r="I27" s="59">
        <f>G27</f>
        <v>-2.4166969997168053E-2</v>
      </c>
      <c r="O27" s="59">
        <f ca="1">+C$11+C$12*F27</f>
        <v>1.3665371276547513E-3</v>
      </c>
      <c r="Q27" s="67">
        <f>+C27-15018.5</f>
        <v>6282.8889999999992</v>
      </c>
    </row>
    <row r="28" spans="1:21" s="59" customFormat="1" ht="12.95" customHeight="1" x14ac:dyDescent="0.2">
      <c r="A28" s="40" t="s">
        <v>259</v>
      </c>
      <c r="B28" s="41" t="s">
        <v>174</v>
      </c>
      <c r="C28" s="40">
        <v>21623.352999999999</v>
      </c>
      <c r="D28" s="40" t="s">
        <v>199</v>
      </c>
      <c r="E28" s="6">
        <f>+(C28-C$7)/C$8</f>
        <v>-4484.000046542219</v>
      </c>
      <c r="F28" s="59">
        <f>ROUND(2*E28,0)/2</f>
        <v>-4484</v>
      </c>
      <c r="G28" s="59">
        <f>+C28-(C$7+F28*C$8)</f>
        <v>-1.1751999772968702E-4</v>
      </c>
      <c r="I28" s="59">
        <f>G28</f>
        <v>-1.1751999772968702E-4</v>
      </c>
      <c r="O28" s="59">
        <f ca="1">+C$11+C$12*F28</f>
        <v>1.3776603205055706E-3</v>
      </c>
      <c r="Q28" s="67">
        <f>+C28-15018.5</f>
        <v>6604.8529999999992</v>
      </c>
    </row>
    <row r="29" spans="1:21" s="59" customFormat="1" ht="12.95" customHeight="1" x14ac:dyDescent="0.2">
      <c r="A29" s="40" t="s">
        <v>264</v>
      </c>
      <c r="B29" s="41" t="s">
        <v>174</v>
      </c>
      <c r="C29" s="40">
        <v>21623.365000000002</v>
      </c>
      <c r="D29" s="40" t="s">
        <v>199</v>
      </c>
      <c r="E29" s="6">
        <f>+(C29-C$7)/C$8</f>
        <v>-4483.9952941031461</v>
      </c>
      <c r="F29" s="59">
        <f>ROUND(2*E29,0)/2</f>
        <v>-4484</v>
      </c>
      <c r="G29" s="59">
        <f>+C29-(C$7+F29*C$8)</f>
        <v>1.1882480004715035E-2</v>
      </c>
      <c r="I29" s="59">
        <f>G29</f>
        <v>1.1882480004715035E-2</v>
      </c>
      <c r="O29" s="59">
        <f ca="1">+C$11+C$12*F29</f>
        <v>1.3776603205055706E-3</v>
      </c>
      <c r="Q29" s="67">
        <f>+C29-15018.5</f>
        <v>6604.8650000000016</v>
      </c>
    </row>
    <row r="30" spans="1:21" s="59" customFormat="1" ht="12.95" customHeight="1" x14ac:dyDescent="0.2">
      <c r="A30" s="40" t="s">
        <v>264</v>
      </c>
      <c r="B30" s="41" t="s">
        <v>174</v>
      </c>
      <c r="C30" s="40">
        <v>21628.449000000001</v>
      </c>
      <c r="D30" s="40" t="s">
        <v>199</v>
      </c>
      <c r="E30" s="6">
        <f>+(C30-C$7)/C$8</f>
        <v>-4481.9818440827539</v>
      </c>
      <c r="F30" s="59">
        <f>ROUND(2*E30,0)/2</f>
        <v>-4482</v>
      </c>
      <c r="G30" s="59">
        <f>+C30-(C$7+F30*C$8)</f>
        <v>4.5844040003430564E-2</v>
      </c>
      <c r="I30" s="59">
        <f>G30</f>
        <v>4.5844040003430564E-2</v>
      </c>
      <c r="O30" s="59">
        <f ca="1">+C$11+C$12*F30</f>
        <v>1.3778348019620541E-3</v>
      </c>
      <c r="Q30" s="67">
        <f>+C30-15018.5</f>
        <v>6609.9490000000005</v>
      </c>
    </row>
    <row r="31" spans="1:21" s="59" customFormat="1" ht="12.95" customHeight="1" x14ac:dyDescent="0.2">
      <c r="A31" s="40" t="s">
        <v>264</v>
      </c>
      <c r="B31" s="41" t="s">
        <v>174</v>
      </c>
      <c r="C31" s="40">
        <v>21643.600999999999</v>
      </c>
      <c r="D31" s="40" t="s">
        <v>199</v>
      </c>
      <c r="E31" s="6">
        <f>+(C31-C$7)/C$8</f>
        <v>-4475.9810976805156</v>
      </c>
      <c r="F31" s="59">
        <f>ROUND(2*E31,0)/2</f>
        <v>-4476</v>
      </c>
      <c r="G31" s="59">
        <f>+C31-(C$7+F31*C$8)</f>
        <v>4.7728720001032343E-2</v>
      </c>
      <c r="I31" s="59">
        <f>G31</f>
        <v>4.7728720001032343E-2</v>
      </c>
      <c r="O31" s="59">
        <f ca="1">+C$11+C$12*F31</f>
        <v>1.3783582463315043E-3</v>
      </c>
      <c r="Q31" s="67">
        <f>+C31-15018.5</f>
        <v>6625.1009999999987</v>
      </c>
    </row>
    <row r="32" spans="1:21" s="59" customFormat="1" ht="12.95" customHeight="1" x14ac:dyDescent="0.2">
      <c r="A32" s="40" t="s">
        <v>275</v>
      </c>
      <c r="B32" s="41" t="s">
        <v>174</v>
      </c>
      <c r="C32" s="40">
        <v>21666.288</v>
      </c>
      <c r="D32" s="40" t="s">
        <v>199</v>
      </c>
      <c r="E32" s="6">
        <f>+(C32-C$7)/C$8</f>
        <v>-4466.9962155773201</v>
      </c>
      <c r="F32" s="59">
        <f>ROUND(2*E32,0)/2</f>
        <v>-4467</v>
      </c>
      <c r="G32" s="59">
        <f>+C32-(C$7+F32*C$8)</f>
        <v>9.5557400054531172E-3</v>
      </c>
      <c r="I32" s="59">
        <f>G32</f>
        <v>9.5557400054531172E-3</v>
      </c>
      <c r="O32" s="59">
        <f ca="1">+C$11+C$12*F32</f>
        <v>1.3791434128856798E-3</v>
      </c>
      <c r="Q32" s="67">
        <f>+C32-15018.5</f>
        <v>6647.7880000000005</v>
      </c>
    </row>
    <row r="33" spans="1:17" s="59" customFormat="1" ht="12.95" customHeight="1" x14ac:dyDescent="0.2">
      <c r="A33" s="40" t="s">
        <v>275</v>
      </c>
      <c r="B33" s="41" t="s">
        <v>174</v>
      </c>
      <c r="C33" s="40">
        <v>21671.338</v>
      </c>
      <c r="D33" s="40" t="s">
        <v>199</v>
      </c>
      <c r="E33" s="6">
        <f>+(C33-C$7)/C$8</f>
        <v>-4464.9962308009672</v>
      </c>
      <c r="F33" s="59">
        <f>ROUND(2*E33,0)/2</f>
        <v>-4465</v>
      </c>
      <c r="G33" s="59">
        <f>+C33-(C$7+F33*C$8)</f>
        <v>9.5173000045178924E-3</v>
      </c>
      <c r="I33" s="59">
        <f>G33</f>
        <v>9.5173000045178924E-3</v>
      </c>
      <c r="O33" s="59">
        <f ca="1">+C$11+C$12*F33</f>
        <v>1.3793178943421634E-3</v>
      </c>
      <c r="Q33" s="67">
        <f>+C33-15018.5</f>
        <v>6652.8379999999997</v>
      </c>
    </row>
    <row r="34" spans="1:17" s="59" customFormat="1" ht="12.95" customHeight="1" x14ac:dyDescent="0.2">
      <c r="A34" s="40" t="s">
        <v>283</v>
      </c>
      <c r="B34" s="41" t="s">
        <v>174</v>
      </c>
      <c r="C34" s="40">
        <v>21681.415000000001</v>
      </c>
      <c r="D34" s="40" t="s">
        <v>199</v>
      </c>
      <c r="E34" s="6">
        <f>+(C34-C$7)/C$8</f>
        <v>-4461.0053700898152</v>
      </c>
      <c r="F34" s="59">
        <f>ROUND(2*E34,0)/2</f>
        <v>-4461</v>
      </c>
      <c r="G34" s="59">
        <f>+C34-(C$7+F34*C$8)</f>
        <v>-1.3559579994762316E-2</v>
      </c>
      <c r="I34" s="59">
        <f>G34</f>
        <v>-1.3559579994762316E-2</v>
      </c>
      <c r="O34" s="59">
        <f ca="1">+C$11+C$12*F34</f>
        <v>1.3796668572551303E-3</v>
      </c>
      <c r="Q34" s="67">
        <f>+C34-15018.5</f>
        <v>6662.9150000000009</v>
      </c>
    </row>
    <row r="35" spans="1:17" s="59" customFormat="1" ht="12.95" customHeight="1" x14ac:dyDescent="0.2">
      <c r="A35" s="40" t="s">
        <v>288</v>
      </c>
      <c r="B35" s="41" t="s">
        <v>170</v>
      </c>
      <c r="C35" s="40">
        <v>22013.48</v>
      </c>
      <c r="D35" s="40" t="s">
        <v>199</v>
      </c>
      <c r="E35" s="6">
        <f>+(C35-C$7)/C$8</f>
        <v>-4329.4954800383648</v>
      </c>
      <c r="F35" s="59">
        <f>ROUND(2*E35,0)/2</f>
        <v>-4329.5</v>
      </c>
      <c r="G35" s="59">
        <f>+C35-(C$7+F35*C$8)</f>
        <v>1.1412990003009327E-2</v>
      </c>
      <c r="I35" s="59">
        <f>G35</f>
        <v>1.1412990003009327E-2</v>
      </c>
      <c r="O35" s="59">
        <f ca="1">+C$11+C$12*F35</f>
        <v>1.3911390130189165E-3</v>
      </c>
      <c r="Q35" s="67">
        <f>+C35-15018.5</f>
        <v>6994.98</v>
      </c>
    </row>
    <row r="36" spans="1:17" s="59" customFormat="1" ht="12.95" customHeight="1" x14ac:dyDescent="0.2">
      <c r="A36" s="40" t="s">
        <v>293</v>
      </c>
      <c r="B36" s="41" t="s">
        <v>170</v>
      </c>
      <c r="C36" s="40">
        <v>22278.61</v>
      </c>
      <c r="D36" s="40" t="s">
        <v>199</v>
      </c>
      <c r="E36" s="6">
        <f>+(C36-C$7)/C$8</f>
        <v>-4224.4942990968584</v>
      </c>
      <c r="F36" s="59">
        <f>ROUND(2*E36,0)/2</f>
        <v>-4224.5</v>
      </c>
      <c r="G36" s="59">
        <f>+C36-(C$7+F36*C$8)</f>
        <v>1.4394890004041372E-2</v>
      </c>
      <c r="I36" s="59">
        <f>G36</f>
        <v>1.4394890004041372E-2</v>
      </c>
      <c r="O36" s="59">
        <f ca="1">+C$11+C$12*F36</f>
        <v>1.4002992894842972E-3</v>
      </c>
      <c r="Q36" s="67">
        <f>+C36-15018.5</f>
        <v>7260.1100000000006</v>
      </c>
    </row>
    <row r="37" spans="1:17" s="59" customFormat="1" ht="12.95" customHeight="1" x14ac:dyDescent="0.2">
      <c r="A37" s="40" t="s">
        <v>293</v>
      </c>
      <c r="B37" s="41" t="s">
        <v>174</v>
      </c>
      <c r="C37" s="40">
        <v>22307.632000000001</v>
      </c>
      <c r="D37" s="40" t="s">
        <v>199</v>
      </c>
      <c r="E37" s="6">
        <f>+(C37-C$7)/C$8</f>
        <v>-4213.000525199961</v>
      </c>
      <c r="F37" s="59">
        <f>ROUND(2*E37,0)/2</f>
        <v>-4213</v>
      </c>
      <c r="G37" s="59">
        <f>+C37-(C$7+F37*C$8)</f>
        <v>-1.3261399981274735E-3</v>
      </c>
      <c r="I37" s="59">
        <f>G37</f>
        <v>-1.3261399981274735E-3</v>
      </c>
      <c r="O37" s="59">
        <f ca="1">+C$11+C$12*F37</f>
        <v>1.401302557859077E-3</v>
      </c>
      <c r="Q37" s="67">
        <f>+C37-15018.5</f>
        <v>7289.1320000000014</v>
      </c>
    </row>
    <row r="38" spans="1:17" s="59" customFormat="1" ht="12.95" customHeight="1" x14ac:dyDescent="0.2">
      <c r="A38" s="40" t="s">
        <v>288</v>
      </c>
      <c r="B38" s="41" t="s">
        <v>170</v>
      </c>
      <c r="C38" s="40">
        <v>22349.294999999998</v>
      </c>
      <c r="D38" s="40" t="s">
        <v>199</v>
      </c>
      <c r="E38" s="6">
        <f>+(C38-C$7)/C$8</f>
        <v>-4196.5004527767514</v>
      </c>
      <c r="F38" s="59">
        <f>ROUND(2*E38,0)/2</f>
        <v>-4196.5</v>
      </c>
      <c r="G38" s="59">
        <f>+C38-(C$7+F38*C$8)</f>
        <v>-1.1432699975557625E-3</v>
      </c>
      <c r="I38" s="59">
        <f>G38</f>
        <v>-1.1432699975557625E-3</v>
      </c>
      <c r="O38" s="59">
        <f ca="1">+C$11+C$12*F38</f>
        <v>1.4027420298750653E-3</v>
      </c>
      <c r="Q38" s="67">
        <f>+C38-15018.5</f>
        <v>7330.7949999999983</v>
      </c>
    </row>
    <row r="39" spans="1:17" s="59" customFormat="1" ht="12.95" customHeight="1" x14ac:dyDescent="0.2">
      <c r="A39" s="40" t="s">
        <v>288</v>
      </c>
      <c r="B39" s="41" t="s">
        <v>170</v>
      </c>
      <c r="C39" s="40">
        <v>22725.514999999999</v>
      </c>
      <c r="D39" s="40" t="s">
        <v>199</v>
      </c>
      <c r="E39" s="6">
        <f>+(C39-C$7)/C$8</f>
        <v>-4047.5035671213614</v>
      </c>
      <c r="F39" s="59">
        <f>ROUND(2*E39,0)/2</f>
        <v>-4047.5</v>
      </c>
      <c r="G39" s="59">
        <f>+C39-(C$7+F39*C$8)</f>
        <v>-9.0070499973080587E-3</v>
      </c>
      <c r="I39" s="59">
        <f>G39</f>
        <v>-9.0070499973080587E-3</v>
      </c>
      <c r="O39" s="59">
        <f ca="1">+C$11+C$12*F39</f>
        <v>1.4157408983830819E-3</v>
      </c>
      <c r="Q39" s="67">
        <f>+C39-15018.5</f>
        <v>7707.0149999999994</v>
      </c>
    </row>
    <row r="40" spans="1:17" s="59" customFormat="1" ht="12.95" customHeight="1" x14ac:dyDescent="0.2">
      <c r="A40" s="40" t="s">
        <v>293</v>
      </c>
      <c r="B40" s="41" t="s">
        <v>174</v>
      </c>
      <c r="C40" s="40">
        <v>22759.599999999999</v>
      </c>
      <c r="D40" s="40" t="s">
        <v>199</v>
      </c>
      <c r="E40" s="6">
        <f>+(C40-C$7)/C$8</f>
        <v>-4034.0046599724492</v>
      </c>
      <c r="F40" s="59">
        <f>ROUND(2*E40,0)/2</f>
        <v>-4034</v>
      </c>
      <c r="G40" s="59">
        <f>+C40-(C$7+F40*C$8)</f>
        <v>-1.176651999776368E-2</v>
      </c>
      <c r="I40" s="59">
        <f>G40</f>
        <v>-1.176651999776368E-2</v>
      </c>
      <c r="O40" s="59">
        <f ca="1">+C$11+C$12*F40</f>
        <v>1.4169186482143451E-3</v>
      </c>
      <c r="Q40" s="67">
        <f>+C40-15018.5</f>
        <v>7741.0999999999985</v>
      </c>
    </row>
    <row r="41" spans="1:17" s="59" customFormat="1" ht="12.95" customHeight="1" x14ac:dyDescent="0.2">
      <c r="A41" s="40" t="s">
        <v>288</v>
      </c>
      <c r="B41" s="41" t="s">
        <v>174</v>
      </c>
      <c r="C41" s="40">
        <v>23133.311000000002</v>
      </c>
      <c r="D41" s="40" t="s">
        <v>199</v>
      </c>
      <c r="E41" s="6">
        <f>+(C41-C$7)/C$8</f>
        <v>-3886.0014301198053</v>
      </c>
      <c r="F41" s="59">
        <f>ROUND(2*E41,0)/2</f>
        <v>-3886</v>
      </c>
      <c r="G41" s="59">
        <f>+C41-(C$7+F41*C$8)</f>
        <v>-3.6110799956077244E-3</v>
      </c>
      <c r="I41" s="59">
        <f>G41</f>
        <v>-3.6110799956077244E-3</v>
      </c>
      <c r="O41" s="59">
        <f ca="1">+C$11+C$12*F41</f>
        <v>1.4298302759941197E-3</v>
      </c>
      <c r="Q41" s="67">
        <f>+C41-15018.5</f>
        <v>8114.8110000000015</v>
      </c>
    </row>
    <row r="42" spans="1:17" s="59" customFormat="1" ht="12.95" customHeight="1" x14ac:dyDescent="0.2">
      <c r="A42" s="40" t="s">
        <v>293</v>
      </c>
      <c r="B42" s="41" t="s">
        <v>170</v>
      </c>
      <c r="C42" s="40">
        <v>23182.550999999999</v>
      </c>
      <c r="D42" s="40" t="s">
        <v>199</v>
      </c>
      <c r="E42" s="6">
        <f>+(C42-C$7)/C$8</f>
        <v>-3866.5005884588863</v>
      </c>
      <c r="F42" s="59">
        <f>ROUND(2*E42,0)/2</f>
        <v>-3866.5</v>
      </c>
      <c r="G42" s="59">
        <f>+C42-(C$7+F42*C$8)</f>
        <v>-1.4858699978503864E-3</v>
      </c>
      <c r="I42" s="59">
        <f>G42</f>
        <v>-1.4858699978503864E-3</v>
      </c>
      <c r="O42" s="59">
        <f ca="1">+C$11+C$12*F42</f>
        <v>1.4315314701948334E-3</v>
      </c>
      <c r="Q42" s="67">
        <f>+C42-15018.5</f>
        <v>8164.0509999999995</v>
      </c>
    </row>
    <row r="43" spans="1:17" s="59" customFormat="1" ht="12.95" customHeight="1" x14ac:dyDescent="0.2">
      <c r="A43" s="40" t="s">
        <v>313</v>
      </c>
      <c r="B43" s="41" t="s">
        <v>170</v>
      </c>
      <c r="C43" s="40">
        <v>23321.415000000001</v>
      </c>
      <c r="D43" s="40" t="s">
        <v>199</v>
      </c>
      <c r="E43" s="6">
        <f>+(C43-C$7)/C$8</f>
        <v>-3811.5053635116474</v>
      </c>
      <c r="F43" s="59">
        <f>ROUND(2*E43,0)/2</f>
        <v>-3811.5</v>
      </c>
      <c r="G43" s="59">
        <f>+C43-(C$7+F43*C$8)</f>
        <v>-1.3542969994887244E-2</v>
      </c>
      <c r="I43" s="59">
        <f>G43</f>
        <v>-1.3542969994887244E-2</v>
      </c>
      <c r="O43" s="59">
        <f ca="1">+C$11+C$12*F43</f>
        <v>1.436329710248128E-3</v>
      </c>
      <c r="Q43" s="67">
        <f>+C43-15018.5</f>
        <v>8302.9150000000009</v>
      </c>
    </row>
    <row r="44" spans="1:17" s="59" customFormat="1" ht="12.95" customHeight="1" x14ac:dyDescent="0.2">
      <c r="A44" s="40" t="s">
        <v>313</v>
      </c>
      <c r="B44" s="41" t="s">
        <v>170</v>
      </c>
      <c r="C44" s="40">
        <v>23374.44</v>
      </c>
      <c r="D44" s="40" t="s">
        <v>199</v>
      </c>
      <c r="E44" s="6">
        <f>+(C44-C$7)/C$8</f>
        <v>-3790.5055233599364</v>
      </c>
      <c r="F44" s="59">
        <f>ROUND(2*E44,0)/2</f>
        <v>-3790.5</v>
      </c>
      <c r="G44" s="59">
        <f>+C44-(C$7+F44*C$8)</f>
        <v>-1.3946589999250136E-2</v>
      </c>
      <c r="I44" s="59">
        <f>G44</f>
        <v>-1.3946589999250136E-2</v>
      </c>
      <c r="O44" s="59">
        <f ca="1">+C$11+C$12*F44</f>
        <v>1.4381617655412041E-3</v>
      </c>
      <c r="Q44" s="67">
        <f>+C44-15018.5</f>
        <v>8355.9399999999987</v>
      </c>
    </row>
    <row r="45" spans="1:17" s="59" customFormat="1" ht="12.95" customHeight="1" x14ac:dyDescent="0.2">
      <c r="A45" s="40" t="s">
        <v>293</v>
      </c>
      <c r="B45" s="41" t="s">
        <v>174</v>
      </c>
      <c r="C45" s="40">
        <v>23375.708999999999</v>
      </c>
      <c r="D45" s="40" t="s">
        <v>199</v>
      </c>
      <c r="E45" s="6">
        <f>+(C45-C$7)/C$8</f>
        <v>-3790.0029529280168</v>
      </c>
      <c r="F45" s="59">
        <f>ROUND(2*E45,0)/2</f>
        <v>-3790</v>
      </c>
      <c r="G45" s="59">
        <f>+C45-(C$7+F45*C$8)</f>
        <v>-7.4561999972502235E-3</v>
      </c>
      <c r="I45" s="59">
        <f>G45</f>
        <v>-7.4561999972502235E-3</v>
      </c>
      <c r="O45" s="59">
        <f ca="1">+C$11+C$12*F45</f>
        <v>1.438205385905325E-3</v>
      </c>
      <c r="Q45" s="67">
        <f>+C45-15018.5</f>
        <v>8357.2089999999989</v>
      </c>
    </row>
    <row r="46" spans="1:17" s="59" customFormat="1" ht="12.95" customHeight="1" x14ac:dyDescent="0.2">
      <c r="A46" s="40" t="s">
        <v>313</v>
      </c>
      <c r="B46" s="41" t="s">
        <v>174</v>
      </c>
      <c r="C46" s="40">
        <v>23446.428</v>
      </c>
      <c r="D46" s="40" t="s">
        <v>199</v>
      </c>
      <c r="E46" s="6">
        <f>+(C46-C$7)/C$8</f>
        <v>-3761.9956413638693</v>
      </c>
      <c r="F46" s="59">
        <f>ROUND(2*E46,0)/2</f>
        <v>-3762</v>
      </c>
      <c r="G46" s="59">
        <f>+C46-(C$7+F46*C$8)</f>
        <v>1.1005640000803396E-2</v>
      </c>
      <c r="I46" s="59">
        <f>G46</f>
        <v>1.1005640000803396E-2</v>
      </c>
      <c r="O46" s="59">
        <f ca="1">+C$11+C$12*F46</f>
        <v>1.440648126296093E-3</v>
      </c>
      <c r="Q46" s="67">
        <f>+C46-15018.5</f>
        <v>8427.9279999999999</v>
      </c>
    </row>
    <row r="47" spans="1:17" s="59" customFormat="1" ht="12.95" customHeight="1" x14ac:dyDescent="0.2">
      <c r="A47" s="40" t="s">
        <v>313</v>
      </c>
      <c r="B47" s="41" t="s">
        <v>170</v>
      </c>
      <c r="C47" s="40">
        <v>23460.31</v>
      </c>
      <c r="D47" s="40" t="s">
        <v>199</v>
      </c>
      <c r="E47" s="6">
        <f>+(C47-C$7)/C$8</f>
        <v>-3756.4978614301381</v>
      </c>
      <c r="F47" s="59">
        <f>ROUND(2*E47,0)/2</f>
        <v>-3756.5</v>
      </c>
      <c r="G47" s="59">
        <f>+C47-(C$7+F47*C$8)</f>
        <v>5.3999300034774933E-3</v>
      </c>
      <c r="I47" s="59">
        <f>G47</f>
        <v>5.3999300034774933E-3</v>
      </c>
      <c r="O47" s="59">
        <f ca="1">+C$11+C$12*F47</f>
        <v>1.4411279503014226E-3</v>
      </c>
      <c r="Q47" s="67">
        <f>+C47-15018.5</f>
        <v>8441.8100000000013</v>
      </c>
    </row>
    <row r="48" spans="1:17" s="59" customFormat="1" ht="12.95" customHeight="1" x14ac:dyDescent="0.2">
      <c r="A48" s="40" t="s">
        <v>313</v>
      </c>
      <c r="B48" s="41" t="s">
        <v>174</v>
      </c>
      <c r="C48" s="40">
        <v>23484.294999999998</v>
      </c>
      <c r="D48" s="40" t="s">
        <v>199</v>
      </c>
      <c r="E48" s="6">
        <f>+(C48-C$7)/C$8</f>
        <v>-3746.998923833934</v>
      </c>
      <c r="F48" s="59">
        <f>ROUND(2*E48,0)/2</f>
        <v>-3747</v>
      </c>
      <c r="G48" s="59">
        <f>+C48-(C$7+F48*C$8)</f>
        <v>2.7173400012543425E-3</v>
      </c>
      <c r="I48" s="59">
        <f>G48</f>
        <v>2.7173400012543425E-3</v>
      </c>
      <c r="O48" s="59">
        <f ca="1">+C$11+C$12*F48</f>
        <v>1.441956737219719E-3</v>
      </c>
      <c r="Q48" s="67">
        <f>+C48-15018.5</f>
        <v>8465.7949999999983</v>
      </c>
    </row>
    <row r="49" spans="1:17" s="59" customFormat="1" ht="12.95" customHeight="1" x14ac:dyDescent="0.2">
      <c r="A49" s="40" t="s">
        <v>313</v>
      </c>
      <c r="B49" s="41" t="s">
        <v>174</v>
      </c>
      <c r="C49" s="40">
        <v>23489.359</v>
      </c>
      <c r="D49" s="40" t="s">
        <v>199</v>
      </c>
      <c r="E49" s="6">
        <f>+(C49-C$7)/C$8</f>
        <v>-3744.9933945453281</v>
      </c>
      <c r="F49" s="59">
        <f>ROUND(2*E49,0)/2</f>
        <v>-3745</v>
      </c>
      <c r="G49" s="59">
        <f>+C49-(C$7+F49*C$8)</f>
        <v>1.6678900003171293E-2</v>
      </c>
      <c r="I49" s="59">
        <f>G49</f>
        <v>1.6678900003171293E-2</v>
      </c>
      <c r="O49" s="59">
        <f ca="1">+C$11+C$12*F49</f>
        <v>1.4421312186762023E-3</v>
      </c>
      <c r="Q49" s="67">
        <f>+C49-15018.5</f>
        <v>8470.8590000000004</v>
      </c>
    </row>
    <row r="50" spans="1:17" s="59" customFormat="1" ht="12.95" customHeight="1" x14ac:dyDescent="0.2">
      <c r="A50" s="40" t="s">
        <v>313</v>
      </c>
      <c r="B50" s="41" t="s">
        <v>174</v>
      </c>
      <c r="C50" s="40">
        <v>23504.486000000001</v>
      </c>
      <c r="D50" s="40" t="s">
        <v>199</v>
      </c>
      <c r="E50" s="6">
        <f>+(C50-C$7)/C$8</f>
        <v>-3739.0025490578232</v>
      </c>
      <c r="F50" s="59">
        <f>ROUND(2*E50,0)/2</f>
        <v>-3739</v>
      </c>
      <c r="G50" s="59">
        <f>+C50-(C$7+F50*C$8)</f>
        <v>-6.4364199970441405E-3</v>
      </c>
      <c r="I50" s="59">
        <f>G50</f>
        <v>-6.4364199970441405E-3</v>
      </c>
      <c r="O50" s="59">
        <f ca="1">+C$11+C$12*F50</f>
        <v>1.4426546630456527E-3</v>
      </c>
      <c r="Q50" s="67">
        <f>+C50-15018.5</f>
        <v>8485.9860000000008</v>
      </c>
    </row>
    <row r="51" spans="1:17" s="59" customFormat="1" ht="12.95" customHeight="1" x14ac:dyDescent="0.2">
      <c r="A51" s="40" t="s">
        <v>335</v>
      </c>
      <c r="B51" s="41" t="s">
        <v>170</v>
      </c>
      <c r="C51" s="40">
        <v>23518.38</v>
      </c>
      <c r="D51" s="40" t="s">
        <v>199</v>
      </c>
      <c r="E51" s="6">
        <f>+(C51-C$7)/C$8</f>
        <v>-3733.50001668502</v>
      </c>
      <c r="F51" s="59">
        <f>ROUND(2*E51,0)/2</f>
        <v>-3733.5</v>
      </c>
      <c r="G51" s="59">
        <f>+C51-(C$7+F51*C$8)</f>
        <v>-4.2129995563300326E-5</v>
      </c>
      <c r="I51" s="59">
        <f>G51</f>
        <v>-4.2129995563300326E-5</v>
      </c>
      <c r="O51" s="59">
        <f ca="1">+C$11+C$12*F51</f>
        <v>1.4431344870509822E-3</v>
      </c>
      <c r="Q51" s="67">
        <f>+C51-15018.5</f>
        <v>8499.880000000001</v>
      </c>
    </row>
    <row r="52" spans="1:17" s="59" customFormat="1" ht="12.95" customHeight="1" x14ac:dyDescent="0.2">
      <c r="A52" s="40" t="s">
        <v>313</v>
      </c>
      <c r="B52" s="41" t="s">
        <v>170</v>
      </c>
      <c r="C52" s="40">
        <v>23523.433000000001</v>
      </c>
      <c r="D52" s="40" t="s">
        <v>199</v>
      </c>
      <c r="E52" s="6">
        <f>+(C52-C$7)/C$8</f>
        <v>-3731.4988437988982</v>
      </c>
      <c r="F52" s="59">
        <f>ROUND(2*E52,0)/2</f>
        <v>-3731.5</v>
      </c>
      <c r="G52" s="59">
        <f>+C52-(C$7+F52*C$8)</f>
        <v>2.9194300041126553E-3</v>
      </c>
      <c r="I52" s="59">
        <f>G52</f>
        <v>2.9194300041126553E-3</v>
      </c>
      <c r="O52" s="59">
        <f ca="1">+C$11+C$12*F52</f>
        <v>1.4433089685074655E-3</v>
      </c>
      <c r="Q52" s="67">
        <f>+C52-15018.5</f>
        <v>8504.9330000000009</v>
      </c>
    </row>
    <row r="53" spans="1:17" s="59" customFormat="1" ht="12.95" customHeight="1" x14ac:dyDescent="0.2">
      <c r="A53" s="40" t="s">
        <v>342</v>
      </c>
      <c r="B53" s="41" t="s">
        <v>174</v>
      </c>
      <c r="C53" s="40">
        <v>23855.471000000001</v>
      </c>
      <c r="D53" s="40" t="s">
        <v>199</v>
      </c>
      <c r="E53" s="6">
        <f>+(C53-C$7)/C$8</f>
        <v>-3599.9996467353608</v>
      </c>
      <c r="F53" s="59">
        <f>ROUND(2*E53,0)/2</f>
        <v>-3600</v>
      </c>
      <c r="G53" s="59">
        <f>+C53-(C$7+F53*C$8)</f>
        <v>8.9200000365963206E-4</v>
      </c>
      <c r="I53" s="59">
        <f>G53</f>
        <v>8.9200000365963206E-4</v>
      </c>
      <c r="O53" s="59">
        <f ca="1">+C$11+C$12*F53</f>
        <v>1.454781124271252E-3</v>
      </c>
      <c r="Q53" s="67">
        <f>+C53-15018.5</f>
        <v>8836.9710000000014</v>
      </c>
    </row>
    <row r="54" spans="1:17" s="59" customFormat="1" ht="12.95" customHeight="1" x14ac:dyDescent="0.2">
      <c r="A54" s="40" t="s">
        <v>342</v>
      </c>
      <c r="B54" s="41" t="s">
        <v>170</v>
      </c>
      <c r="C54" s="40">
        <v>23856.748</v>
      </c>
      <c r="D54" s="40" t="s">
        <v>199</v>
      </c>
      <c r="E54" s="6">
        <f>+(C54-C$7)/C$8</f>
        <v>-3599.493908010727</v>
      </c>
      <c r="F54" s="59">
        <f>ROUND(2*E54,0)/2</f>
        <v>-3599.5</v>
      </c>
      <c r="G54" s="59">
        <f>+C54-(C$7+F54*C$8)</f>
        <v>1.5382390003651381E-2</v>
      </c>
      <c r="I54" s="59">
        <f>G54</f>
        <v>1.5382390003651381E-2</v>
      </c>
      <c r="O54" s="59">
        <f ca="1">+C$11+C$12*F54</f>
        <v>1.4548247446353729E-3</v>
      </c>
      <c r="Q54" s="67">
        <f>+C54-15018.5</f>
        <v>8838.2479999999996</v>
      </c>
    </row>
    <row r="55" spans="1:17" s="59" customFormat="1" ht="12.95" customHeight="1" x14ac:dyDescent="0.2">
      <c r="A55" s="40" t="s">
        <v>293</v>
      </c>
      <c r="B55" s="41" t="s">
        <v>170</v>
      </c>
      <c r="C55" s="40">
        <v>23884.52</v>
      </c>
      <c r="D55" s="40" t="s">
        <v>199</v>
      </c>
      <c r="E55" s="6">
        <f>+(C55-C$7)/C$8</f>
        <v>-3588.4951798505504</v>
      </c>
      <c r="F55" s="59">
        <f>ROUND(2*E55,0)/2</f>
        <v>-3588.5</v>
      </c>
      <c r="G55" s="59">
        <f>+C55-(C$7+F55*C$8)</f>
        <v>1.2170970003353432E-2</v>
      </c>
      <c r="I55" s="59">
        <f>G55</f>
        <v>1.2170970003353432E-2</v>
      </c>
      <c r="O55" s="59">
        <f ca="1">+C$11+C$12*F55</f>
        <v>1.4557843926460317E-3</v>
      </c>
      <c r="Q55" s="67">
        <f>+C55-15018.5</f>
        <v>8866.02</v>
      </c>
    </row>
    <row r="56" spans="1:17" s="59" customFormat="1" ht="12.95" customHeight="1" x14ac:dyDescent="0.2">
      <c r="A56" s="40" t="s">
        <v>313</v>
      </c>
      <c r="B56" s="41" t="s">
        <v>170</v>
      </c>
      <c r="C56" s="40">
        <v>24038.553</v>
      </c>
      <c r="D56" s="40" t="s">
        <v>199</v>
      </c>
      <c r="E56" s="6">
        <f>+(C56-C$7)/C$8</f>
        <v>-3527.4924758790539</v>
      </c>
      <c r="F56" s="59">
        <f>ROUND(2*E56,0)/2</f>
        <v>-3527.5</v>
      </c>
      <c r="G56" s="59">
        <f>+C56-(C$7+F56*C$8)</f>
        <v>1.899855000374373E-2</v>
      </c>
      <c r="I56" s="59">
        <f>G56</f>
        <v>1.899855000374373E-2</v>
      </c>
      <c r="O56" s="59">
        <f ca="1">+C$11+C$12*F56</f>
        <v>1.4611060770687767E-3</v>
      </c>
      <c r="Q56" s="67">
        <f>+C56-15018.5</f>
        <v>9020.0529999999999</v>
      </c>
    </row>
    <row r="57" spans="1:17" s="59" customFormat="1" ht="12.95" customHeight="1" x14ac:dyDescent="0.2">
      <c r="A57" s="40" t="s">
        <v>313</v>
      </c>
      <c r="B57" s="41" t="s">
        <v>174</v>
      </c>
      <c r="C57" s="40">
        <v>24552.345000000001</v>
      </c>
      <c r="D57" s="40" t="s">
        <v>199</v>
      </c>
      <c r="E57" s="6">
        <f>+(C57-C$7)/C$8</f>
        <v>-3324.012044549901</v>
      </c>
      <c r="F57" s="59">
        <f>ROUND(2*E57,0)/2</f>
        <v>-3324</v>
      </c>
      <c r="G57" s="59">
        <f>+C57-(C$7+F57*C$8)</f>
        <v>-3.0412719996093074E-2</v>
      </c>
      <c r="I57" s="59">
        <f>G57</f>
        <v>-3.0412719996093074E-2</v>
      </c>
      <c r="O57" s="59">
        <f ca="1">+C$11+C$12*F57</f>
        <v>1.4788595652659667E-3</v>
      </c>
      <c r="Q57" s="67">
        <f>+C57-15018.5</f>
        <v>9533.8450000000012</v>
      </c>
    </row>
    <row r="58" spans="1:17" s="59" customFormat="1" ht="12.95" customHeight="1" x14ac:dyDescent="0.2">
      <c r="A58" s="40" t="s">
        <v>313</v>
      </c>
      <c r="B58" s="41" t="s">
        <v>174</v>
      </c>
      <c r="C58" s="40">
        <v>24557.431</v>
      </c>
      <c r="D58" s="40" t="s">
        <v>199</v>
      </c>
      <c r="E58" s="6">
        <f>+(C58-C$7)/C$8</f>
        <v>-3321.9978024563302</v>
      </c>
      <c r="F58" s="59">
        <f>ROUND(2*E58,0)/2</f>
        <v>-3322</v>
      </c>
      <c r="G58" s="59">
        <f>+C58-(C$7+F58*C$8)</f>
        <v>5.548840003029909E-3</v>
      </c>
      <c r="I58" s="59">
        <f>G58</f>
        <v>5.548840003029909E-3</v>
      </c>
      <c r="O58" s="59">
        <f ca="1">+C$11+C$12*F58</f>
        <v>1.4790340467224503E-3</v>
      </c>
      <c r="Q58" s="67">
        <f>+C58-15018.5</f>
        <v>9538.9310000000005</v>
      </c>
    </row>
    <row r="59" spans="1:17" s="59" customFormat="1" ht="12.95" customHeight="1" x14ac:dyDescent="0.2">
      <c r="A59" s="40" t="s">
        <v>293</v>
      </c>
      <c r="B59" s="41" t="s">
        <v>174</v>
      </c>
      <c r="C59" s="40">
        <v>24620.544999999998</v>
      </c>
      <c r="D59" s="40" t="s">
        <v>199</v>
      </c>
      <c r="E59" s="6">
        <f>+(C59-C$7)/C$8</f>
        <v>-3297.0023491543952</v>
      </c>
      <c r="F59" s="59">
        <f>ROUND(2*E59,0)/2</f>
        <v>-3297</v>
      </c>
      <c r="G59" s="59">
        <f>+C59-(C$7+F59*C$8)</f>
        <v>-5.9316599981684703E-3</v>
      </c>
      <c r="I59" s="59">
        <f>G59</f>
        <v>-5.9316599981684703E-3</v>
      </c>
      <c r="O59" s="59">
        <f ca="1">+C$11+C$12*F59</f>
        <v>1.4812150649284933E-3</v>
      </c>
      <c r="Q59" s="67">
        <f>+C59-15018.5</f>
        <v>9602.0449999999983</v>
      </c>
    </row>
    <row r="60" spans="1:17" s="59" customFormat="1" ht="12.95" customHeight="1" x14ac:dyDescent="0.2">
      <c r="A60" s="40" t="s">
        <v>313</v>
      </c>
      <c r="B60" s="41" t="s">
        <v>170</v>
      </c>
      <c r="C60" s="40">
        <v>24788.468000000001</v>
      </c>
      <c r="D60" s="40" t="s">
        <v>199</v>
      </c>
      <c r="E60" s="6">
        <f>+(C60-C$7)/C$8</f>
        <v>-3230.498696956452</v>
      </c>
      <c r="F60" s="59">
        <f>ROUND(2*E60,0)/2</f>
        <v>-3230.5</v>
      </c>
      <c r="G60" s="59">
        <f>+C60-(C$7+F60*C$8)</f>
        <v>3.2902100028877612E-3</v>
      </c>
      <c r="I60" s="59">
        <f>G60</f>
        <v>3.2902100028877612E-3</v>
      </c>
      <c r="O60" s="59">
        <f ca="1">+C$11+C$12*F60</f>
        <v>1.4870165733565678E-3</v>
      </c>
      <c r="Q60" s="67">
        <f>+C60-15018.5</f>
        <v>9769.9680000000008</v>
      </c>
    </row>
    <row r="61" spans="1:17" s="59" customFormat="1" ht="12.95" customHeight="1" x14ac:dyDescent="0.2">
      <c r="A61" s="40" t="s">
        <v>365</v>
      </c>
      <c r="B61" s="41" t="s">
        <v>170</v>
      </c>
      <c r="C61" s="40">
        <v>24838.963</v>
      </c>
      <c r="D61" s="40" t="s">
        <v>199</v>
      </c>
      <c r="E61" s="6">
        <f>+(C61-C$7)/C$8</f>
        <v>-3210.5008293758642</v>
      </c>
      <c r="F61" s="59">
        <f>ROUND(2*E61,0)/2</f>
        <v>-3210.5</v>
      </c>
      <c r="G61" s="59">
        <f>+C61-(C$7+F61*C$8)</f>
        <v>-2.0941899965691846E-3</v>
      </c>
      <c r="I61" s="59">
        <f>G61</f>
        <v>-2.0941899965691846E-3</v>
      </c>
      <c r="O61" s="59">
        <f ca="1">+C$11+C$12*F61</f>
        <v>1.4887613879214022E-3</v>
      </c>
      <c r="Q61" s="67">
        <f>+C61-15018.5</f>
        <v>9820.4629999999997</v>
      </c>
    </row>
    <row r="62" spans="1:17" s="59" customFormat="1" ht="12.95" customHeight="1" x14ac:dyDescent="0.2">
      <c r="A62" s="40" t="s">
        <v>365</v>
      </c>
      <c r="B62" s="41" t="s">
        <v>174</v>
      </c>
      <c r="C62" s="40">
        <v>24840.244999999999</v>
      </c>
      <c r="D62" s="40" t="s">
        <v>199</v>
      </c>
      <c r="E62" s="6">
        <f>+(C62-C$7)/C$8</f>
        <v>-3209.9931104682832</v>
      </c>
      <c r="F62" s="59">
        <f>ROUND(2*E62,0)/2</f>
        <v>-3210</v>
      </c>
      <c r="G62" s="59">
        <f>+C62-(C$7+F62*C$8)</f>
        <v>1.7396200000803219E-2</v>
      </c>
      <c r="I62" s="59">
        <f>G62</f>
        <v>1.7396200000803219E-2</v>
      </c>
      <c r="O62" s="59">
        <f ca="1">+C$11+C$12*F62</f>
        <v>1.488805008285523E-3</v>
      </c>
      <c r="Q62" s="67">
        <f>+C62-15018.5</f>
        <v>9821.744999999999</v>
      </c>
    </row>
    <row r="63" spans="1:17" s="59" customFormat="1" ht="12.95" customHeight="1" x14ac:dyDescent="0.2">
      <c r="A63" s="40" t="s">
        <v>371</v>
      </c>
      <c r="B63" s="41" t="s">
        <v>174</v>
      </c>
      <c r="C63" s="40">
        <v>25701.258999999998</v>
      </c>
      <c r="D63" s="40" t="s">
        <v>199</v>
      </c>
      <c r="E63" s="6">
        <f>+(C63-C$7)/C$8</f>
        <v>-2869.0000625024941</v>
      </c>
      <c r="F63" s="59">
        <f>ROUND(2*E63,0)/2</f>
        <v>-2869</v>
      </c>
      <c r="G63" s="59">
        <f>+C63-(C$7+F63*C$8)</f>
        <v>-1.5781999900355004E-4</v>
      </c>
      <c r="I63" s="59">
        <f>G63</f>
        <v>-1.5781999900355004E-4</v>
      </c>
      <c r="O63" s="59">
        <f ca="1">+C$11+C$12*F63</f>
        <v>1.5185540966159499E-3</v>
      </c>
      <c r="Q63" s="67">
        <f>+C63-15018.5</f>
        <v>10682.758999999998</v>
      </c>
    </row>
    <row r="64" spans="1:17" s="59" customFormat="1" ht="12.95" customHeight="1" x14ac:dyDescent="0.2">
      <c r="A64" s="40" t="s">
        <v>371</v>
      </c>
      <c r="B64" s="41" t="s">
        <v>174</v>
      </c>
      <c r="C64" s="40">
        <v>26029.513999999999</v>
      </c>
      <c r="D64" s="40" t="s">
        <v>199</v>
      </c>
      <c r="E64" s="6">
        <f>+(C64-C$7)/C$8</f>
        <v>-2738.9990718565691</v>
      </c>
      <c r="F64" s="59">
        <f>ROUND(2*E64,0)/2</f>
        <v>-2739</v>
      </c>
      <c r="G64" s="59">
        <f>+C64-(C$7+F64*C$8)</f>
        <v>2.3435800030711107E-3</v>
      </c>
      <c r="I64" s="59">
        <f>G64</f>
        <v>2.3435800030711107E-3</v>
      </c>
      <c r="O64" s="59">
        <f ca="1">+C$11+C$12*F64</f>
        <v>1.5298953912873737E-3</v>
      </c>
      <c r="Q64" s="67">
        <f>+C64-15018.5</f>
        <v>11011.013999999999</v>
      </c>
    </row>
    <row r="65" spans="1:21" s="59" customFormat="1" ht="12.95" customHeight="1" x14ac:dyDescent="0.2">
      <c r="A65" s="40" t="s">
        <v>371</v>
      </c>
      <c r="B65" s="41" t="s">
        <v>174</v>
      </c>
      <c r="C65" s="40">
        <v>26461.293000000001</v>
      </c>
      <c r="D65" s="40" t="s">
        <v>199</v>
      </c>
      <c r="E65" s="6">
        <f>+(C65-C$7)/C$8</f>
        <v>-2567.9987893319858</v>
      </c>
      <c r="F65" s="59">
        <f>ROUND(2*E65,0)/2</f>
        <v>-2568</v>
      </c>
      <c r="G65" s="59">
        <f>+C65-(C$7+F65*C$8)</f>
        <v>3.0569600057788193E-3</v>
      </c>
      <c r="I65" s="59">
        <f>G65</f>
        <v>3.0569600057788193E-3</v>
      </c>
      <c r="O65" s="59">
        <f ca="1">+C$11+C$12*F65</f>
        <v>1.5448135558167079E-3</v>
      </c>
      <c r="Q65" s="67">
        <f>+C65-15018.5</f>
        <v>11442.793000000001</v>
      </c>
    </row>
    <row r="66" spans="1:21" s="59" customFormat="1" ht="12.95" customHeight="1" x14ac:dyDescent="0.2">
      <c r="A66" s="40" t="s">
        <v>379</v>
      </c>
      <c r="B66" s="41" t="s">
        <v>174</v>
      </c>
      <c r="C66" s="40">
        <v>27062.231</v>
      </c>
      <c r="D66" s="40" t="s">
        <v>199</v>
      </c>
      <c r="E66" s="6">
        <f>+(C66-C$7)/C$8</f>
        <v>-2330.0053533849923</v>
      </c>
      <c r="F66" s="59">
        <f>ROUND(2*E66,0)/2</f>
        <v>-2330</v>
      </c>
      <c r="G66" s="59">
        <f>+C66-(C$7+F66*C$8)</f>
        <v>-1.3517399995180313E-2</v>
      </c>
      <c r="I66" s="59">
        <f>G66</f>
        <v>-1.3517399995180313E-2</v>
      </c>
      <c r="O66" s="59">
        <f ca="1">+C$11+C$12*F66</f>
        <v>1.5655768491382375E-3</v>
      </c>
      <c r="Q66" s="67">
        <f>+C66-15018.5</f>
        <v>12043.731</v>
      </c>
    </row>
    <row r="67" spans="1:21" s="59" customFormat="1" ht="12.95" customHeight="1" x14ac:dyDescent="0.2">
      <c r="A67" s="40" t="s">
        <v>383</v>
      </c>
      <c r="B67" s="41" t="s">
        <v>174</v>
      </c>
      <c r="C67" s="40">
        <v>27145.562000000002</v>
      </c>
      <c r="D67" s="40" t="s">
        <v>199</v>
      </c>
      <c r="E67" s="6">
        <f>+(C67-C$7)/C$8</f>
        <v>-2297.0032283556225</v>
      </c>
      <c r="F67" s="59">
        <f>ROUND(2*E67,0)/2</f>
        <v>-2297</v>
      </c>
      <c r="G67" s="59">
        <f>+C67-(C$7+F67*C$8)</f>
        <v>-8.1516599930182565E-3</v>
      </c>
      <c r="I67" s="59">
        <f>G67</f>
        <v>-8.1516599930182565E-3</v>
      </c>
      <c r="O67" s="59">
        <f ca="1">+C$11+C$12*F67</f>
        <v>1.5684557931702143E-3</v>
      </c>
      <c r="Q67" s="67">
        <f>+C67-15018.5</f>
        <v>12127.062000000002</v>
      </c>
    </row>
    <row r="68" spans="1:21" s="59" customFormat="1" ht="12.95" customHeight="1" x14ac:dyDescent="0.2">
      <c r="A68" s="40" t="s">
        <v>386</v>
      </c>
      <c r="B68" s="41" t="s">
        <v>170</v>
      </c>
      <c r="C68" s="40">
        <v>27149.359</v>
      </c>
      <c r="D68" s="40" t="s">
        <v>199</v>
      </c>
      <c r="E68" s="6">
        <f>+(C68-C$7)/C$8</f>
        <v>-2295.4994774257584</v>
      </c>
      <c r="F68" s="59">
        <f>ROUND(2*E68,0)/2</f>
        <v>-2295.5</v>
      </c>
      <c r="G68" s="59">
        <f>+C68-(C$7+F68*C$8)</f>
        <v>1.3195100036682561E-3</v>
      </c>
      <c r="I68" s="59">
        <f>G68</f>
        <v>1.3195100036682561E-3</v>
      </c>
      <c r="O68" s="59">
        <f ca="1">+C$11+C$12*F68</f>
        <v>1.5685866542625767E-3</v>
      </c>
      <c r="Q68" s="67">
        <f>+C68-15018.5</f>
        <v>12130.859</v>
      </c>
    </row>
    <row r="69" spans="1:21" s="59" customFormat="1" ht="12.95" customHeight="1" x14ac:dyDescent="0.2">
      <c r="A69" s="40" t="s">
        <v>383</v>
      </c>
      <c r="B69" s="41" t="s">
        <v>170</v>
      </c>
      <c r="C69" s="40">
        <v>27154.402999999998</v>
      </c>
      <c r="D69" s="40" t="s">
        <v>199</v>
      </c>
      <c r="E69" s="6">
        <f>+(C69-C$7)/C$8</f>
        <v>-2293.501868868942</v>
      </c>
      <c r="F69" s="59">
        <f>ROUND(2*E69,0)/2</f>
        <v>-2293.5</v>
      </c>
      <c r="G69" s="59">
        <f>+C69-(C$7+F69*C$8)</f>
        <v>-4.7189299984893296E-3</v>
      </c>
      <c r="I69" s="59">
        <f>G69</f>
        <v>-4.7189299984893296E-3</v>
      </c>
      <c r="O69" s="59">
        <f ca="1">+C$11+C$12*F69</f>
        <v>1.5687611357190602E-3</v>
      </c>
      <c r="Q69" s="67">
        <f>+C69-15018.5</f>
        <v>12135.902999999998</v>
      </c>
    </row>
    <row r="70" spans="1:21" s="59" customFormat="1" ht="12.95" customHeight="1" x14ac:dyDescent="0.2">
      <c r="A70" s="40" t="s">
        <v>383</v>
      </c>
      <c r="B70" s="41" t="s">
        <v>170</v>
      </c>
      <c r="C70" s="40">
        <v>27159.451000000001</v>
      </c>
      <c r="D70" s="40" t="s">
        <v>199</v>
      </c>
      <c r="E70" s="6">
        <f>+(C70-C$7)/C$8</f>
        <v>-2291.5026761657664</v>
      </c>
      <c r="F70" s="59">
        <f>ROUND(2*E70,0)/2</f>
        <v>-2291.5</v>
      </c>
      <c r="G70" s="59">
        <f>+C70-(C$7+F70*C$8)</f>
        <v>-6.7573699961940292E-3</v>
      </c>
      <c r="I70" s="59">
        <f>G70</f>
        <v>-6.7573699961940292E-3</v>
      </c>
      <c r="O70" s="59">
        <f ca="1">+C$11+C$12*F70</f>
        <v>1.5689356171755438E-3</v>
      </c>
      <c r="Q70" s="67">
        <f>+C70-15018.5</f>
        <v>12140.951000000001</v>
      </c>
    </row>
    <row r="71" spans="1:21" s="59" customFormat="1" ht="12.95" customHeight="1" x14ac:dyDescent="0.2">
      <c r="A71" s="40" t="s">
        <v>383</v>
      </c>
      <c r="B71" s="41" t="s">
        <v>174</v>
      </c>
      <c r="C71" s="40">
        <v>27173.34</v>
      </c>
      <c r="D71" s="40" t="s">
        <v>199</v>
      </c>
      <c r="E71" s="6">
        <f>+(C71-C$7)/C$8</f>
        <v>-2286.0021239759103</v>
      </c>
      <c r="F71" s="59">
        <f>ROUND(2*E71,0)/2</f>
        <v>-2286</v>
      </c>
      <c r="G71" s="59">
        <f>+C71-(C$7+F71*C$8)</f>
        <v>-5.3630799957318231E-3</v>
      </c>
      <c r="I71" s="59">
        <f>G71</f>
        <v>-5.3630799957318231E-3</v>
      </c>
      <c r="O71" s="59">
        <f ca="1">+C$11+C$12*F71</f>
        <v>1.5694154411808731E-3</v>
      </c>
      <c r="Q71" s="67">
        <f>+C71-15018.5</f>
        <v>12154.84</v>
      </c>
    </row>
    <row r="72" spans="1:21" s="59" customFormat="1" ht="12.95" customHeight="1" x14ac:dyDescent="0.2">
      <c r="A72" s="40" t="s">
        <v>396</v>
      </c>
      <c r="B72" s="41" t="s">
        <v>170</v>
      </c>
      <c r="C72" s="40">
        <v>27871.51</v>
      </c>
      <c r="D72" s="40" t="s">
        <v>199</v>
      </c>
      <c r="E72" s="6">
        <f>+(C72-C$7)/C$8</f>
        <v>-2009.5012583706189</v>
      </c>
      <c r="F72" s="59">
        <f>ROUND(2*E72,0)/2</f>
        <v>-2009.5</v>
      </c>
      <c r="G72" s="59">
        <f>+C72-(C$7+F72*C$8)</f>
        <v>-3.1774099988979287E-3</v>
      </c>
      <c r="I72" s="59">
        <f>G72</f>
        <v>-3.1774099988979287E-3</v>
      </c>
      <c r="O72" s="59">
        <f ca="1">+C$11+C$12*F72</f>
        <v>1.593537502539709E-3</v>
      </c>
      <c r="Q72" s="67">
        <f>+C72-15018.5</f>
        <v>12853.009999999998</v>
      </c>
    </row>
    <row r="73" spans="1:21" s="59" customFormat="1" ht="12.95" customHeight="1" x14ac:dyDescent="0.2">
      <c r="A73" s="40" t="s">
        <v>400</v>
      </c>
      <c r="B73" s="41" t="s">
        <v>174</v>
      </c>
      <c r="C73" s="40">
        <v>28902.51</v>
      </c>
      <c r="D73" s="40" t="s">
        <v>199</v>
      </c>
      <c r="E73" s="6">
        <f>+(C73-C$7)/C$8</f>
        <v>-1601.1875347230025</v>
      </c>
      <c r="F73" s="59">
        <f>ROUND(2*E73,0)/2</f>
        <v>-1601</v>
      </c>
      <c r="O73" s="59">
        <f ca="1">+C$11+C$12*F73</f>
        <v>1.6291753400264519E-3</v>
      </c>
      <c r="Q73" s="67">
        <f>+C73-15018.5</f>
        <v>13884.009999999998</v>
      </c>
      <c r="U73" s="59">
        <f>+C73-(C$7+F73*C$8)</f>
        <v>-0.47352877999946941</v>
      </c>
    </row>
    <row r="74" spans="1:21" s="59" customFormat="1" ht="12.95" customHeight="1" x14ac:dyDescent="0.2">
      <c r="A74" s="40" t="s">
        <v>405</v>
      </c>
      <c r="B74" s="41" t="s">
        <v>170</v>
      </c>
      <c r="C74" s="40">
        <v>32868.525000000001</v>
      </c>
      <c r="D74" s="40" t="s">
        <v>199</v>
      </c>
      <c r="E74" s="6">
        <f>+(C74-C$7)/C$8</f>
        <v>-30.500480705249949</v>
      </c>
      <c r="F74" s="59">
        <f>ROUND(2*E74,0)/2</f>
        <v>-30.5</v>
      </c>
      <c r="G74" s="59">
        <f>+C74-(C$7+F74*C$8)</f>
        <v>-1.2137899975641631E-3</v>
      </c>
      <c r="J74" s="59">
        <f>G74</f>
        <v>-1.2137899975641631E-3</v>
      </c>
      <c r="O74" s="59">
        <f ca="1">+C$11+C$12*F74</f>
        <v>1.7661869037300746E-3</v>
      </c>
      <c r="Q74" s="67">
        <f>+C74-15018.5</f>
        <v>17850.025000000001</v>
      </c>
    </row>
    <row r="75" spans="1:21" s="59" customFormat="1" ht="12.95" customHeight="1" x14ac:dyDescent="0.2">
      <c r="A75" s="40" t="s">
        <v>410</v>
      </c>
      <c r="B75" s="41" t="s">
        <v>170</v>
      </c>
      <c r="C75" s="40">
        <v>32888.724999999999</v>
      </c>
      <c r="D75" s="40" t="s">
        <v>199</v>
      </c>
      <c r="E75" s="6">
        <f>+(C75-C$7)/C$8</f>
        <v>-22.500541599837085</v>
      </c>
      <c r="F75" s="59">
        <f>ROUND(2*E75,0)/2</f>
        <v>-22.5</v>
      </c>
      <c r="G75" s="59">
        <f>+C75-(C$7+F75*C$8)</f>
        <v>-1.3675500013050623E-3</v>
      </c>
      <c r="J75" s="59">
        <f>G75</f>
        <v>-1.3675500013050623E-3</v>
      </c>
      <c r="O75" s="59">
        <f ca="1">+C$11+C$12*F75</f>
        <v>1.7668848295560083E-3</v>
      </c>
      <c r="Q75" s="67">
        <f>+C75-15018.5</f>
        <v>17870.224999999999</v>
      </c>
    </row>
    <row r="76" spans="1:21" s="59" customFormat="1" ht="12.95" customHeight="1" x14ac:dyDescent="0.2">
      <c r="A76" s="40" t="s">
        <v>405</v>
      </c>
      <c r="B76" s="41" t="s">
        <v>174</v>
      </c>
      <c r="C76" s="40">
        <v>32892.5124</v>
      </c>
      <c r="D76" s="40" t="s">
        <v>199</v>
      </c>
      <c r="E76" s="6">
        <f>+(C76-C$7)/C$8</f>
        <v>-21.000592621230471</v>
      </c>
      <c r="F76" s="59">
        <f>ROUND(2*E76,0)/2</f>
        <v>-21</v>
      </c>
      <c r="G76" s="59">
        <f>+C76-(C$7+F76*C$8)</f>
        <v>-1.4963799985707738E-3</v>
      </c>
      <c r="J76" s="59">
        <f>G76</f>
        <v>-1.4963799985707738E-3</v>
      </c>
      <c r="O76" s="59">
        <f ca="1">+C$11+C$12*F76</f>
        <v>1.767015690648371E-3</v>
      </c>
      <c r="Q76" s="67">
        <f>+C76-15018.5</f>
        <v>17874.0124</v>
      </c>
    </row>
    <row r="77" spans="1:21" s="59" customFormat="1" ht="12.95" customHeight="1" x14ac:dyDescent="0.2">
      <c r="A77" s="40" t="s">
        <v>410</v>
      </c>
      <c r="B77" s="41" t="s">
        <v>170</v>
      </c>
      <c r="C77" s="40">
        <v>32936.699699999997</v>
      </c>
      <c r="D77" s="40" t="s">
        <v>199</v>
      </c>
      <c r="E77" s="6">
        <f>+(C77-C$7)/C$8</f>
        <v>-3.5008050354560614</v>
      </c>
      <c r="F77" s="59">
        <f>ROUND(2*E77,0)/2</f>
        <v>-3.5</v>
      </c>
      <c r="G77" s="59">
        <f>+C77-(C$7+F77*C$8)</f>
        <v>-2.0327300007920712E-3</v>
      </c>
      <c r="J77" s="59">
        <f>G77</f>
        <v>-2.0327300007920712E-3</v>
      </c>
      <c r="O77" s="59">
        <f ca="1">+C$11+C$12*F77</f>
        <v>1.7685424033926011E-3</v>
      </c>
      <c r="Q77" s="67">
        <f>+C77-15018.5</f>
        <v>17918.199699999997</v>
      </c>
    </row>
    <row r="78" spans="1:21" s="59" customFormat="1" ht="12.95" customHeight="1" x14ac:dyDescent="0.2">
      <c r="A78" s="40" t="s">
        <v>420</v>
      </c>
      <c r="B78" s="41" t="s">
        <v>174</v>
      </c>
      <c r="C78" s="40">
        <v>32945.5389</v>
      </c>
      <c r="D78" s="40" t="s">
        <v>199</v>
      </c>
      <c r="E78" s="6">
        <f>+(C78-C$7)/C$8</f>
        <v>-1.5841463463042775E-4</v>
      </c>
      <c r="F78" s="59">
        <f>ROUND(2*E78,0)/2</f>
        <v>0</v>
      </c>
      <c r="G78" s="59">
        <f>+C78-(C$7+F78*C$8)</f>
        <v>-3.9999999717110768E-4</v>
      </c>
      <c r="J78" s="59">
        <f>G78</f>
        <v>-3.9999999717110768E-4</v>
      </c>
      <c r="O78" s="59">
        <f ca="1">+C$11+C$12*F78</f>
        <v>1.7688477459414471E-3</v>
      </c>
      <c r="Q78" s="67">
        <f>+C78-15018.5</f>
        <v>17927.0389</v>
      </c>
    </row>
    <row r="79" spans="1:21" s="59" customFormat="1" ht="12.95" customHeight="1" x14ac:dyDescent="0.2">
      <c r="A79" s="59" t="s">
        <v>19</v>
      </c>
      <c r="C79" s="68">
        <v>32945.539299999997</v>
      </c>
      <c r="D79" s="68" t="s">
        <v>21</v>
      </c>
      <c r="E79" s="59">
        <f>+(C79-C$7)/C$8</f>
        <v>0</v>
      </c>
      <c r="F79" s="59">
        <f>ROUND(2*E79,0)/2</f>
        <v>0</v>
      </c>
      <c r="G79" s="59">
        <f>+C79-(C$7+F79*C$8)</f>
        <v>0</v>
      </c>
      <c r="H79" s="59">
        <f>G79</f>
        <v>0</v>
      </c>
      <c r="O79" s="59">
        <f ca="1">+C$11+C$12*F79</f>
        <v>1.7688477459414471E-3</v>
      </c>
      <c r="Q79" s="67">
        <f>+C79-15018.5</f>
        <v>17927.039299999997</v>
      </c>
    </row>
    <row r="80" spans="1:21" s="59" customFormat="1" ht="12.95" customHeight="1" x14ac:dyDescent="0.2">
      <c r="A80" s="40" t="s">
        <v>410</v>
      </c>
      <c r="B80" s="41" t="s">
        <v>174</v>
      </c>
      <c r="C80" s="40">
        <v>32945.540300000001</v>
      </c>
      <c r="D80" s="40" t="s">
        <v>199</v>
      </c>
      <c r="E80" s="6">
        <f>+(C80-C$7)/C$8</f>
        <v>3.9603659089838757E-4</v>
      </c>
      <c r="F80" s="59">
        <f>ROUND(2*E80,0)/2</f>
        <v>0</v>
      </c>
      <c r="G80" s="59">
        <f>+C80-(C$7+F80*C$8)</f>
        <v>1.0000000038417056E-3</v>
      </c>
      <c r="J80" s="59">
        <f>G80</f>
        <v>1.0000000038417056E-3</v>
      </c>
      <c r="O80" s="59">
        <f ca="1">+C$11+C$12*F80</f>
        <v>1.7688477459414471E-3</v>
      </c>
      <c r="Q80" s="67">
        <f>+C80-15018.5</f>
        <v>17927.040300000001</v>
      </c>
    </row>
    <row r="81" spans="1:17" s="59" customFormat="1" ht="12.95" customHeight="1" x14ac:dyDescent="0.2">
      <c r="A81" s="40" t="s">
        <v>410</v>
      </c>
      <c r="B81" s="41" t="s">
        <v>170</v>
      </c>
      <c r="C81" s="40">
        <v>32946.800199999998</v>
      </c>
      <c r="D81" s="40" t="s">
        <v>199</v>
      </c>
      <c r="E81" s="6">
        <f>+(C81-C$7)/C$8</f>
        <v>0.49936253554582022</v>
      </c>
      <c r="F81" s="59">
        <f>ROUND(2*E81,0)/2</f>
        <v>0.5</v>
      </c>
      <c r="G81" s="59">
        <f>+C81-(C$7+F81*C$8)</f>
        <v>-1.609610000741668E-3</v>
      </c>
      <c r="J81" s="59">
        <f>G81</f>
        <v>-1.609610000741668E-3</v>
      </c>
      <c r="O81" s="59">
        <f ca="1">+C$11+C$12*F81</f>
        <v>1.768891366305568E-3</v>
      </c>
      <c r="Q81" s="67">
        <f>+C81-15018.5</f>
        <v>17928.300199999998</v>
      </c>
    </row>
    <row r="82" spans="1:17" s="59" customFormat="1" ht="12.95" customHeight="1" x14ac:dyDescent="0.2">
      <c r="A82" s="40" t="s">
        <v>420</v>
      </c>
      <c r="B82" s="41" t="s">
        <v>170</v>
      </c>
      <c r="C82" s="40">
        <v>33002.351000000002</v>
      </c>
      <c r="D82" s="40" t="s">
        <v>199</v>
      </c>
      <c r="E82" s="6">
        <f>+(C82-C$7)/C$8</f>
        <v>22.499511904707663</v>
      </c>
      <c r="F82" s="59">
        <f>ROUND(2*E82,0)/2</f>
        <v>22.5</v>
      </c>
      <c r="G82" s="59">
        <f>+C82-(C$7+F82*C$8)</f>
        <v>-1.232449991221074E-3</v>
      </c>
      <c r="J82" s="59">
        <f>G82</f>
        <v>-1.232449991221074E-3</v>
      </c>
      <c r="O82" s="59">
        <f ca="1">+C$11+C$12*F82</f>
        <v>1.7708106623268859E-3</v>
      </c>
      <c r="Q82" s="67">
        <f>+C82-15018.5</f>
        <v>17983.851000000002</v>
      </c>
    </row>
    <row r="83" spans="1:17" s="59" customFormat="1" ht="12.95" customHeight="1" x14ac:dyDescent="0.2">
      <c r="A83" s="40" t="s">
        <v>420</v>
      </c>
      <c r="B83" s="41" t="s">
        <v>174</v>
      </c>
      <c r="C83" s="40">
        <v>33031.387799999997</v>
      </c>
      <c r="D83" s="40" t="s">
        <v>199</v>
      </c>
      <c r="E83" s="6">
        <f>+(C83-C$7)/C$8</f>
        <v>33.999147143125533</v>
      </c>
      <c r="F83" s="59">
        <f>ROUND(2*E83,0)/2</f>
        <v>34</v>
      </c>
      <c r="G83" s="59">
        <f>+C83-(C$7+F83*C$8)</f>
        <v>-2.1534800034714863E-3</v>
      </c>
      <c r="J83" s="59">
        <f>G83</f>
        <v>-2.1534800034714863E-3</v>
      </c>
      <c r="O83" s="59">
        <f ca="1">+C$11+C$12*F83</f>
        <v>1.7718139307016656E-3</v>
      </c>
      <c r="Q83" s="67">
        <f>+C83-15018.5</f>
        <v>18012.887799999997</v>
      </c>
    </row>
    <row r="84" spans="1:17" s="59" customFormat="1" ht="12.95" customHeight="1" x14ac:dyDescent="0.2">
      <c r="A84" s="40" t="s">
        <v>420</v>
      </c>
      <c r="B84" s="41" t="s">
        <v>174</v>
      </c>
      <c r="C84" s="40">
        <v>33190.466999999997</v>
      </c>
      <c r="D84" s="40" t="s">
        <v>199</v>
      </c>
      <c r="E84" s="6">
        <f>+(C84-C$7)/C$8</f>
        <v>97.000330951936363</v>
      </c>
      <c r="F84" s="59">
        <f>ROUND(2*E84,0)/2</f>
        <v>97</v>
      </c>
      <c r="G84" s="59">
        <f>+C84-(C$7+F84*C$8)</f>
        <v>8.3566000103019178E-4</v>
      </c>
      <c r="J84" s="59">
        <f>G84</f>
        <v>8.3566000103019178E-4</v>
      </c>
      <c r="O84" s="59">
        <f ca="1">+C$11+C$12*F84</f>
        <v>1.7773100965808939E-3</v>
      </c>
      <c r="Q84" s="67">
        <f>+C84-15018.5</f>
        <v>18171.966999999997</v>
      </c>
    </row>
    <row r="85" spans="1:17" s="59" customFormat="1" ht="12.95" customHeight="1" x14ac:dyDescent="0.2">
      <c r="A85" s="40" t="s">
        <v>420</v>
      </c>
      <c r="B85" s="41" t="s">
        <v>170</v>
      </c>
      <c r="C85" s="40">
        <v>33209.404199999997</v>
      </c>
      <c r="D85" s="40" t="s">
        <v>199</v>
      </c>
      <c r="E85" s="6">
        <f>+(C85-C$7)/C$8</f>
        <v>104.50015505228531</v>
      </c>
      <c r="F85" s="59">
        <f>ROUND(2*E85,0)/2</f>
        <v>104.5</v>
      </c>
      <c r="G85" s="59">
        <f>+C85-(C$7+F85*C$8)</f>
        <v>3.9151000237325206E-4</v>
      </c>
      <c r="J85" s="59">
        <f>G85</f>
        <v>3.9151000237325206E-4</v>
      </c>
      <c r="O85" s="59">
        <f ca="1">+C$11+C$12*F85</f>
        <v>1.777964402042707E-3</v>
      </c>
      <c r="Q85" s="67">
        <f>+C85-15018.5</f>
        <v>18190.904199999997</v>
      </c>
    </row>
    <row r="86" spans="1:17" s="59" customFormat="1" ht="12.95" customHeight="1" x14ac:dyDescent="0.2">
      <c r="A86" s="40" t="s">
        <v>410</v>
      </c>
      <c r="B86" s="41" t="s">
        <v>174</v>
      </c>
      <c r="C86" s="40">
        <v>33215.716500000002</v>
      </c>
      <c r="D86" s="40" t="s">
        <v>199</v>
      </c>
      <c r="E86" s="6">
        <f>+(C86-C$7)/C$8</f>
        <v>107.00005681541131</v>
      </c>
      <c r="F86" s="59">
        <f>ROUND(2*E86,0)/2</f>
        <v>107</v>
      </c>
      <c r="G86" s="59">
        <f>+C86-(C$7+F86*C$8)</f>
        <v>1.4346000534715131E-4</v>
      </c>
      <c r="J86" s="59">
        <f>G86</f>
        <v>1.4346000534715131E-4</v>
      </c>
      <c r="O86" s="59">
        <f ca="1">+C$11+C$12*F86</f>
        <v>1.7781825038633112E-3</v>
      </c>
      <c r="Q86" s="67">
        <f>+C86-15018.5</f>
        <v>18197.216500000002</v>
      </c>
    </row>
    <row r="87" spans="1:17" s="59" customFormat="1" ht="12.95" customHeight="1" x14ac:dyDescent="0.2">
      <c r="A87" s="40" t="s">
        <v>410</v>
      </c>
      <c r="B87" s="41" t="s">
        <v>174</v>
      </c>
      <c r="C87" s="40">
        <v>33225.815699999999</v>
      </c>
      <c r="D87" s="40" t="s">
        <v>199</v>
      </c>
      <c r="E87" s="6">
        <f>+(C87-C$7)/C$8</f>
        <v>110.99970953884561</v>
      </c>
      <c r="F87" s="59">
        <f>ROUND(2*E87,0)/2</f>
        <v>111</v>
      </c>
      <c r="G87" s="59">
        <f>+C87-(C$7+F87*C$8)</f>
        <v>-7.334199981414713E-4</v>
      </c>
      <c r="J87" s="59">
        <f>G87</f>
        <v>-7.334199981414713E-4</v>
      </c>
      <c r="O87" s="59">
        <f ca="1">+C$11+C$12*F87</f>
        <v>1.7785314667762781E-3</v>
      </c>
      <c r="Q87" s="67">
        <f>+C87-15018.5</f>
        <v>18207.315699999999</v>
      </c>
    </row>
    <row r="88" spans="1:17" s="59" customFormat="1" ht="12.95" customHeight="1" x14ac:dyDescent="0.2">
      <c r="A88" s="40" t="s">
        <v>410</v>
      </c>
      <c r="B88" s="41" t="s">
        <v>170</v>
      </c>
      <c r="C88" s="40">
        <v>33249.803200000002</v>
      </c>
      <c r="D88" s="40" t="s">
        <v>199</v>
      </c>
      <c r="E88" s="6">
        <f>+(C88-C$7)/C$8</f>
        <v>120.49963722652591</v>
      </c>
      <c r="F88" s="59">
        <f>ROUND(2*E88,0)/2</f>
        <v>120.5</v>
      </c>
      <c r="G88" s="59">
        <f>+C88-(C$7+F88*C$8)</f>
        <v>-9.1600999439833686E-4</v>
      </c>
      <c r="J88" s="59">
        <f>G88</f>
        <v>-9.1600999439833686E-4</v>
      </c>
      <c r="O88" s="59">
        <f ca="1">+C$11+C$12*F88</f>
        <v>1.7793602536945745E-3</v>
      </c>
      <c r="Q88" s="67">
        <f>+C88-15018.5</f>
        <v>18231.303200000002</v>
      </c>
    </row>
    <row r="89" spans="1:17" s="59" customFormat="1" ht="12.95" customHeight="1" x14ac:dyDescent="0.2">
      <c r="A89" s="40" t="s">
        <v>410</v>
      </c>
      <c r="B89" s="41" t="s">
        <v>174</v>
      </c>
      <c r="C89" s="40">
        <v>33263.690300000002</v>
      </c>
      <c r="D89" s="40" t="s">
        <v>220</v>
      </c>
      <c r="E89" s="6">
        <f>+(C89-C$7)/C$8</f>
        <v>125.99943694686226</v>
      </c>
      <c r="F89" s="59">
        <f>ROUND(2*E89,0)/2</f>
        <v>126</v>
      </c>
      <c r="G89" s="59">
        <f>+C89-(C$7+F89*C$8)</f>
        <v>-1.4217199932318181E-3</v>
      </c>
      <c r="J89" s="59">
        <f>G89</f>
        <v>-1.4217199932318181E-3</v>
      </c>
      <c r="O89" s="59">
        <f ca="1">+C$11+C$12*F89</f>
        <v>1.779840077699904E-3</v>
      </c>
      <c r="Q89" s="67">
        <f>+C89-15018.5</f>
        <v>18245.190300000002</v>
      </c>
    </row>
    <row r="90" spans="1:17" s="59" customFormat="1" ht="12.95" customHeight="1" x14ac:dyDescent="0.2">
      <c r="A90" s="40" t="s">
        <v>410</v>
      </c>
      <c r="B90" s="41" t="s">
        <v>170</v>
      </c>
      <c r="C90" s="40">
        <v>33292.729500000001</v>
      </c>
      <c r="D90" s="40" t="s">
        <v>220</v>
      </c>
      <c r="E90" s="6">
        <f>+(C90-C$7)/C$8</f>
        <v>137.50002267309654</v>
      </c>
      <c r="F90" s="59">
        <f>ROUND(2*E90,0)/2</f>
        <v>137.5</v>
      </c>
      <c r="G90" s="59">
        <f>+C90-(C$7+F90*C$8)</f>
        <v>5.7250006648246199E-5</v>
      </c>
      <c r="J90" s="59">
        <f>G90</f>
        <v>5.7250006648246199E-5</v>
      </c>
      <c r="O90" s="59">
        <f ca="1">+C$11+C$12*F90</f>
        <v>1.7808433460746837E-3</v>
      </c>
      <c r="Q90" s="67">
        <f>+C90-15018.5</f>
        <v>18274.229500000001</v>
      </c>
    </row>
    <row r="91" spans="1:17" s="59" customFormat="1" ht="12.95" customHeight="1" x14ac:dyDescent="0.2">
      <c r="A91" s="40" t="s">
        <v>410</v>
      </c>
      <c r="B91" s="41" t="s">
        <v>170</v>
      </c>
      <c r="C91" s="40">
        <v>33297.7788</v>
      </c>
      <c r="D91" s="40" t="s">
        <v>220</v>
      </c>
      <c r="E91" s="6">
        <f>+(C91-C$7)/C$8</f>
        <v>139.49973022383699</v>
      </c>
      <c r="F91" s="59">
        <f>ROUND(2*E91,0)/2</f>
        <v>139.5</v>
      </c>
      <c r="G91" s="59">
        <f>+C91-(C$7+F91*C$8)</f>
        <v>-6.8118999479338527E-4</v>
      </c>
      <c r="J91" s="59">
        <f>G91</f>
        <v>-6.8118999479338527E-4</v>
      </c>
      <c r="O91" s="59">
        <f ca="1">+C$11+C$12*F91</f>
        <v>1.7810178275311673E-3</v>
      </c>
      <c r="Q91" s="67">
        <f>+C91-15018.5</f>
        <v>18279.2788</v>
      </c>
    </row>
    <row r="92" spans="1:17" s="59" customFormat="1" ht="12.95" customHeight="1" x14ac:dyDescent="0.2">
      <c r="A92" s="40" t="s">
        <v>420</v>
      </c>
      <c r="B92" s="41" t="s">
        <v>170</v>
      </c>
      <c r="C92" s="40">
        <v>33358.381600000001</v>
      </c>
      <c r="D92" s="40" t="s">
        <v>220</v>
      </c>
      <c r="E92" s="6">
        <f>+(C92-C$7)/C$8</f>
        <v>163.50065644252953</v>
      </c>
      <c r="F92" s="59">
        <f>ROUND(2*E92,0)/2</f>
        <v>163.5</v>
      </c>
      <c r="G92" s="59">
        <f>+C92-(C$7+F92*C$8)</f>
        <v>1.6575300032855012E-3</v>
      </c>
      <c r="J92" s="59">
        <f>G92</f>
        <v>1.6575300032855012E-3</v>
      </c>
      <c r="O92" s="59">
        <f ca="1">+C$11+C$12*F92</f>
        <v>1.7831116050089685E-3</v>
      </c>
      <c r="Q92" s="67">
        <f>+C92-15018.5</f>
        <v>18339.881600000001</v>
      </c>
    </row>
    <row r="93" spans="1:17" s="59" customFormat="1" ht="12.95" customHeight="1" x14ac:dyDescent="0.2">
      <c r="A93" s="40" t="s">
        <v>420</v>
      </c>
      <c r="B93" s="41" t="s">
        <v>170</v>
      </c>
      <c r="C93" s="40">
        <v>33570.481699999997</v>
      </c>
      <c r="D93" s="40" t="s">
        <v>220</v>
      </c>
      <c r="E93" s="6">
        <f>+(C93-C$7)/C$8</f>
        <v>247.50005665303408</v>
      </c>
      <c r="F93" s="59">
        <f>ROUND(2*E93,0)/2</f>
        <v>247.5</v>
      </c>
      <c r="G93" s="59">
        <f>+C93-(C$7+F93*C$8)</f>
        <v>1.4304999785963446E-4</v>
      </c>
      <c r="J93" s="59">
        <f>G93</f>
        <v>1.4304999785963446E-4</v>
      </c>
      <c r="O93" s="59">
        <f ca="1">+C$11+C$12*F93</f>
        <v>1.7904398261812729E-3</v>
      </c>
      <c r="Q93" s="67">
        <f>+C93-15018.5</f>
        <v>18551.981699999997</v>
      </c>
    </row>
    <row r="94" spans="1:17" s="59" customFormat="1" ht="12.95" customHeight="1" x14ac:dyDescent="0.2">
      <c r="A94" s="40" t="s">
        <v>420</v>
      </c>
      <c r="B94" s="41" t="s">
        <v>174</v>
      </c>
      <c r="C94" s="40">
        <v>33594.469499999999</v>
      </c>
      <c r="D94" s="40" t="s">
        <v>199</v>
      </c>
      <c r="E94" s="6">
        <f>+(C94-C$7)/C$8</f>
        <v>257.00010315169106</v>
      </c>
      <c r="F94" s="59">
        <f>ROUND(2*E94,0)/2</f>
        <v>257</v>
      </c>
      <c r="G94" s="59">
        <f>+C94-(C$7+F94*C$8)</f>
        <v>2.6046000130008906E-4</v>
      </c>
      <c r="J94" s="59">
        <f>G94</f>
        <v>2.6046000130008906E-4</v>
      </c>
      <c r="O94" s="59">
        <f ca="1">+C$11+C$12*F94</f>
        <v>1.7912686130995693E-3</v>
      </c>
      <c r="Q94" s="67">
        <f>+C94-15018.5</f>
        <v>18575.969499999999</v>
      </c>
    </row>
    <row r="95" spans="1:17" s="59" customFormat="1" ht="12.95" customHeight="1" x14ac:dyDescent="0.2">
      <c r="A95" s="40" t="s">
        <v>420</v>
      </c>
      <c r="B95" s="41" t="s">
        <v>174</v>
      </c>
      <c r="C95" s="40">
        <v>33599.5173</v>
      </c>
      <c r="D95" s="40" t="s">
        <v>199</v>
      </c>
      <c r="E95" s="6">
        <f>+(C95-C$7)/C$8</f>
        <v>258.99921664754805</v>
      </c>
      <c r="F95" s="59">
        <f>ROUND(2*E95,0)/2</f>
        <v>259</v>
      </c>
      <c r="G95" s="59">
        <f>+C95-(C$7+F95*C$8)</f>
        <v>-1.9779799986281432E-3</v>
      </c>
      <c r="J95" s="59">
        <f>G95</f>
        <v>-1.9779799986281432E-3</v>
      </c>
      <c r="O95" s="59">
        <f ca="1">+C$11+C$12*F95</f>
        <v>1.7914430945560529E-3</v>
      </c>
      <c r="Q95" s="67">
        <f>+C95-15018.5</f>
        <v>18581.0173</v>
      </c>
    </row>
    <row r="96" spans="1:17" s="59" customFormat="1" ht="12.95" customHeight="1" x14ac:dyDescent="0.2">
      <c r="A96" s="40" t="s">
        <v>420</v>
      </c>
      <c r="B96" s="41" t="s">
        <v>170</v>
      </c>
      <c r="C96" s="40">
        <v>33646.233800000002</v>
      </c>
      <c r="D96" s="40" t="s">
        <v>199</v>
      </c>
      <c r="E96" s="6">
        <f>+(C96-C$7)/C$8</f>
        <v>277.5006599751764</v>
      </c>
      <c r="F96" s="59">
        <f>ROUND(2*E96,0)/2</f>
        <v>277.5</v>
      </c>
      <c r="G96" s="59">
        <f>+C96-(C$7+F96*C$8)</f>
        <v>1.666450007178355E-3</v>
      </c>
      <c r="J96" s="59">
        <f>G96</f>
        <v>1.666450007178355E-3</v>
      </c>
      <c r="O96" s="59">
        <f ca="1">+C$11+C$12*F96</f>
        <v>1.7930570480285245E-3</v>
      </c>
      <c r="Q96" s="67">
        <f>+C96-15018.5</f>
        <v>18627.733800000002</v>
      </c>
    </row>
    <row r="97" spans="1:17" s="59" customFormat="1" ht="12.95" customHeight="1" x14ac:dyDescent="0.2">
      <c r="A97" s="40" t="s">
        <v>420</v>
      </c>
      <c r="B97" s="41" t="s">
        <v>174</v>
      </c>
      <c r="C97" s="40">
        <v>33690.419600000001</v>
      </c>
      <c r="D97" s="40" t="s">
        <v>199</v>
      </c>
      <c r="E97" s="6">
        <f>+(C97-C$7)/C$8</f>
        <v>294.99985350606732</v>
      </c>
      <c r="F97" s="59">
        <f>ROUND(2*E97,0)/2</f>
        <v>295</v>
      </c>
      <c r="G97" s="59">
        <f>+C97-(C$7+F97*C$8)</f>
        <v>-3.6989999352954328E-4</v>
      </c>
      <c r="J97" s="59">
        <f>G97</f>
        <v>-3.6989999352954328E-4</v>
      </c>
      <c r="O97" s="59">
        <f ca="1">+C$11+C$12*F97</f>
        <v>1.7945837607727547E-3</v>
      </c>
      <c r="Q97" s="67">
        <f>+C97-15018.5</f>
        <v>18671.919600000001</v>
      </c>
    </row>
    <row r="98" spans="1:17" s="59" customFormat="1" ht="12.95" customHeight="1" x14ac:dyDescent="0.2">
      <c r="A98" s="5" t="s">
        <v>202</v>
      </c>
      <c r="B98" s="24" t="s">
        <v>201</v>
      </c>
      <c r="C98" s="5">
        <v>34470.65</v>
      </c>
      <c r="D98" s="5">
        <v>3.0000000000000001E-3</v>
      </c>
      <c r="E98" s="6">
        <f>+(C98-C$7)/C$8</f>
        <v>603.99964005026652</v>
      </c>
      <c r="F98" s="59">
        <f>ROUND(2*E98,0)/2</f>
        <v>604</v>
      </c>
      <c r="G98" s="59">
        <f>+C98-(C$7+F98*C$8)</f>
        <v>-9.0887999249389395E-4</v>
      </c>
      <c r="I98" s="59">
        <f>G98</f>
        <v>-9.0887999249389395E-4</v>
      </c>
      <c r="O98" s="59">
        <f ca="1">+C$11+C$12*F98</f>
        <v>1.8215411457994466E-3</v>
      </c>
      <c r="Q98" s="67">
        <f>+C98-15018.5</f>
        <v>19452.150000000001</v>
      </c>
    </row>
    <row r="99" spans="1:17" s="59" customFormat="1" ht="12.95" customHeight="1" x14ac:dyDescent="0.2">
      <c r="A99" s="40" t="s">
        <v>477</v>
      </c>
      <c r="B99" s="41" t="s">
        <v>174</v>
      </c>
      <c r="C99" s="40">
        <v>34791.315999999999</v>
      </c>
      <c r="D99" s="40" t="s">
        <v>199</v>
      </c>
      <c r="E99" s="6">
        <f>+(C99-C$7)/C$8</f>
        <v>730.99510901940869</v>
      </c>
      <c r="F99" s="59">
        <f>ROUND(2*E99,0)/2</f>
        <v>731</v>
      </c>
      <c r="G99" s="59">
        <f>+C99-(C$7+F99*C$8)</f>
        <v>-1.234981999732554E-2</v>
      </c>
      <c r="J99" s="59">
        <f>G99</f>
        <v>-1.234981999732554E-2</v>
      </c>
      <c r="O99" s="59">
        <f ca="1">+C$11+C$12*F99</f>
        <v>1.8326207182861451E-3</v>
      </c>
      <c r="Q99" s="67">
        <f>+C99-15018.5</f>
        <v>19772.815999999999</v>
      </c>
    </row>
    <row r="100" spans="1:17" s="59" customFormat="1" ht="12.95" customHeight="1" x14ac:dyDescent="0.2">
      <c r="A100" s="40" t="s">
        <v>482</v>
      </c>
      <c r="B100" s="41" t="s">
        <v>170</v>
      </c>
      <c r="C100" s="40">
        <v>35845.522199999999</v>
      </c>
      <c r="D100" s="40" t="s">
        <v>199</v>
      </c>
      <c r="E100" s="6">
        <f>+(C100-C$7)/C$8</f>
        <v>1148.4993369674244</v>
      </c>
      <c r="F100" s="59">
        <f>ROUND(2*E100,0)/2</f>
        <v>1148.5</v>
      </c>
      <c r="G100" s="59">
        <f>+C100-(C$7+F100*C$8)</f>
        <v>-1.6741699946578592E-3</v>
      </c>
      <c r="I100" s="59">
        <f>G100</f>
        <v>-1.6741699946578592E-3</v>
      </c>
      <c r="O100" s="59">
        <f ca="1">+C$11+C$12*F100</f>
        <v>1.8690437223270635E-3</v>
      </c>
      <c r="Q100" s="67">
        <f>+C100-15018.5</f>
        <v>20827.022199999999</v>
      </c>
    </row>
    <row r="101" spans="1:17" s="59" customFormat="1" ht="12.95" customHeight="1" x14ac:dyDescent="0.2">
      <c r="A101" s="40" t="s">
        <v>486</v>
      </c>
      <c r="B101" s="41" t="s">
        <v>174</v>
      </c>
      <c r="C101" s="40">
        <v>36586.616000000002</v>
      </c>
      <c r="D101" s="40" t="s">
        <v>199</v>
      </c>
      <c r="E101" s="6">
        <f>+(C101-C$7)/C$8</f>
        <v>1441.9995979278151</v>
      </c>
      <c r="F101" s="59">
        <f>ROUND(2*E101,0)/2</f>
        <v>1442</v>
      </c>
      <c r="G101" s="59">
        <f>+C101-(C$7+F101*C$8)</f>
        <v>-1.0152399918297306E-3</v>
      </c>
      <c r="J101" s="59">
        <f>G101</f>
        <v>-1.0152399918297306E-3</v>
      </c>
      <c r="O101" s="59">
        <f ca="1">+C$11+C$12*F101</f>
        <v>1.8946488760660087E-3</v>
      </c>
      <c r="Q101" s="67">
        <f>+C101-15018.5</f>
        <v>21568.116000000002</v>
      </c>
    </row>
    <row r="102" spans="1:17" s="59" customFormat="1" ht="12.95" customHeight="1" x14ac:dyDescent="0.2">
      <c r="A102" s="40" t="s">
        <v>486</v>
      </c>
      <c r="B102" s="41" t="s">
        <v>174</v>
      </c>
      <c r="C102" s="40">
        <v>36591.671399999999</v>
      </c>
      <c r="D102" s="40" t="s">
        <v>199</v>
      </c>
      <c r="E102" s="6">
        <f>+(C102-C$7)/C$8</f>
        <v>1444.0017213017502</v>
      </c>
      <c r="F102" s="59">
        <f>ROUND(2*E102,0)/2</f>
        <v>1444</v>
      </c>
      <c r="G102" s="59">
        <f>+C102-(C$7+F102*C$8)</f>
        <v>4.3463200054247864E-3</v>
      </c>
      <c r="J102" s="59">
        <f>G102</f>
        <v>4.3463200054247864E-3</v>
      </c>
      <c r="O102" s="59">
        <f ca="1">+C$11+C$12*F102</f>
        <v>1.894823357522492E-3</v>
      </c>
      <c r="Q102" s="67">
        <f>+C102-15018.5</f>
        <v>21573.171399999999</v>
      </c>
    </row>
    <row r="103" spans="1:17" s="59" customFormat="1" ht="12.95" customHeight="1" x14ac:dyDescent="0.2">
      <c r="A103" s="40" t="s">
        <v>493</v>
      </c>
      <c r="B103" s="41" t="s">
        <v>174</v>
      </c>
      <c r="C103" s="40">
        <v>37008.294000000002</v>
      </c>
      <c r="D103" s="40" t="s">
        <v>199</v>
      </c>
      <c r="E103" s="6">
        <f>+(C103-C$7)/C$8</f>
        <v>1608.9995148631008</v>
      </c>
      <c r="F103" s="59">
        <f>ROUND(2*E103,0)/2</f>
        <v>1609</v>
      </c>
      <c r="G103" s="59">
        <f>+C103-(C$7+F103*C$8)</f>
        <v>-1.2249799983692355E-3</v>
      </c>
      <c r="J103" s="59">
        <f>G103</f>
        <v>-1.2249799983692355E-3</v>
      </c>
      <c r="O103" s="59">
        <f ca="1">+C$11+C$12*F103</f>
        <v>1.909218077682376E-3</v>
      </c>
      <c r="Q103" s="67">
        <f>+C103-15018.5</f>
        <v>21989.794000000002</v>
      </c>
    </row>
    <row r="104" spans="1:17" s="59" customFormat="1" ht="12.95" customHeight="1" x14ac:dyDescent="0.2">
      <c r="A104" s="40" t="s">
        <v>498</v>
      </c>
      <c r="B104" s="41" t="s">
        <v>174</v>
      </c>
      <c r="C104" s="40">
        <v>37576.430999999997</v>
      </c>
      <c r="D104" s="40" t="s">
        <v>199</v>
      </c>
      <c r="E104" s="6">
        <f>+(C104-C$7)/C$8</f>
        <v>1834.0025546419406</v>
      </c>
      <c r="F104" s="59">
        <f>ROUND(2*E104,0)/2</f>
        <v>1834</v>
      </c>
      <c r="G104" s="59">
        <f>+C104-(C$7+F104*C$8)</f>
        <v>6.4505199989071116E-3</v>
      </c>
      <c r="I104" s="59">
        <f>G104</f>
        <v>6.4505199989071116E-3</v>
      </c>
      <c r="O104" s="59">
        <f ca="1">+C$11+C$12*F104</f>
        <v>1.9288472415367633E-3</v>
      </c>
      <c r="Q104" s="67">
        <f>+C104-15018.5</f>
        <v>22557.930999999997</v>
      </c>
    </row>
    <row r="105" spans="1:17" s="59" customFormat="1" ht="12.95" customHeight="1" x14ac:dyDescent="0.2">
      <c r="A105" s="40" t="s">
        <v>498</v>
      </c>
      <c r="B105" s="41" t="s">
        <v>170</v>
      </c>
      <c r="C105" s="40">
        <v>37648.391000000003</v>
      </c>
      <c r="D105" s="40" t="s">
        <v>199</v>
      </c>
      <c r="E105" s="6">
        <f>+(C105-C$7)/C$8</f>
        <v>1862.5013476135073</v>
      </c>
      <c r="F105" s="59">
        <f>ROUND(2*E105,0)/2</f>
        <v>1862.5</v>
      </c>
      <c r="G105" s="59">
        <f>+C105-(C$7+F105*C$8)</f>
        <v>3.4027500078082085E-3</v>
      </c>
      <c r="I105" s="59">
        <f>G105</f>
        <v>3.4027500078082085E-3</v>
      </c>
      <c r="O105" s="59">
        <f ca="1">+C$11+C$12*F105</f>
        <v>1.9313336022916522E-3</v>
      </c>
      <c r="Q105" s="67">
        <f>+C105-15018.5</f>
        <v>22629.891000000003</v>
      </c>
    </row>
    <row r="106" spans="1:17" s="59" customFormat="1" ht="12.95" customHeight="1" x14ac:dyDescent="0.2">
      <c r="A106" s="40" t="s">
        <v>498</v>
      </c>
      <c r="B106" s="41" t="s">
        <v>170</v>
      </c>
      <c r="C106" s="40">
        <v>37696.356</v>
      </c>
      <c r="D106" s="40" t="s">
        <v>199</v>
      </c>
      <c r="E106" s="6">
        <f>+(C106-C$7)/C$8</f>
        <v>1881.4972426229704</v>
      </c>
      <c r="F106" s="59">
        <f>ROUND(2*E106,0)/2</f>
        <v>1881.5</v>
      </c>
      <c r="G106" s="59">
        <f>+C106-(C$7+F106*C$8)</f>
        <v>-6.9624299940187484E-3</v>
      </c>
      <c r="I106" s="59">
        <f>G106</f>
        <v>-6.9624299940187484E-3</v>
      </c>
      <c r="O106" s="59">
        <f ca="1">+C$11+C$12*F106</f>
        <v>1.932991176128245E-3</v>
      </c>
      <c r="Q106" s="67">
        <f>+C106-15018.5</f>
        <v>22677.856</v>
      </c>
    </row>
    <row r="107" spans="1:17" s="59" customFormat="1" ht="12.95" customHeight="1" x14ac:dyDescent="0.2">
      <c r="A107" s="40" t="s">
        <v>506</v>
      </c>
      <c r="B107" s="41" t="s">
        <v>174</v>
      </c>
      <c r="C107" s="40">
        <v>37702.677000000003</v>
      </c>
      <c r="D107" s="40" t="s">
        <v>199</v>
      </c>
      <c r="E107" s="6">
        <f>+(C107-C$7)/C$8</f>
        <v>1884.0005899044234</v>
      </c>
      <c r="F107" s="59">
        <f>ROUND(2*E107,0)/2</f>
        <v>1884</v>
      </c>
      <c r="G107" s="59">
        <f>+C107-(C$7+F107*C$8)</f>
        <v>1.4895200074533932E-3</v>
      </c>
      <c r="I107" s="59">
        <f>G107</f>
        <v>1.4895200074533932E-3</v>
      </c>
      <c r="O107" s="59">
        <f ca="1">+C$11+C$12*F107</f>
        <v>1.9332092779488492E-3</v>
      </c>
      <c r="Q107" s="67">
        <f>+C107-15018.5</f>
        <v>22684.177000000003</v>
      </c>
    </row>
    <row r="108" spans="1:17" s="59" customFormat="1" ht="12.95" customHeight="1" x14ac:dyDescent="0.2">
      <c r="A108" s="40" t="s">
        <v>506</v>
      </c>
      <c r="B108" s="41" t="s">
        <v>174</v>
      </c>
      <c r="C108" s="40">
        <v>37750.656000000003</v>
      </c>
      <c r="D108" s="40" t="s">
        <v>199</v>
      </c>
      <c r="E108" s="6">
        <f>+(C108-C$7)/C$8</f>
        <v>1903.0020294261387</v>
      </c>
      <c r="F108" s="59">
        <f>ROUND(2*E108,0)/2</f>
        <v>1903</v>
      </c>
      <c r="G108" s="59">
        <f>+C108-(C$7+F108*C$8)</f>
        <v>5.1243400084786117E-3</v>
      </c>
      <c r="I108" s="59">
        <f>G108</f>
        <v>5.1243400084786117E-3</v>
      </c>
      <c r="O108" s="59">
        <f ca="1">+C$11+C$12*F108</f>
        <v>1.934866851785442E-3</v>
      </c>
      <c r="Q108" s="67">
        <f>+C108-15018.5</f>
        <v>22732.156000000003</v>
      </c>
    </row>
    <row r="109" spans="1:17" s="59" customFormat="1" ht="12.95" customHeight="1" x14ac:dyDescent="0.2">
      <c r="A109" s="40" t="s">
        <v>506</v>
      </c>
      <c r="B109" s="41" t="s">
        <v>174</v>
      </c>
      <c r="C109" s="40">
        <v>38053.656999999999</v>
      </c>
      <c r="D109" s="40" t="s">
        <v>199</v>
      </c>
      <c r="E109" s="6">
        <f>+(C109-C$7)/C$8</f>
        <v>2023.0015120439371</v>
      </c>
      <c r="F109" s="59">
        <f>ROUND(2*E109,0)/2</f>
        <v>2023</v>
      </c>
      <c r="G109" s="59">
        <f>+C109-(C$7+F109*C$8)</f>
        <v>3.817939999862574E-3</v>
      </c>
      <c r="I109" s="59">
        <f>G109</f>
        <v>3.817939999862574E-3</v>
      </c>
      <c r="O109" s="59">
        <f ca="1">+C$11+C$12*F109</f>
        <v>1.9453357391744485E-3</v>
      </c>
      <c r="Q109" s="67">
        <f>+C109-15018.5</f>
        <v>23035.156999999999</v>
      </c>
    </row>
    <row r="110" spans="1:17" s="59" customFormat="1" ht="12.95" customHeight="1" x14ac:dyDescent="0.2">
      <c r="A110" s="40" t="s">
        <v>506</v>
      </c>
      <c r="B110" s="41" t="s">
        <v>174</v>
      </c>
      <c r="C110" s="40">
        <v>38106.680999999997</v>
      </c>
      <c r="D110" s="40" t="s">
        <v>199</v>
      </c>
      <c r="E110" s="6">
        <f>+(C110-C$7)/C$8</f>
        <v>2044.0009561590587</v>
      </c>
      <c r="F110" s="59">
        <f>ROUND(2*E110,0)/2</f>
        <v>2044</v>
      </c>
      <c r="G110" s="59">
        <f>+C110-(C$7+F110*C$8)</f>
        <v>2.4143199989339337E-3</v>
      </c>
      <c r="I110" s="59">
        <f>G110</f>
        <v>2.4143199989339337E-3</v>
      </c>
      <c r="O110" s="59">
        <f ca="1">+C$11+C$12*F110</f>
        <v>1.9471677944675246E-3</v>
      </c>
      <c r="Q110" s="67">
        <f>+C110-15018.5</f>
        <v>23088.180999999997</v>
      </c>
    </row>
    <row r="111" spans="1:17" s="59" customFormat="1" ht="12.95" customHeight="1" x14ac:dyDescent="0.2">
      <c r="A111" s="40" t="s">
        <v>516</v>
      </c>
      <c r="B111" s="41" t="s">
        <v>170</v>
      </c>
      <c r="C111" s="40">
        <v>38398.313999999998</v>
      </c>
      <c r="D111" s="40" t="s">
        <v>199</v>
      </c>
      <c r="E111" s="6">
        <f>+(C111-C$7)/C$8</f>
        <v>2159.4982948288221</v>
      </c>
      <c r="F111" s="59">
        <f>ROUND(2*E111,0)/2</f>
        <v>2159.5</v>
      </c>
      <c r="G111" s="59">
        <f>+C111-(C$7+F111*C$8)</f>
        <v>-4.3055899950559251E-3</v>
      </c>
      <c r="I111" s="59">
        <f>G111</f>
        <v>-4.3055899950559251E-3</v>
      </c>
      <c r="O111" s="59">
        <f ca="1">+C$11+C$12*F111</f>
        <v>1.9572440985794436E-3</v>
      </c>
      <c r="Q111" s="67">
        <f>+C111-15018.5</f>
        <v>23379.813999999998</v>
      </c>
    </row>
    <row r="112" spans="1:17" s="59" customFormat="1" ht="12.95" customHeight="1" x14ac:dyDescent="0.2">
      <c r="A112" s="40" t="s">
        <v>506</v>
      </c>
      <c r="B112" s="41" t="s">
        <v>174</v>
      </c>
      <c r="C112" s="40">
        <v>38404.629999999997</v>
      </c>
      <c r="D112" s="40" t="s">
        <v>199</v>
      </c>
      <c r="E112" s="6">
        <f>+(C112-C$7)/C$8</f>
        <v>2161.9996619273261</v>
      </c>
      <c r="F112" s="59">
        <f>ROUND(2*E112,0)/2</f>
        <v>2162</v>
      </c>
      <c r="G112" s="59">
        <f>+C112-(C$7+F112*C$8)</f>
        <v>-8.5363999824039638E-4</v>
      </c>
      <c r="I112" s="59">
        <f>G112</f>
        <v>-8.5363999824039638E-4</v>
      </c>
      <c r="O112" s="59">
        <f ca="1">+C$11+C$12*F112</f>
        <v>1.9574622004000478E-3</v>
      </c>
      <c r="Q112" s="67">
        <f>+C112-15018.5</f>
        <v>23386.129999999997</v>
      </c>
    </row>
    <row r="113" spans="1:21" s="59" customFormat="1" ht="12.95" customHeight="1" x14ac:dyDescent="0.2">
      <c r="A113" s="40" t="s">
        <v>506</v>
      </c>
      <c r="B113" s="41" t="s">
        <v>174</v>
      </c>
      <c r="C113" s="40">
        <v>38409.677000000003</v>
      </c>
      <c r="D113" s="40" t="s">
        <v>199</v>
      </c>
      <c r="E113" s="6">
        <f>+(C113-C$7)/C$8</f>
        <v>2163.9984585939137</v>
      </c>
      <c r="F113" s="59">
        <f>ROUND(2*E113,0)/2</f>
        <v>2164</v>
      </c>
      <c r="G113" s="59">
        <f>+C113-(C$7+F113*C$8)</f>
        <v>-3.892079992510844E-3</v>
      </c>
      <c r="I113" s="59">
        <f>G113</f>
        <v>-3.892079992510844E-3</v>
      </c>
      <c r="O113" s="59">
        <f ca="1">+C$11+C$12*F113</f>
        <v>1.9576366818565309E-3</v>
      </c>
      <c r="Q113" s="67">
        <f>+C113-15018.5</f>
        <v>23391.177000000003</v>
      </c>
    </row>
    <row r="114" spans="1:21" s="59" customFormat="1" ht="12.95" customHeight="1" x14ac:dyDescent="0.2">
      <c r="A114" s="40" t="s">
        <v>506</v>
      </c>
      <c r="B114" s="41" t="s">
        <v>174</v>
      </c>
      <c r="C114" s="40">
        <v>38414.726000000002</v>
      </c>
      <c r="D114" s="40" t="s">
        <v>199</v>
      </c>
      <c r="E114" s="6">
        <f>+(C114-C$7)/C$8</f>
        <v>2165.9980473336777</v>
      </c>
      <c r="F114" s="59">
        <f>ROUND(2*E114,0)/2</f>
        <v>2166</v>
      </c>
      <c r="G114" s="59">
        <f>+C114-(C$7+F114*C$8)</f>
        <v>-4.9305199936497957E-3</v>
      </c>
      <c r="I114" s="59">
        <f>G114</f>
        <v>-4.9305199936497957E-3</v>
      </c>
      <c r="O114" s="59">
        <f ca="1">+C$11+C$12*F114</f>
        <v>1.9578111633130144E-3</v>
      </c>
      <c r="Q114" s="67">
        <f>+C114-15018.5</f>
        <v>23396.226000000002</v>
      </c>
    </row>
    <row r="115" spans="1:21" s="59" customFormat="1" ht="12.95" customHeight="1" x14ac:dyDescent="0.2">
      <c r="A115" s="40" t="s">
        <v>525</v>
      </c>
      <c r="B115" s="41" t="s">
        <v>174</v>
      </c>
      <c r="C115" s="40">
        <v>38727.828999999998</v>
      </c>
      <c r="D115" s="40" t="s">
        <v>199</v>
      </c>
      <c r="E115" s="6">
        <f>+(C115-C$7)/C$8</f>
        <v>2289.9982915773612</v>
      </c>
      <c r="F115" s="59">
        <f>ROUND(2*E115,0)/2</f>
        <v>2290</v>
      </c>
      <c r="G115" s="59">
        <f>+C115-(C$7+F115*C$8)</f>
        <v>-4.3137999964528717E-3</v>
      </c>
      <c r="I115" s="59">
        <f>G115</f>
        <v>-4.3137999964528717E-3</v>
      </c>
      <c r="O115" s="59">
        <f ca="1">+C$11+C$12*F115</f>
        <v>1.968629013614988E-3</v>
      </c>
      <c r="Q115" s="67">
        <f>+C115-15018.5</f>
        <v>23709.328999999998</v>
      </c>
    </row>
    <row r="116" spans="1:21" s="59" customFormat="1" ht="12.95" customHeight="1" x14ac:dyDescent="0.2">
      <c r="A116" s="40" t="s">
        <v>525</v>
      </c>
      <c r="B116" s="41" t="s">
        <v>170</v>
      </c>
      <c r="C116" s="40">
        <v>38741.718999999997</v>
      </c>
      <c r="D116" s="40" t="s">
        <v>199</v>
      </c>
      <c r="E116" s="6">
        <f>+(C116-C$7)/C$8</f>
        <v>2295.4992398038066</v>
      </c>
      <c r="F116" s="59">
        <f>ROUND(2*E116,0)/2</f>
        <v>2295.5</v>
      </c>
      <c r="G116" s="59">
        <f>+C116-(C$7+F116*C$8)</f>
        <v>-1.9195100030628964E-3</v>
      </c>
      <c r="I116" s="59">
        <f>G116</f>
        <v>-1.9195100030628964E-3</v>
      </c>
      <c r="O116" s="59">
        <f ca="1">+C$11+C$12*F116</f>
        <v>1.9691088376203175E-3</v>
      </c>
      <c r="Q116" s="67">
        <f>+C116-15018.5</f>
        <v>23723.218999999997</v>
      </c>
    </row>
    <row r="117" spans="1:21" s="59" customFormat="1" ht="12.95" customHeight="1" x14ac:dyDescent="0.2">
      <c r="A117" s="4" t="s">
        <v>171</v>
      </c>
      <c r="B117" s="24"/>
      <c r="C117" s="5">
        <v>38755.618000000002</v>
      </c>
      <c r="D117" s="5"/>
      <c r="E117" s="6">
        <f>+(C117-C$7)/C$8</f>
        <v>2301.0037523595583</v>
      </c>
      <c r="F117" s="59">
        <f>ROUND(2*E117,0)/2</f>
        <v>2301</v>
      </c>
      <c r="G117" s="59">
        <f>+C117-(C$7+F117*C$8)</f>
        <v>9.4747800030745566E-3</v>
      </c>
      <c r="I117" s="59">
        <f>G117</f>
        <v>9.4747800030745566E-3</v>
      </c>
      <c r="O117" s="59">
        <f ca="1">+C$11+C$12*F117</f>
        <v>1.969588661625647E-3</v>
      </c>
      <c r="Q117" s="67">
        <f>+C117-15018.5</f>
        <v>23737.118000000002</v>
      </c>
    </row>
    <row r="118" spans="1:21" s="59" customFormat="1" ht="12.95" customHeight="1" x14ac:dyDescent="0.2">
      <c r="A118" s="4" t="s">
        <v>171</v>
      </c>
      <c r="B118" s="24"/>
      <c r="C118" s="5">
        <v>38770.758999999998</v>
      </c>
      <c r="D118" s="5"/>
      <c r="E118" s="6">
        <f>+(C118-C$7)/C$8</f>
        <v>2307.000142359313</v>
      </c>
      <c r="F118" s="59">
        <f>ROUND(2*E118,0)/2</f>
        <v>2307</v>
      </c>
      <c r="G118" s="59">
        <f>+C118-(C$7+F118*C$8)</f>
        <v>3.5946000571129844E-4</v>
      </c>
      <c r="I118" s="59">
        <f>G118</f>
        <v>3.5946000571129844E-4</v>
      </c>
      <c r="O118" s="59">
        <f ca="1">+C$11+C$12*F118</f>
        <v>1.9701121059950972E-3</v>
      </c>
      <c r="Q118" s="67">
        <f>+C118-15018.5</f>
        <v>23752.258999999998</v>
      </c>
    </row>
    <row r="119" spans="1:21" s="59" customFormat="1" ht="12.95" customHeight="1" x14ac:dyDescent="0.2">
      <c r="A119" s="4" t="s">
        <v>203</v>
      </c>
      <c r="B119" s="24" t="s">
        <v>174</v>
      </c>
      <c r="C119" s="5">
        <v>38793.484100000001</v>
      </c>
      <c r="D119" s="5"/>
      <c r="E119" s="6">
        <f>+(C119-C$7)/C$8</f>
        <v>2316.0001134565641</v>
      </c>
      <c r="F119" s="59">
        <f>ROUND(2*E119,0)/2</f>
        <v>2316</v>
      </c>
      <c r="G119" s="59">
        <f>+C119-(C$7+F119*C$8)</f>
        <v>2.8648000443354249E-4</v>
      </c>
      <c r="J119" s="59">
        <f>G119</f>
        <v>2.8648000443354249E-4</v>
      </c>
      <c r="O119" s="59">
        <f ca="1">+C$11+C$12*F119</f>
        <v>1.9708972725492727E-3</v>
      </c>
      <c r="Q119" s="67">
        <f>+C119-15018.5</f>
        <v>23774.984100000001</v>
      </c>
    </row>
    <row r="120" spans="1:21" s="59" customFormat="1" ht="12.95" customHeight="1" x14ac:dyDescent="0.2">
      <c r="A120" s="4" t="s">
        <v>203</v>
      </c>
      <c r="B120" s="24" t="s">
        <v>174</v>
      </c>
      <c r="C120" s="5">
        <v>38798.533499999998</v>
      </c>
      <c r="D120" s="5"/>
      <c r="E120" s="6">
        <f>+(C120-C$7)/C$8</f>
        <v>2317.9998606109625</v>
      </c>
      <c r="F120" s="59">
        <f>ROUND(2*E120,0)/2</f>
        <v>2318</v>
      </c>
      <c r="G120" s="59">
        <f>+C120-(C$7+F120*C$8)</f>
        <v>-3.5195999953430146E-4</v>
      </c>
      <c r="J120" s="59">
        <f>G120</f>
        <v>-3.5195999953430146E-4</v>
      </c>
      <c r="O120" s="59">
        <f ca="1">+C$11+C$12*F120</f>
        <v>1.9710717540057563E-3</v>
      </c>
      <c r="Q120" s="67">
        <f>+C120-15018.5</f>
        <v>23780.033499999998</v>
      </c>
    </row>
    <row r="121" spans="1:21" s="59" customFormat="1" ht="12.95" customHeight="1" x14ac:dyDescent="0.2">
      <c r="A121" s="4" t="s">
        <v>203</v>
      </c>
      <c r="B121" s="24" t="s">
        <v>170</v>
      </c>
      <c r="C121" s="5">
        <v>38802.321499999998</v>
      </c>
      <c r="D121" s="5"/>
      <c r="E121" s="6">
        <f>+(C121-C$7)/C$8</f>
        <v>2319.5000472115225</v>
      </c>
      <c r="F121" s="59">
        <f>ROUND(2*E121,0)/2</f>
        <v>2319.5</v>
      </c>
      <c r="G121" s="59">
        <f>+C121-(C$7+F121*C$8)</f>
        <v>1.1921000259462744E-4</v>
      </c>
      <c r="J121" s="59">
        <f>G121</f>
        <v>1.1921000259462744E-4</v>
      </c>
      <c r="O121" s="59">
        <f ca="1">+C$11+C$12*F121</f>
        <v>1.9712026150981187E-3</v>
      </c>
      <c r="Q121" s="67">
        <f>+C121-15018.5</f>
        <v>23783.821499999998</v>
      </c>
      <c r="U121" s="3"/>
    </row>
    <row r="122" spans="1:21" s="59" customFormat="1" ht="12.95" customHeight="1" x14ac:dyDescent="0.2">
      <c r="A122" s="4" t="s">
        <v>203</v>
      </c>
      <c r="B122" s="24" t="s">
        <v>170</v>
      </c>
      <c r="C122" s="5">
        <v>38807.371299999999</v>
      </c>
      <c r="D122" s="5"/>
      <c r="E122" s="6">
        <f>+(C122-C$7)/C$8</f>
        <v>2321.4999527805585</v>
      </c>
      <c r="F122" s="59">
        <f>ROUND(2*E122,0)/2</f>
        <v>2321.5</v>
      </c>
      <c r="G122" s="59">
        <f>+C122-(C$7+F122*C$8)</f>
        <v>-1.1922999692615122E-4</v>
      </c>
      <c r="J122" s="59">
        <f>G122</f>
        <v>-1.1922999692615122E-4</v>
      </c>
      <c r="O122" s="59">
        <f ca="1">+C$11+C$12*F122</f>
        <v>1.9713770965546023E-3</v>
      </c>
      <c r="Q122" s="67">
        <f>+C122-15018.5</f>
        <v>23788.871299999999</v>
      </c>
      <c r="U122" s="3"/>
    </row>
    <row r="123" spans="1:21" s="59" customFormat="1" ht="12.95" customHeight="1" x14ac:dyDescent="0.2">
      <c r="A123" s="4" t="s">
        <v>171</v>
      </c>
      <c r="B123" s="24"/>
      <c r="C123" s="5">
        <v>38808.629999999997</v>
      </c>
      <c r="D123" s="5"/>
      <c r="E123" s="6">
        <f>+(C123-C$7)/C$8</f>
        <v>2321.9984440356066</v>
      </c>
      <c r="F123" s="59">
        <f>ROUND(2*E123,0)/2</f>
        <v>2322</v>
      </c>
      <c r="G123" s="59">
        <f>+C123-(C$7+F123*C$8)</f>
        <v>-3.9288400002988055E-3</v>
      </c>
      <c r="I123" s="59">
        <f>G123</f>
        <v>-3.9288400002988055E-3</v>
      </c>
      <c r="O123" s="59">
        <f ca="1">+C$11+C$12*F123</f>
        <v>1.9714207169187229E-3</v>
      </c>
      <c r="Q123" s="67">
        <f>+C123-15018.5</f>
        <v>23790.129999999997</v>
      </c>
      <c r="U123" s="3"/>
    </row>
    <row r="124" spans="1:21" s="59" customFormat="1" ht="12.95" customHeight="1" x14ac:dyDescent="0.2">
      <c r="A124" s="4" t="s">
        <v>171</v>
      </c>
      <c r="B124" s="24"/>
      <c r="C124" s="5">
        <v>38813.567000000003</v>
      </c>
      <c r="D124" s="5"/>
      <c r="E124" s="6">
        <f>+(C124-C$7)/C$8</f>
        <v>2323.9536766773626</v>
      </c>
      <c r="F124" s="59">
        <f>ROUND(2*E124,0)/2</f>
        <v>2324</v>
      </c>
      <c r="O124" s="59">
        <f ca="1">+C$11+C$12*F124</f>
        <v>1.9715951983752065E-3</v>
      </c>
      <c r="Q124" s="67">
        <f>+C124-15018.5</f>
        <v>23795.067000000003</v>
      </c>
      <c r="U124" s="3">
        <v>-0.11696727999515133</v>
      </c>
    </row>
    <row r="125" spans="1:21" s="59" customFormat="1" ht="12.95" customHeight="1" x14ac:dyDescent="0.2">
      <c r="A125" s="4" t="s">
        <v>171</v>
      </c>
      <c r="B125" s="24"/>
      <c r="C125" s="5">
        <v>38813.678999999996</v>
      </c>
      <c r="D125" s="5"/>
      <c r="E125" s="6">
        <f>+(C125-C$7)/C$8</f>
        <v>2323.9980327753701</v>
      </c>
      <c r="F125" s="59">
        <f>ROUND(2*E125,0)/2</f>
        <v>2324</v>
      </c>
      <c r="G125" s="59">
        <f>+C125-(C$7+F125*C$8)</f>
        <v>-4.9672800014377572E-3</v>
      </c>
      <c r="I125" s="59">
        <f>G125</f>
        <v>-4.9672800014377572E-3</v>
      </c>
      <c r="O125" s="59">
        <f ca="1">+C$11+C$12*F125</f>
        <v>1.9715951983752065E-3</v>
      </c>
      <c r="Q125" s="67">
        <f>+C125-15018.5</f>
        <v>23795.178999999996</v>
      </c>
      <c r="U125" s="3"/>
    </row>
    <row r="126" spans="1:21" s="59" customFormat="1" ht="12.95" customHeight="1" x14ac:dyDescent="0.2">
      <c r="A126" s="40" t="s">
        <v>557</v>
      </c>
      <c r="B126" s="41" t="s">
        <v>174</v>
      </c>
      <c r="C126" s="40">
        <v>38831.358899999999</v>
      </c>
      <c r="D126" s="40" t="s">
        <v>199</v>
      </c>
      <c r="E126" s="6">
        <f>+(C126-C$7)/C$8</f>
        <v>2330.9999200718967</v>
      </c>
      <c r="F126" s="59">
        <f>ROUND(2*E126,0)/2</f>
        <v>2331</v>
      </c>
      <c r="G126" s="59">
        <f>+C126-(C$7+F126*C$8)</f>
        <v>-2.0181999570922926E-4</v>
      </c>
      <c r="J126" s="59">
        <f>G126</f>
        <v>-2.0181999570922926E-4</v>
      </c>
      <c r="O126" s="59">
        <f ca="1">+C$11+C$12*F126</f>
        <v>1.9722058834728984E-3</v>
      </c>
      <c r="Q126" s="67">
        <f>+C126-15018.5</f>
        <v>23812.858899999999</v>
      </c>
    </row>
    <row r="127" spans="1:21" s="59" customFormat="1" ht="12.95" customHeight="1" x14ac:dyDescent="0.2">
      <c r="A127" s="40" t="s">
        <v>540</v>
      </c>
      <c r="B127" s="41" t="s">
        <v>174</v>
      </c>
      <c r="C127" s="40">
        <v>38831.358999999997</v>
      </c>
      <c r="D127" s="40" t="s">
        <v>199</v>
      </c>
      <c r="E127" s="6">
        <f>+(C127-C$7)/C$8</f>
        <v>2330.9999596755547</v>
      </c>
      <c r="F127" s="59">
        <f>ROUND(2*E127,0)/2</f>
        <v>2331</v>
      </c>
      <c r="G127" s="59">
        <f>+C127-(C$7+F127*C$8)</f>
        <v>-1.0181999823544174E-4</v>
      </c>
      <c r="I127" s="59">
        <f>G127</f>
        <v>-1.0181999823544174E-4</v>
      </c>
      <c r="O127" s="59">
        <f ca="1">+C$11+C$12*F127</f>
        <v>1.9722058834728984E-3</v>
      </c>
      <c r="Q127" s="67">
        <f>+C127-15018.5</f>
        <v>23812.858999999997</v>
      </c>
    </row>
    <row r="128" spans="1:21" s="59" customFormat="1" ht="12.95" customHeight="1" x14ac:dyDescent="0.2">
      <c r="A128" s="4" t="s">
        <v>203</v>
      </c>
      <c r="B128" s="24" t="s">
        <v>174</v>
      </c>
      <c r="C128" s="5">
        <v>38833.358999999997</v>
      </c>
      <c r="D128" s="5"/>
      <c r="E128" s="6">
        <f>+(C128-C$7)/C$8</f>
        <v>2331.7920328543082</v>
      </c>
      <c r="F128" s="59">
        <f>ROUND(2*E128,0)/2</f>
        <v>2332</v>
      </c>
      <c r="O128" s="59">
        <f ca="1">+C$11+C$12*F128</f>
        <v>1.9722931242011402E-3</v>
      </c>
      <c r="Q128" s="67">
        <f>+C128-15018.5</f>
        <v>23814.858999999997</v>
      </c>
      <c r="U128" s="3">
        <v>-0.52512104000197724</v>
      </c>
    </row>
    <row r="129" spans="1:21" s="59" customFormat="1" ht="12.95" customHeight="1" x14ac:dyDescent="0.2">
      <c r="A129" s="40" t="s">
        <v>756</v>
      </c>
      <c r="B129" s="41" t="s">
        <v>174</v>
      </c>
      <c r="C129" s="40">
        <v>38851.567000000003</v>
      </c>
      <c r="D129" s="40" t="s">
        <v>199</v>
      </c>
      <c r="E129" s="6">
        <f>+(C129-C$7)/C$8</f>
        <v>2339.003067073686</v>
      </c>
      <c r="F129" s="59">
        <f>ROUND(2*E129,0)/2</f>
        <v>2339</v>
      </c>
      <c r="G129" s="59">
        <f>+C129-(C$7+F129*C$8)</f>
        <v>7.7444200069294311E-3</v>
      </c>
      <c r="I129" s="59">
        <f>G129</f>
        <v>7.7444200069294311E-3</v>
      </c>
      <c r="O129" s="59">
        <f ca="1">+C$11+C$12*F129</f>
        <v>1.9729038092988322E-3</v>
      </c>
      <c r="Q129" s="67">
        <f>+C129-15018.5</f>
        <v>23833.067000000003</v>
      </c>
    </row>
    <row r="130" spans="1:21" s="59" customFormat="1" ht="12.95" customHeight="1" x14ac:dyDescent="0.2">
      <c r="A130" s="40" t="s">
        <v>565</v>
      </c>
      <c r="B130" s="41" t="s">
        <v>174</v>
      </c>
      <c r="C130" s="40">
        <v>39043.453999999998</v>
      </c>
      <c r="D130" s="40" t="s">
        <v>199</v>
      </c>
      <c r="E130" s="6">
        <f>+(C130-C$7)/C$8</f>
        <v>2414.9973400994554</v>
      </c>
      <c r="F130" s="59">
        <f>ROUND(2*E130,0)/2</f>
        <v>2415</v>
      </c>
      <c r="G130" s="59">
        <f>+C130-(C$7+F130*C$8)</f>
        <v>-6.7162999985157512E-3</v>
      </c>
      <c r="J130" s="59">
        <f>G130</f>
        <v>-6.7162999985157512E-3</v>
      </c>
      <c r="O130" s="59">
        <f ca="1">+C$11+C$12*F130</f>
        <v>1.9795341046452029E-3</v>
      </c>
      <c r="Q130" s="67">
        <f>+C130-15018.5</f>
        <v>24024.953999999998</v>
      </c>
    </row>
    <row r="131" spans="1:21" s="59" customFormat="1" ht="12.95" customHeight="1" x14ac:dyDescent="0.2">
      <c r="A131" s="40" t="s">
        <v>565</v>
      </c>
      <c r="B131" s="41" t="s">
        <v>174</v>
      </c>
      <c r="C131" s="40">
        <v>39043.453999999998</v>
      </c>
      <c r="D131" s="40" t="s">
        <v>199</v>
      </c>
      <c r="E131" s="6">
        <f>+(C131-C$7)/C$8</f>
        <v>2414.9973400994554</v>
      </c>
      <c r="F131" s="59">
        <f>ROUND(2*E131,0)/2</f>
        <v>2415</v>
      </c>
      <c r="G131" s="59">
        <f>+C131-(C$7+F131*C$8)</f>
        <v>-6.7162999985157512E-3</v>
      </c>
      <c r="J131" s="59">
        <f>G131</f>
        <v>-6.7162999985157512E-3</v>
      </c>
      <c r="O131" s="59">
        <f ca="1">+C$11+C$12*F131</f>
        <v>1.9795341046452029E-3</v>
      </c>
      <c r="Q131" s="67">
        <f>+C131-15018.5</f>
        <v>24024.953999999998</v>
      </c>
    </row>
    <row r="132" spans="1:21" s="59" customFormat="1" ht="12.95" customHeight="1" x14ac:dyDescent="0.2">
      <c r="A132" s="40" t="s">
        <v>565</v>
      </c>
      <c r="B132" s="41" t="s">
        <v>174</v>
      </c>
      <c r="C132" s="40">
        <v>39091.444000000003</v>
      </c>
      <c r="D132" s="40" t="s">
        <v>199</v>
      </c>
      <c r="E132" s="6">
        <f>+(C132-C$7)/C$8</f>
        <v>2434.0031360236562</v>
      </c>
      <c r="F132" s="59">
        <f>ROUND(2*E132,0)/2</f>
        <v>2434</v>
      </c>
      <c r="G132" s="59">
        <f>+C132-(C$7+F132*C$8)</f>
        <v>7.9185200083884411E-3</v>
      </c>
      <c r="J132" s="59">
        <f>G132</f>
        <v>7.9185200083884411E-3</v>
      </c>
      <c r="O132" s="59">
        <f ca="1">+C$11+C$12*F132</f>
        <v>1.9811916784817957E-3</v>
      </c>
      <c r="Q132" s="67">
        <f>+C132-15018.5</f>
        <v>24072.944000000003</v>
      </c>
    </row>
    <row r="133" spans="1:21" s="59" customFormat="1" ht="12.95" customHeight="1" x14ac:dyDescent="0.2">
      <c r="A133" s="40" t="s">
        <v>565</v>
      </c>
      <c r="B133" s="41" t="s">
        <v>174</v>
      </c>
      <c r="C133" s="40">
        <v>39091.445</v>
      </c>
      <c r="D133" s="40" t="s">
        <v>199</v>
      </c>
      <c r="E133" s="6">
        <f>+(C133-C$7)/C$8</f>
        <v>2434.0035320602442</v>
      </c>
      <c r="F133" s="59">
        <f>ROUND(2*E133,0)/2</f>
        <v>2434</v>
      </c>
      <c r="G133" s="59">
        <f>+C133-(C$7+F133*C$8)</f>
        <v>8.9185200049541891E-3</v>
      </c>
      <c r="J133" s="59">
        <f>G133</f>
        <v>8.9185200049541891E-3</v>
      </c>
      <c r="O133" s="59">
        <f ca="1">+C$11+C$12*F133</f>
        <v>1.9811916784817957E-3</v>
      </c>
      <c r="Q133" s="67">
        <f>+C133-15018.5</f>
        <v>24072.945</v>
      </c>
    </row>
    <row r="134" spans="1:21" s="59" customFormat="1" ht="12.95" customHeight="1" x14ac:dyDescent="0.2">
      <c r="A134" s="4" t="s">
        <v>172</v>
      </c>
      <c r="B134" s="24"/>
      <c r="C134" s="5">
        <v>39092.709000000003</v>
      </c>
      <c r="D134" s="5"/>
      <c r="E134" s="6">
        <f>+(C134-C$7)/C$8</f>
        <v>2434.504122309218</v>
      </c>
      <c r="F134" s="59">
        <f>ROUND(2*E134,0)/2</f>
        <v>2434.5</v>
      </c>
      <c r="G134" s="59">
        <f>+C134-(C$7+F134*C$8)</f>
        <v>1.0408910005935468E-2</v>
      </c>
      <c r="I134" s="59">
        <f>G134</f>
        <v>1.0408910005935468E-2</v>
      </c>
      <c r="O134" s="59">
        <f ca="1">+C$11+C$12*F134</f>
        <v>1.9812352988459168E-3</v>
      </c>
      <c r="Q134" s="67">
        <f>+C134-15018.5</f>
        <v>24074.209000000003</v>
      </c>
      <c r="U134" s="3"/>
    </row>
    <row r="135" spans="1:21" s="59" customFormat="1" ht="12.95" customHeight="1" x14ac:dyDescent="0.2">
      <c r="A135" s="40" t="s">
        <v>557</v>
      </c>
      <c r="B135" s="41" t="s">
        <v>174</v>
      </c>
      <c r="C135" s="40">
        <v>39134.360999999997</v>
      </c>
      <c r="D135" s="40" t="s">
        <v>199</v>
      </c>
      <c r="E135" s="6">
        <f>+(C135-C$7)/C$8</f>
        <v>2450.9998383299439</v>
      </c>
      <c r="F135" s="59">
        <f>ROUND(2*E135,0)/2</f>
        <v>2451</v>
      </c>
      <c r="G135" s="59">
        <f>+C135-(C$7+F135*C$8)</f>
        <v>-4.0821999573381618E-4</v>
      </c>
      <c r="J135" s="59">
        <f>G135</f>
        <v>-4.0821999573381618E-4</v>
      </c>
      <c r="O135" s="59">
        <f ca="1">+C$11+C$12*F135</f>
        <v>1.9826747708619049E-3</v>
      </c>
      <c r="Q135" s="67">
        <f>+C135-15018.5</f>
        <v>24115.860999999997</v>
      </c>
    </row>
    <row r="136" spans="1:21" s="59" customFormat="1" ht="12.95" customHeight="1" x14ac:dyDescent="0.2">
      <c r="A136" s="4" t="s">
        <v>172</v>
      </c>
      <c r="B136" s="24"/>
      <c r="C136" s="5">
        <v>39140.671999999999</v>
      </c>
      <c r="D136" s="5"/>
      <c r="E136" s="6">
        <f>+(C136-C$7)/C$8</f>
        <v>2453.4992252455022</v>
      </c>
      <c r="F136" s="59">
        <f>ROUND(2*E136,0)/2</f>
        <v>2453.5</v>
      </c>
      <c r="G136" s="59">
        <f>+C136-(C$7+F136*C$8)</f>
        <v>-1.9562699962989427E-3</v>
      </c>
      <c r="I136" s="59">
        <f>G136</f>
        <v>-1.9562699962989427E-3</v>
      </c>
      <c r="O136" s="59">
        <f ca="1">+C$11+C$12*F136</f>
        <v>1.9828928726825091E-3</v>
      </c>
      <c r="Q136" s="67">
        <f>+C136-15018.5</f>
        <v>24122.171999999999</v>
      </c>
      <c r="U136" s="3"/>
    </row>
    <row r="137" spans="1:21" s="59" customFormat="1" ht="12.95" customHeight="1" x14ac:dyDescent="0.2">
      <c r="A137" s="4" t="s">
        <v>173</v>
      </c>
      <c r="B137" s="24" t="s">
        <v>174</v>
      </c>
      <c r="C137" s="5">
        <v>39169.712</v>
      </c>
      <c r="D137" s="5"/>
      <c r="E137" s="6">
        <f>+(C137-C$7)/C$8</f>
        <v>2465.0001278010086</v>
      </c>
      <c r="F137" s="59">
        <f>ROUND(2*E137,0)/2</f>
        <v>2465</v>
      </c>
      <c r="G137" s="59">
        <f>+C137-(C$7+F137*C$8)</f>
        <v>3.2270000519929454E-4</v>
      </c>
      <c r="I137" s="59">
        <f>G137</f>
        <v>3.2270000519929454E-4</v>
      </c>
      <c r="O137" s="59">
        <f ca="1">+C$11+C$12*F137</f>
        <v>1.9838961410572893E-3</v>
      </c>
      <c r="Q137" s="67">
        <f>+C137-15018.5</f>
        <v>24151.212</v>
      </c>
      <c r="U137" s="3"/>
    </row>
    <row r="138" spans="1:21" s="59" customFormat="1" ht="12.95" customHeight="1" x14ac:dyDescent="0.2">
      <c r="A138" s="4" t="s">
        <v>175</v>
      </c>
      <c r="B138" s="24"/>
      <c r="C138" s="5">
        <v>39184.8586</v>
      </c>
      <c r="D138" s="5"/>
      <c r="E138" s="6">
        <f>+(C138-C$7)/C$8</f>
        <v>2470.9987356056654</v>
      </c>
      <c r="F138" s="59">
        <f>ROUND(2*E138,0)/2</f>
        <v>2471</v>
      </c>
      <c r="G138" s="59">
        <f>+C138-(C$7+F138*C$8)</f>
        <v>-3.192619995388668E-3</v>
      </c>
      <c r="I138" s="59">
        <f>G138</f>
        <v>-3.192619995388668E-3</v>
      </c>
      <c r="O138" s="59">
        <f ca="1">+C$11+C$12*F138</f>
        <v>1.9844195854267395E-3</v>
      </c>
      <c r="Q138" s="67">
        <f>+C138-15018.5</f>
        <v>24166.3586</v>
      </c>
      <c r="U138" s="3"/>
    </row>
    <row r="139" spans="1:21" s="59" customFormat="1" ht="12.95" customHeight="1" x14ac:dyDescent="0.2">
      <c r="A139" s="4" t="s">
        <v>176</v>
      </c>
      <c r="B139" s="24"/>
      <c r="C139" s="5">
        <v>39477.767999999996</v>
      </c>
      <c r="D139" s="5"/>
      <c r="E139" s="6">
        <f>+(C139-C$7)/C$8</f>
        <v>2587.0015753781072</v>
      </c>
      <c r="F139" s="59">
        <f>ROUND(2*E139,0)/2</f>
        <v>2587</v>
      </c>
      <c r="G139" s="59">
        <f>+C139-(C$7+F139*C$8)</f>
        <v>3.9778600039426237E-3</v>
      </c>
      <c r="I139" s="59">
        <f>G139</f>
        <v>3.9778600039426237E-3</v>
      </c>
      <c r="O139" s="59">
        <f ca="1">+C$11+C$12*F139</f>
        <v>1.9945395099027789E-3</v>
      </c>
      <c r="Q139" s="67">
        <f>+C139-15018.5</f>
        <v>24459.267999999996</v>
      </c>
      <c r="U139" s="3"/>
    </row>
    <row r="140" spans="1:21" s="59" customFormat="1" ht="12.95" customHeight="1" x14ac:dyDescent="0.2">
      <c r="A140" s="40" t="s">
        <v>594</v>
      </c>
      <c r="B140" s="41" t="s">
        <v>174</v>
      </c>
      <c r="C140" s="40">
        <v>39497.976000000002</v>
      </c>
      <c r="D140" s="40" t="s">
        <v>199</v>
      </c>
      <c r="E140" s="6">
        <f>+(C140-C$7)/C$8</f>
        <v>2595.004682776239</v>
      </c>
      <c r="F140" s="59">
        <f>ROUND(2*E140,0)/2</f>
        <v>2595</v>
      </c>
      <c r="G140" s="59">
        <f>+C140-(C$7+F140*C$8)</f>
        <v>1.1824100009107497E-2</v>
      </c>
      <c r="I140" s="59">
        <f>G140</f>
        <v>1.1824100009107497E-2</v>
      </c>
      <c r="O140" s="59">
        <f ca="1">+C$11+C$12*F140</f>
        <v>1.9952374357287126E-3</v>
      </c>
      <c r="Q140" s="67">
        <f>+C140-15018.5</f>
        <v>24479.476000000002</v>
      </c>
    </row>
    <row r="141" spans="1:21" s="59" customFormat="1" ht="12.95" customHeight="1" x14ac:dyDescent="0.2">
      <c r="A141" s="40" t="s">
        <v>598</v>
      </c>
      <c r="B141" s="41" t="s">
        <v>170</v>
      </c>
      <c r="C141" s="40">
        <v>39527.002</v>
      </c>
      <c r="D141" s="40" t="s">
        <v>199</v>
      </c>
      <c r="E141" s="6">
        <f>+(C141-C$7)/C$8</f>
        <v>2606.5000408194928</v>
      </c>
      <c r="F141" s="59">
        <f>ROUND(2*E141,0)/2</f>
        <v>2606.5</v>
      </c>
      <c r="G141" s="59">
        <f>+C141-(C$7+F141*C$8)</f>
        <v>1.0307000047760084E-4</v>
      </c>
      <c r="J141" s="59">
        <f>G141</f>
        <v>1.0307000047760084E-4</v>
      </c>
      <c r="O141" s="59">
        <f ca="1">+C$11+C$12*F141</f>
        <v>1.9962407041034928E-3</v>
      </c>
      <c r="Q141" s="67">
        <f>+C141-15018.5</f>
        <v>24508.502</v>
      </c>
    </row>
    <row r="142" spans="1:21" s="59" customFormat="1" ht="12.95" customHeight="1" x14ac:dyDescent="0.2">
      <c r="A142" s="40" t="s">
        <v>598</v>
      </c>
      <c r="B142" s="41" t="s">
        <v>170</v>
      </c>
      <c r="C142" s="40">
        <v>39537.102200000001</v>
      </c>
      <c r="D142" s="40" t="s">
        <v>199</v>
      </c>
      <c r="E142" s="6">
        <f>+(C142-C$7)/C$8</f>
        <v>2610.5000895795179</v>
      </c>
      <c r="F142" s="59">
        <f>ROUND(2*E142,0)/2</f>
        <v>2610.5</v>
      </c>
      <c r="G142" s="59">
        <f>+C142-(C$7+F142*C$8)</f>
        <v>2.2619000083068386E-4</v>
      </c>
      <c r="J142" s="59">
        <f>G142</f>
        <v>2.2619000083068386E-4</v>
      </c>
      <c r="O142" s="59">
        <f ca="1">+C$11+C$12*F142</f>
        <v>1.9965896670164594E-3</v>
      </c>
      <c r="Q142" s="67">
        <f>+C142-15018.5</f>
        <v>24518.602200000001</v>
      </c>
    </row>
    <row r="143" spans="1:21" s="59" customFormat="1" ht="12.95" customHeight="1" x14ac:dyDescent="0.2">
      <c r="A143" s="40" t="s">
        <v>598</v>
      </c>
      <c r="B143" s="41" t="s">
        <v>174</v>
      </c>
      <c r="C143" s="40">
        <v>39550.989500000003</v>
      </c>
      <c r="D143" s="40" t="s">
        <v>199</v>
      </c>
      <c r="E143" s="6">
        <f>+(C143-C$7)/C$8</f>
        <v>2615.999968507173</v>
      </c>
      <c r="F143" s="59">
        <f>ROUND(2*E143,0)/2</f>
        <v>2616</v>
      </c>
      <c r="G143" s="59">
        <f>+C143-(C$7+F143*C$8)</f>
        <v>-7.9519995779264718E-5</v>
      </c>
      <c r="J143" s="59">
        <f>G143</f>
        <v>-7.9519995779264718E-5</v>
      </c>
      <c r="O143" s="59">
        <f ca="1">+C$11+C$12*F143</f>
        <v>1.997069491021789E-3</v>
      </c>
      <c r="Q143" s="67">
        <f>+C143-15018.5</f>
        <v>24532.489500000003</v>
      </c>
    </row>
    <row r="144" spans="1:21" s="59" customFormat="1" ht="12.95" customHeight="1" x14ac:dyDescent="0.2">
      <c r="A144" s="40" t="s">
        <v>598</v>
      </c>
      <c r="B144" s="41" t="s">
        <v>174</v>
      </c>
      <c r="C144" s="40">
        <v>39556.039799999999</v>
      </c>
      <c r="D144" s="40" t="s">
        <v>199</v>
      </c>
      <c r="E144" s="6">
        <f>+(C144-C$7)/C$8</f>
        <v>2618.0000720945018</v>
      </c>
      <c r="F144" s="59">
        <f>ROUND(2*E144,0)/2</f>
        <v>2618</v>
      </c>
      <c r="G144" s="59">
        <f>+C144-(C$7+F144*C$8)</f>
        <v>1.8203999934485182E-4</v>
      </c>
      <c r="J144" s="59">
        <f>G144</f>
        <v>1.8203999934485182E-4</v>
      </c>
      <c r="O144" s="59">
        <f ca="1">+C$11+C$12*F144</f>
        <v>1.9972439724782725E-3</v>
      </c>
      <c r="Q144" s="67">
        <f>+C144-15018.5</f>
        <v>24537.539799999999</v>
      </c>
    </row>
    <row r="145" spans="1:21" s="59" customFormat="1" ht="12.95" customHeight="1" x14ac:dyDescent="0.2">
      <c r="A145" s="5" t="s">
        <v>177</v>
      </c>
      <c r="B145" s="24" t="s">
        <v>174</v>
      </c>
      <c r="C145" s="5">
        <v>39828.743999999999</v>
      </c>
      <c r="D145" s="5"/>
      <c r="E145" s="6">
        <f>+(C145-C$7)/C$8</f>
        <v>2726.0009133712661</v>
      </c>
      <c r="F145" s="59">
        <f>ROUND(2*E145,0)/2</f>
        <v>2726</v>
      </c>
      <c r="G145" s="59">
        <f>+C145-(C$7+F145*C$8)</f>
        <v>2.3062800028128549E-3</v>
      </c>
      <c r="I145" s="59">
        <f>G145</f>
        <v>2.3062800028128549E-3</v>
      </c>
      <c r="O145" s="59">
        <f ca="1">+C$11+C$12*F145</f>
        <v>2.0066659711283782E-3</v>
      </c>
      <c r="Q145" s="67">
        <f>+C145-15018.5</f>
        <v>24810.243999999999</v>
      </c>
      <c r="U145" s="3"/>
    </row>
    <row r="146" spans="1:21" s="59" customFormat="1" ht="12.95" customHeight="1" x14ac:dyDescent="0.2">
      <c r="A146" s="40" t="s">
        <v>598</v>
      </c>
      <c r="B146" s="41" t="s">
        <v>170</v>
      </c>
      <c r="C146" s="40">
        <v>39835.055</v>
      </c>
      <c r="D146" s="40" t="s">
        <v>199</v>
      </c>
      <c r="E146" s="6">
        <f>+(C146-C$7)/C$8</f>
        <v>2728.5003002868248</v>
      </c>
      <c r="F146" s="59">
        <f>ROUND(2*E146,0)/2</f>
        <v>2728.5</v>
      </c>
      <c r="G146" s="59">
        <f>+C146-(C$7+F146*C$8)</f>
        <v>7.5823000224772841E-4</v>
      </c>
      <c r="J146" s="59">
        <f>G146</f>
        <v>7.5823000224772841E-4</v>
      </c>
      <c r="O146" s="59">
        <f ca="1">+C$11+C$12*F146</f>
        <v>2.0068840729489824E-3</v>
      </c>
      <c r="Q146" s="67">
        <f>+C146-15018.5</f>
        <v>24816.555</v>
      </c>
    </row>
    <row r="147" spans="1:21" s="59" customFormat="1" ht="12.95" customHeight="1" x14ac:dyDescent="0.2">
      <c r="A147" s="40" t="s">
        <v>598</v>
      </c>
      <c r="B147" s="41" t="s">
        <v>174</v>
      </c>
      <c r="C147" s="40">
        <v>39836.316700000003</v>
      </c>
      <c r="D147" s="40" t="s">
        <v>199</v>
      </c>
      <c r="E147" s="6">
        <f>+(C147-C$7)/C$8</f>
        <v>2728.9999796516427</v>
      </c>
      <c r="F147" s="59">
        <f>ROUND(2*E147,0)/2</f>
        <v>2729</v>
      </c>
      <c r="G147" s="59">
        <f>+C147-(C$7+F147*C$8)</f>
        <v>-5.1379996875766665E-5</v>
      </c>
      <c r="J147" s="59">
        <f>G147</f>
        <v>-5.1379996875766665E-5</v>
      </c>
      <c r="O147" s="59">
        <f ca="1">+C$11+C$12*F147</f>
        <v>2.0069276933131035E-3</v>
      </c>
      <c r="Q147" s="67">
        <f>+C147-15018.5</f>
        <v>24817.816700000003</v>
      </c>
    </row>
    <row r="148" spans="1:21" s="59" customFormat="1" ht="12.95" customHeight="1" x14ac:dyDescent="0.2">
      <c r="A148" s="40" t="s">
        <v>594</v>
      </c>
      <c r="B148" s="41" t="s">
        <v>174</v>
      </c>
      <c r="C148" s="40">
        <v>39848.951999999997</v>
      </c>
      <c r="D148" s="40" t="s">
        <v>199</v>
      </c>
      <c r="E148" s="6">
        <f>+(C148-C$7)/C$8</f>
        <v>2734.0040207693946</v>
      </c>
      <c r="F148" s="59">
        <f>ROUND(2*E148,0)/2</f>
        <v>2734</v>
      </c>
      <c r="G148" s="59">
        <f>+C148-(C$7+F148*C$8)</f>
        <v>1.015252000070177E-2</v>
      </c>
      <c r="I148" s="59">
        <f>G148</f>
        <v>1.015252000070177E-2</v>
      </c>
      <c r="O148" s="59">
        <f ca="1">+C$11+C$12*F148</f>
        <v>2.0073638969543119E-3</v>
      </c>
      <c r="Q148" s="67">
        <f>+C148-15018.5</f>
        <v>24830.451999999997</v>
      </c>
    </row>
    <row r="149" spans="1:21" s="59" customFormat="1" ht="12.95" customHeight="1" x14ac:dyDescent="0.2">
      <c r="A149" s="5" t="s">
        <v>177</v>
      </c>
      <c r="B149" s="24" t="s">
        <v>170</v>
      </c>
      <c r="C149" s="5">
        <v>39852.724000000002</v>
      </c>
      <c r="D149" s="5"/>
      <c r="E149" s="6">
        <f>+(C149-C$7)/C$8</f>
        <v>2735.4978707845262</v>
      </c>
      <c r="F149" s="59">
        <f>ROUND(2*E149,0)/2</f>
        <v>2735.5</v>
      </c>
      <c r="G149" s="59">
        <f>+C149-(C$7+F149*C$8)</f>
        <v>-5.3763099931529723E-3</v>
      </c>
      <c r="I149" s="59">
        <f>G149</f>
        <v>-5.3763099931529723E-3</v>
      </c>
      <c r="O149" s="59">
        <f ca="1">+C$11+C$12*F149</f>
        <v>2.0074947580466748E-3</v>
      </c>
      <c r="Q149" s="67">
        <f>+C149-15018.5</f>
        <v>24834.224000000002</v>
      </c>
      <c r="U149" s="3"/>
    </row>
    <row r="150" spans="1:21" s="59" customFormat="1" ht="12.95" customHeight="1" x14ac:dyDescent="0.2">
      <c r="A150" s="5" t="s">
        <v>177</v>
      </c>
      <c r="B150" s="24" t="s">
        <v>170</v>
      </c>
      <c r="C150" s="5">
        <v>39852.730799999998</v>
      </c>
      <c r="D150" s="5"/>
      <c r="E150" s="6">
        <f>+(C150-C$7)/C$8</f>
        <v>2735.5005638333323</v>
      </c>
      <c r="F150" s="59">
        <f>ROUND(2*E150,0)/2</f>
        <v>2735.5</v>
      </c>
      <c r="G150" s="59">
        <f>+C150-(C$7+F150*C$8)</f>
        <v>1.4236900024116039E-3</v>
      </c>
      <c r="I150" s="59">
        <f>G150</f>
        <v>1.4236900024116039E-3</v>
      </c>
      <c r="O150" s="59">
        <f ca="1">+C$11+C$12*F150</f>
        <v>2.0074947580466748E-3</v>
      </c>
      <c r="Q150" s="67">
        <f>+C150-15018.5</f>
        <v>24834.230799999998</v>
      </c>
      <c r="U150" s="3"/>
    </row>
    <row r="151" spans="1:21" s="59" customFormat="1" ht="12.95" customHeight="1" x14ac:dyDescent="0.2">
      <c r="A151" s="40" t="s">
        <v>594</v>
      </c>
      <c r="B151" s="41" t="s">
        <v>174</v>
      </c>
      <c r="C151" s="40">
        <v>39853.999000000003</v>
      </c>
      <c r="D151" s="40" t="s">
        <v>199</v>
      </c>
      <c r="E151" s="6">
        <f>+(C151-C$7)/C$8</f>
        <v>2736.0028174359827</v>
      </c>
      <c r="F151" s="59">
        <f>ROUND(2*E151,0)/2</f>
        <v>2736</v>
      </c>
      <c r="G151" s="59">
        <f>+C151-(C$7+F151*C$8)</f>
        <v>7.1140800064313225E-3</v>
      </c>
      <c r="I151" s="59">
        <f>G151</f>
        <v>7.1140800064313225E-3</v>
      </c>
      <c r="O151" s="59">
        <f ca="1">+C$11+C$12*F151</f>
        <v>2.0075383784107954E-3</v>
      </c>
      <c r="Q151" s="67">
        <f>+C151-15018.5</f>
        <v>24835.499000000003</v>
      </c>
    </row>
    <row r="152" spans="1:21" s="59" customFormat="1" ht="12.95" customHeight="1" x14ac:dyDescent="0.2">
      <c r="A152" s="5" t="s">
        <v>177</v>
      </c>
      <c r="B152" s="24" t="s">
        <v>170</v>
      </c>
      <c r="C152" s="5">
        <v>39857.779000000002</v>
      </c>
      <c r="D152" s="5"/>
      <c r="E152" s="6">
        <f>+(C152-C$7)/C$8</f>
        <v>2737.4998357438267</v>
      </c>
      <c r="F152" s="59">
        <f>ROUND(2*E152,0)/2</f>
        <v>2737.5</v>
      </c>
      <c r="G152" s="59">
        <f>+C152-(C$7+F152*C$8)</f>
        <v>-4.1474999306956306E-4</v>
      </c>
      <c r="I152" s="59">
        <f>G152</f>
        <v>-4.1474999306956306E-4</v>
      </c>
      <c r="O152" s="59">
        <f ca="1">+C$11+C$12*F152</f>
        <v>2.0076692395031579E-3</v>
      </c>
      <c r="Q152" s="67">
        <f>+C152-15018.5</f>
        <v>24839.279000000002</v>
      </c>
      <c r="U152" s="3"/>
    </row>
    <row r="153" spans="1:21" s="59" customFormat="1" ht="12.95" customHeight="1" x14ac:dyDescent="0.2">
      <c r="A153" s="40" t="s">
        <v>594</v>
      </c>
      <c r="B153" s="41" t="s">
        <v>174</v>
      </c>
      <c r="C153" s="40">
        <v>39859.055</v>
      </c>
      <c r="D153" s="40" t="s">
        <v>199</v>
      </c>
      <c r="E153" s="6">
        <f>+(C153-C$7)/C$8</f>
        <v>2738.0051784318712</v>
      </c>
      <c r="F153" s="59">
        <f>ROUND(2*E153,0)/2</f>
        <v>2738</v>
      </c>
      <c r="G153" s="59">
        <f>+C153-(C$7+F153*C$8)</f>
        <v>1.307564000308048E-2</v>
      </c>
      <c r="I153" s="59">
        <f>G153</f>
        <v>1.307564000308048E-2</v>
      </c>
      <c r="O153" s="59">
        <f ca="1">+C$11+C$12*F153</f>
        <v>2.007712859867279E-3</v>
      </c>
      <c r="Q153" s="67">
        <f>+C153-15018.5</f>
        <v>24840.555</v>
      </c>
    </row>
    <row r="154" spans="1:21" s="59" customFormat="1" ht="12.95" customHeight="1" x14ac:dyDescent="0.2">
      <c r="A154" s="40" t="s">
        <v>598</v>
      </c>
      <c r="B154" s="41" t="s">
        <v>174</v>
      </c>
      <c r="C154" s="40">
        <v>39864.091999999997</v>
      </c>
      <c r="D154" s="40" t="s">
        <v>199</v>
      </c>
      <c r="E154" s="6">
        <f>+(C154-C$7)/C$8</f>
        <v>2740.0000147325613</v>
      </c>
      <c r="F154" s="59">
        <f>ROUND(2*E154,0)/2</f>
        <v>2740</v>
      </c>
      <c r="G154" s="59">
        <f>+C154-(C$7+F154*C$8)</f>
        <v>3.7199999496806413E-5</v>
      </c>
      <c r="J154" s="59">
        <f>G154</f>
        <v>3.7199999496806413E-5</v>
      </c>
      <c r="O154" s="59">
        <f ca="1">+C$11+C$12*F154</f>
        <v>2.0078873413237625E-3</v>
      </c>
      <c r="Q154" s="67">
        <f>+C154-15018.5</f>
        <v>24845.591999999997</v>
      </c>
    </row>
    <row r="155" spans="1:21" s="59" customFormat="1" ht="12.95" customHeight="1" x14ac:dyDescent="0.2">
      <c r="A155" s="40" t="s">
        <v>598</v>
      </c>
      <c r="B155" s="41" t="s">
        <v>174</v>
      </c>
      <c r="C155" s="40">
        <v>39869.142399999997</v>
      </c>
      <c r="D155" s="40" t="s">
        <v>199</v>
      </c>
      <c r="E155" s="6">
        <f>+(C155-C$7)/C$8</f>
        <v>2742.0001579235504</v>
      </c>
      <c r="F155" s="59">
        <f>ROUND(2*E155,0)/2</f>
        <v>2742</v>
      </c>
      <c r="G155" s="59">
        <f>+C155-(C$7+F155*C$8)</f>
        <v>3.9875999937066808E-4</v>
      </c>
      <c r="J155" s="59">
        <f>G155</f>
        <v>3.9875999937066808E-4</v>
      </c>
      <c r="O155" s="59">
        <f ca="1">+C$11+C$12*F155</f>
        <v>2.0080618227802456E-3</v>
      </c>
      <c r="Q155" s="67">
        <f>+C155-15018.5</f>
        <v>24850.642399999997</v>
      </c>
    </row>
    <row r="156" spans="1:21" s="59" customFormat="1" ht="12.95" customHeight="1" x14ac:dyDescent="0.2">
      <c r="A156" s="5" t="s">
        <v>177</v>
      </c>
      <c r="B156" s="24" t="s">
        <v>174</v>
      </c>
      <c r="C156" s="5">
        <v>39876.722999999998</v>
      </c>
      <c r="D156" s="5"/>
      <c r="E156" s="6">
        <f>+(C156-C$7)/C$8</f>
        <v>2745.0023528929819</v>
      </c>
      <c r="F156" s="59">
        <f>ROUND(2*E156,0)/2</f>
        <v>2745</v>
      </c>
      <c r="G156" s="59">
        <f>+C156-(C$7+F156*C$8)</f>
        <v>5.9411000038380735E-3</v>
      </c>
      <c r="I156" s="59">
        <f>G156</f>
        <v>5.9411000038380735E-3</v>
      </c>
      <c r="O156" s="59">
        <f ca="1">+C$11+C$12*F156</f>
        <v>2.0083235449649709E-3</v>
      </c>
      <c r="Q156" s="67">
        <f>+C156-15018.5</f>
        <v>24858.222999999998</v>
      </c>
      <c r="U156" s="3"/>
    </row>
    <row r="157" spans="1:21" s="59" customFormat="1" ht="12.95" customHeight="1" x14ac:dyDescent="0.2">
      <c r="A157" s="40" t="s">
        <v>598</v>
      </c>
      <c r="B157" s="41" t="s">
        <v>170</v>
      </c>
      <c r="C157" s="40">
        <v>39888.080999999998</v>
      </c>
      <c r="D157" s="40" t="s">
        <v>199</v>
      </c>
      <c r="E157" s="6">
        <f>+(C157-C$7)/C$8</f>
        <v>2749.500536475125</v>
      </c>
      <c r="F157" s="59">
        <f>ROUND(2*E157,0)/2</f>
        <v>2749.5</v>
      </c>
      <c r="G157" s="59">
        <f>+C157-(C$7+F157*C$8)</f>
        <v>1.3546100017265417E-3</v>
      </c>
      <c r="J157" s="59">
        <f>G157</f>
        <v>1.3546100017265417E-3</v>
      </c>
      <c r="O157" s="59">
        <f ca="1">+C$11+C$12*F157</f>
        <v>2.0087161282420587E-3</v>
      </c>
      <c r="Q157" s="67">
        <f>+C157-15018.5</f>
        <v>24869.580999999998</v>
      </c>
    </row>
    <row r="158" spans="1:21" s="59" customFormat="1" ht="12.95" customHeight="1" x14ac:dyDescent="0.2">
      <c r="A158" s="5" t="s">
        <v>177</v>
      </c>
      <c r="B158" s="24" t="s">
        <v>170</v>
      </c>
      <c r="C158" s="5">
        <v>39890.618000000002</v>
      </c>
      <c r="D158" s="5"/>
      <c r="E158" s="6">
        <f>+(C158-C$7)/C$8</f>
        <v>2750.5052813023758</v>
      </c>
      <c r="F158" s="59">
        <f>ROUND(2*E158,0)/2</f>
        <v>2750.5</v>
      </c>
      <c r="G158" s="59">
        <f>+C158-(C$7+F158*C$8)</f>
        <v>1.3335390001884662E-2</v>
      </c>
      <c r="I158" s="59">
        <f>G158</f>
        <v>1.3335390001884662E-2</v>
      </c>
      <c r="O158" s="59">
        <f ca="1">+C$11+C$12*F158</f>
        <v>2.0088033689703005E-3</v>
      </c>
      <c r="Q158" s="67">
        <f>+C158-15018.5</f>
        <v>24872.118000000002</v>
      </c>
      <c r="U158" s="3"/>
    </row>
    <row r="159" spans="1:21" s="59" customFormat="1" ht="12.95" customHeight="1" x14ac:dyDescent="0.2">
      <c r="A159" s="5" t="s">
        <v>177</v>
      </c>
      <c r="B159" s="24" t="s">
        <v>170</v>
      </c>
      <c r="C159" s="5">
        <v>39905.752999999997</v>
      </c>
      <c r="D159" s="5"/>
      <c r="E159" s="6">
        <f>+(C159-C$7)/C$8</f>
        <v>2756.4992950825936</v>
      </c>
      <c r="F159" s="59">
        <f>ROUND(2*E159,0)/2</f>
        <v>2756.5</v>
      </c>
      <c r="G159" s="59">
        <f>+C159-(C$7+F159*C$8)</f>
        <v>-1.7799299967009574E-3</v>
      </c>
      <c r="I159" s="59">
        <f>G159</f>
        <v>-1.7799299967009574E-3</v>
      </c>
      <c r="O159" s="59">
        <f ca="1">+C$11+C$12*F159</f>
        <v>2.0093268133397507E-3</v>
      </c>
      <c r="Q159" s="67">
        <f>+C159-15018.5</f>
        <v>24887.252999999997</v>
      </c>
      <c r="U159" s="3"/>
    </row>
    <row r="160" spans="1:21" s="59" customFormat="1" ht="12.95" customHeight="1" x14ac:dyDescent="0.2">
      <c r="A160" s="5" t="s">
        <v>177</v>
      </c>
      <c r="B160" s="24" t="s">
        <v>170</v>
      </c>
      <c r="C160" s="5">
        <v>39910.766000000003</v>
      </c>
      <c r="D160" s="5"/>
      <c r="E160" s="6">
        <f>+(C160-C$7)/C$8</f>
        <v>2758.4846265051428</v>
      </c>
      <c r="F160" s="59">
        <f>ROUND(2*E160,0)/2</f>
        <v>2758.5</v>
      </c>
      <c r="G160" s="59">
        <f>+C160-(C$7+F160*C$8)</f>
        <v>-3.8818369990622159E-2</v>
      </c>
      <c r="I160" s="59">
        <f>G160</f>
        <v>-3.8818369990622159E-2</v>
      </c>
      <c r="O160" s="59">
        <f ca="1">+C$11+C$12*F160</f>
        <v>2.0095012947962342E-3</v>
      </c>
      <c r="Q160" s="67">
        <f>+C160-15018.5</f>
        <v>24892.266000000003</v>
      </c>
      <c r="U160" s="3"/>
    </row>
    <row r="161" spans="1:32" s="59" customFormat="1" ht="12.95" customHeight="1" x14ac:dyDescent="0.2">
      <c r="A161" s="5" t="s">
        <v>177</v>
      </c>
      <c r="B161" s="24" t="s">
        <v>174</v>
      </c>
      <c r="C161" s="5">
        <v>39919.658000000003</v>
      </c>
      <c r="D161" s="5"/>
      <c r="E161" s="6">
        <f>+(C161-C$7)/C$8</f>
        <v>2762.0061838578822</v>
      </c>
      <c r="F161" s="59">
        <f>ROUND(2*E161,0)/2</f>
        <v>2762</v>
      </c>
      <c r="G161" s="59">
        <f>+C161-(C$7+F161*C$8)</f>
        <v>1.5614360010658856E-2</v>
      </c>
      <c r="I161" s="59">
        <f>G161</f>
        <v>1.5614360010658856E-2</v>
      </c>
      <c r="O161" s="59">
        <f ca="1">+C$11+C$12*F161</f>
        <v>2.0098066373450802E-3</v>
      </c>
      <c r="Q161" s="67">
        <f>+C161-15018.5</f>
        <v>24901.158000000003</v>
      </c>
      <c r="U161" s="3"/>
    </row>
    <row r="162" spans="1:32" s="59" customFormat="1" ht="12.95" customHeight="1" x14ac:dyDescent="0.2">
      <c r="A162" s="4" t="s">
        <v>186</v>
      </c>
      <c r="B162" s="24"/>
      <c r="C162" s="5">
        <v>40154.4692</v>
      </c>
      <c r="D162" s="5"/>
      <c r="E162" s="6">
        <f>+(C162-C$7)/C$8</f>
        <v>2855.0000106533853</v>
      </c>
      <c r="F162" s="59">
        <f>ROUND(2*E162,0)/2</f>
        <v>2855</v>
      </c>
      <c r="G162" s="59">
        <f>+C162-(C$7+F162*C$8)</f>
        <v>2.6900001103058457E-5</v>
      </c>
      <c r="K162" s="59">
        <f>G162</f>
        <v>2.6900001103058457E-5</v>
      </c>
      <c r="O162" s="59">
        <f ca="1">+C$11+C$12*F162</f>
        <v>2.0179200250715601E-3</v>
      </c>
      <c r="Q162" s="67">
        <f>+C162-15018.5</f>
        <v>25135.9692</v>
      </c>
      <c r="U162" s="3"/>
    </row>
    <row r="163" spans="1:32" s="59" customFormat="1" ht="12.95" customHeight="1" x14ac:dyDescent="0.2">
      <c r="A163" s="5" t="s">
        <v>177</v>
      </c>
      <c r="B163" s="24" t="s">
        <v>174</v>
      </c>
      <c r="C163" s="5">
        <v>40184.781000000003</v>
      </c>
      <c r="D163" s="5"/>
      <c r="E163" s="6">
        <f>+(C163-C$7)/C$8</f>
        <v>2867.0045925432623</v>
      </c>
      <c r="F163" s="59">
        <f>ROUND(2*E163,0)/2</f>
        <v>2867</v>
      </c>
      <c r="G163" s="59">
        <f>+C163-(C$7+F163*C$8)</f>
        <v>1.1596260010264814E-2</v>
      </c>
      <c r="I163" s="59">
        <f>G163</f>
        <v>1.1596260010264814E-2</v>
      </c>
      <c r="O163" s="59">
        <f ca="1">+C$11+C$12*F163</f>
        <v>2.018966913810461E-3</v>
      </c>
      <c r="Q163" s="67">
        <f>+C163-15018.5</f>
        <v>25166.281000000003</v>
      </c>
      <c r="U163" s="3"/>
    </row>
    <row r="164" spans="1:32" s="59" customFormat="1" ht="12.95" customHeight="1" x14ac:dyDescent="0.2">
      <c r="A164" s="5" t="s">
        <v>177</v>
      </c>
      <c r="B164" s="24" t="s">
        <v>170</v>
      </c>
      <c r="C164" s="5">
        <v>40186.036999999997</v>
      </c>
      <c r="D164" s="5"/>
      <c r="E164" s="6">
        <f>+(C164-C$7)/C$8</f>
        <v>2867.5020144995174</v>
      </c>
      <c r="F164" s="59">
        <f>ROUND(2*E164,0)/2</f>
        <v>2867.5</v>
      </c>
      <c r="G164" s="59">
        <f>+C164-(C$7+F164*C$8)</f>
        <v>5.0866500023403205E-3</v>
      </c>
      <c r="I164" s="59">
        <f>G164</f>
        <v>5.0866500023403205E-3</v>
      </c>
      <c r="O164" s="59">
        <f ca="1">+C$11+C$12*F164</f>
        <v>2.0190105341745816E-3</v>
      </c>
      <c r="Q164" s="67">
        <f>+C164-15018.5</f>
        <v>25167.536999999997</v>
      </c>
      <c r="U164" s="3"/>
    </row>
    <row r="165" spans="1:32" s="59" customFormat="1" ht="12.95" customHeight="1" x14ac:dyDescent="0.2">
      <c r="A165" s="5" t="s">
        <v>177</v>
      </c>
      <c r="B165" s="24" t="s">
        <v>170</v>
      </c>
      <c r="C165" s="5">
        <v>40203.707000000002</v>
      </c>
      <c r="D165" s="5"/>
      <c r="E165" s="6">
        <f>+(C165-C$7)/C$8</f>
        <v>2874.4999810338099</v>
      </c>
      <c r="F165" s="59">
        <f>ROUND(2*E165,0)/2</f>
        <v>2874.5</v>
      </c>
      <c r="G165" s="59">
        <f>+C165-(C$7+F165*C$8)</f>
        <v>-4.7889996494632214E-5</v>
      </c>
      <c r="I165" s="59">
        <f>G165</f>
        <v>-4.7889996494632214E-5</v>
      </c>
      <c r="O165" s="59">
        <f ca="1">+C$11+C$12*F165</f>
        <v>2.019621219272274E-3</v>
      </c>
      <c r="Q165" s="67">
        <f>+C165-15018.5</f>
        <v>25185.207000000002</v>
      </c>
      <c r="U165" s="3"/>
    </row>
    <row r="166" spans="1:32" s="59" customFormat="1" ht="12.95" customHeight="1" x14ac:dyDescent="0.2">
      <c r="A166" s="5" t="s">
        <v>177</v>
      </c>
      <c r="B166" s="24" t="s">
        <v>170</v>
      </c>
      <c r="C166" s="5">
        <v>40208.750999999997</v>
      </c>
      <c r="D166" s="5"/>
      <c r="E166" s="6">
        <f>+(C166-C$7)/C$8</f>
        <v>2876.497589590625</v>
      </c>
      <c r="F166" s="59">
        <f>ROUND(2*E166,0)/2</f>
        <v>2876.5</v>
      </c>
      <c r="G166" s="59">
        <f>+C166-(C$7+F166*C$8)</f>
        <v>-6.0863300022901967E-3</v>
      </c>
      <c r="I166" s="59">
        <f>G166</f>
        <v>-6.0863300022901967E-3</v>
      </c>
      <c r="O166" s="59">
        <f ca="1">+C$11+C$12*F166</f>
        <v>2.0197957007287571E-3</v>
      </c>
      <c r="Q166" s="67">
        <f>+C166-15018.5</f>
        <v>25190.250999999997</v>
      </c>
      <c r="U166" s="3"/>
    </row>
    <row r="167" spans="1:32" s="59" customFormat="1" ht="12.95" customHeight="1" x14ac:dyDescent="0.2">
      <c r="A167" s="5" t="s">
        <v>177</v>
      </c>
      <c r="B167" s="24" t="s">
        <v>170</v>
      </c>
      <c r="C167" s="5">
        <v>40208.764999999999</v>
      </c>
      <c r="D167" s="5"/>
      <c r="E167" s="6">
        <f>+(C167-C$7)/C$8</f>
        <v>2876.5031341028775</v>
      </c>
      <c r="F167" s="59">
        <f>ROUND(2*E167,0)/2</f>
        <v>2876.5</v>
      </c>
      <c r="G167" s="59">
        <f>+C167-(C$7+F167*C$8)</f>
        <v>7.9136700005619787E-3</v>
      </c>
      <c r="I167" s="59">
        <f>G167</f>
        <v>7.9136700005619787E-3</v>
      </c>
      <c r="O167" s="59">
        <f ca="1">+C$11+C$12*F167</f>
        <v>2.0197957007287571E-3</v>
      </c>
      <c r="Q167" s="67">
        <f>+C167-15018.5</f>
        <v>25190.264999999999</v>
      </c>
      <c r="U167" s="3"/>
    </row>
    <row r="168" spans="1:32" s="59" customFormat="1" ht="12.95" customHeight="1" x14ac:dyDescent="0.2">
      <c r="A168" s="5" t="s">
        <v>177</v>
      </c>
      <c r="B168" s="24" t="s">
        <v>170</v>
      </c>
      <c r="C168" s="5">
        <v>40213.815999999999</v>
      </c>
      <c r="D168" s="5"/>
      <c r="E168" s="6">
        <f>+(C168-C$7)/C$8</f>
        <v>2878.5035149158202</v>
      </c>
      <c r="F168" s="59">
        <f>ROUND(2*E168,0)/2</f>
        <v>2878.5</v>
      </c>
      <c r="G168" s="59">
        <f>+C168-(C$7+F168*C$8)</f>
        <v>8.8752299998304807E-3</v>
      </c>
      <c r="I168" s="59">
        <f>G168</f>
        <v>8.8752299998304807E-3</v>
      </c>
      <c r="O168" s="59">
        <f ca="1">+C$11+C$12*F168</f>
        <v>2.0199701821852407E-3</v>
      </c>
      <c r="Q168" s="67">
        <f>+C168-15018.5</f>
        <v>25195.315999999999</v>
      </c>
      <c r="U168" s="3"/>
    </row>
    <row r="169" spans="1:32" s="59" customFormat="1" ht="12.95" customHeight="1" x14ac:dyDescent="0.2">
      <c r="A169" s="6" t="s">
        <v>33</v>
      </c>
      <c r="B169" s="21" t="s">
        <v>170</v>
      </c>
      <c r="C169" s="22">
        <v>40221.379999999997</v>
      </c>
      <c r="D169" s="22"/>
      <c r="E169" s="6">
        <f>+(C169-C$7)/C$8</f>
        <v>2881.4991356778664</v>
      </c>
      <c r="F169" s="59">
        <f>ROUND(2*E169,0)/2</f>
        <v>2881.5</v>
      </c>
      <c r="G169" s="59">
        <f>+C169-(C$7+F169*C$8)</f>
        <v>-2.1824299983563833E-3</v>
      </c>
      <c r="I169" s="59">
        <f>G169</f>
        <v>-2.1824299983563833E-3</v>
      </c>
      <c r="O169" s="59">
        <f ca="1">+C$11+C$12*F169</f>
        <v>2.020231904369966E-3</v>
      </c>
      <c r="Q169" s="67">
        <f>+C169-15018.5</f>
        <v>25202.879999999997</v>
      </c>
      <c r="U169" s="3"/>
      <c r="AB169" s="59">
        <v>10</v>
      </c>
      <c r="AD169" s="59" t="s">
        <v>32</v>
      </c>
      <c r="AF169" s="59" t="s">
        <v>34</v>
      </c>
    </row>
    <row r="170" spans="1:32" s="59" customFormat="1" ht="12.95" customHeight="1" x14ac:dyDescent="0.2">
      <c r="A170" s="5" t="s">
        <v>177</v>
      </c>
      <c r="B170" s="24" t="s">
        <v>174</v>
      </c>
      <c r="C170" s="5">
        <v>40227.656999999999</v>
      </c>
      <c r="D170" s="5"/>
      <c r="E170" s="6">
        <f>+(C170-C$7)/C$8</f>
        <v>2883.9850573493864</v>
      </c>
      <c r="F170" s="59">
        <f>ROUND(2*E170,0)/2</f>
        <v>2884</v>
      </c>
      <c r="G170" s="59">
        <f>+C170-(C$7+F170*C$8)</f>
        <v>-3.7730479998572264E-2</v>
      </c>
      <c r="I170" s="59">
        <f>G170</f>
        <v>-3.7730479998572264E-2</v>
      </c>
      <c r="O170" s="59">
        <f ca="1">+C$11+C$12*F170</f>
        <v>2.0204500061905702E-3</v>
      </c>
      <c r="Q170" s="67">
        <f>+C170-15018.5</f>
        <v>25209.156999999999</v>
      </c>
      <c r="U170" s="3"/>
    </row>
    <row r="171" spans="1:32" s="59" customFormat="1" ht="12.95" customHeight="1" x14ac:dyDescent="0.2">
      <c r="A171" s="5" t="s">
        <v>177</v>
      </c>
      <c r="B171" s="24" t="s">
        <v>170</v>
      </c>
      <c r="C171" s="5">
        <v>40251.688000000002</v>
      </c>
      <c r="D171" s="5"/>
      <c r="E171" s="6">
        <f>+(C171-C$7)/C$8</f>
        <v>2893.5022126287045</v>
      </c>
      <c r="F171" s="59">
        <f>ROUND(2*E171,0)/2</f>
        <v>2893.5</v>
      </c>
      <c r="G171" s="59">
        <f>+C171-(C$7+F171*C$8)</f>
        <v>5.5869300049380399E-3</v>
      </c>
      <c r="I171" s="59">
        <f>G171</f>
        <v>5.5869300049380399E-3</v>
      </c>
      <c r="O171" s="59">
        <f ca="1">+C$11+C$12*F171</f>
        <v>2.0212787931088664E-3</v>
      </c>
      <c r="Q171" s="67">
        <f>+C171-15018.5</f>
        <v>25233.188000000002</v>
      </c>
      <c r="U171" s="3"/>
    </row>
    <row r="172" spans="1:32" s="59" customFormat="1" ht="12.95" customHeight="1" x14ac:dyDescent="0.2">
      <c r="A172" s="6" t="s">
        <v>35</v>
      </c>
      <c r="B172" s="21" t="s">
        <v>170</v>
      </c>
      <c r="C172" s="22">
        <v>40259.264999999999</v>
      </c>
      <c r="D172" s="22"/>
      <c r="E172" s="6">
        <f>+(C172-C$7)/C$8</f>
        <v>2896.5029818664125</v>
      </c>
      <c r="F172" s="59">
        <f>ROUND(2*E172,0)/2</f>
        <v>2896.5</v>
      </c>
      <c r="G172" s="59">
        <f>+C172-(C$7+F172*C$8)</f>
        <v>7.5292700057616457E-3</v>
      </c>
      <c r="I172" s="59">
        <f>G172</f>
        <v>7.5292700057616457E-3</v>
      </c>
      <c r="O172" s="59">
        <f ca="1">+C$11+C$12*F172</f>
        <v>2.0215405152935917E-3</v>
      </c>
      <c r="Q172" s="67">
        <f>+C172-15018.5</f>
        <v>25240.764999999999</v>
      </c>
      <c r="U172" s="3"/>
      <c r="AB172" s="59">
        <v>13</v>
      </c>
      <c r="AD172" s="59" t="s">
        <v>32</v>
      </c>
      <c r="AF172" s="59" t="s">
        <v>34</v>
      </c>
    </row>
    <row r="173" spans="1:32" s="59" customFormat="1" ht="12.95" customHeight="1" x14ac:dyDescent="0.2">
      <c r="A173" s="6" t="s">
        <v>35</v>
      </c>
      <c r="B173" s="21" t="s">
        <v>170</v>
      </c>
      <c r="C173" s="22">
        <v>40264.311000000002</v>
      </c>
      <c r="D173" s="22"/>
      <c r="E173" s="6">
        <f>+(C173-C$7)/C$8</f>
        <v>2898.5013824964094</v>
      </c>
      <c r="F173" s="59">
        <f>ROUND(2*E173,0)/2</f>
        <v>2898.5</v>
      </c>
      <c r="G173" s="59">
        <f>+C173-(C$7+F173*C$8)</f>
        <v>3.4908300076494925E-3</v>
      </c>
      <c r="I173" s="59">
        <f>G173</f>
        <v>3.4908300076494925E-3</v>
      </c>
      <c r="O173" s="59">
        <f ca="1">+C$11+C$12*F173</f>
        <v>2.0217149967500752E-3</v>
      </c>
      <c r="Q173" s="67">
        <f>+C173-15018.5</f>
        <v>25245.811000000002</v>
      </c>
      <c r="U173" s="3"/>
      <c r="AB173" s="59">
        <v>11</v>
      </c>
      <c r="AD173" s="59" t="s">
        <v>32</v>
      </c>
      <c r="AF173" s="59" t="s">
        <v>34</v>
      </c>
    </row>
    <row r="174" spans="1:32" s="59" customFormat="1" ht="12.95" customHeight="1" x14ac:dyDescent="0.2">
      <c r="A174" s="6" t="s">
        <v>35</v>
      </c>
      <c r="B174" s="21" t="s">
        <v>170</v>
      </c>
      <c r="C174" s="22">
        <v>40274.411</v>
      </c>
      <c r="D174" s="22"/>
      <c r="E174" s="6">
        <f>+(C174-C$7)/C$8</f>
        <v>2902.5013520491157</v>
      </c>
      <c r="F174" s="59">
        <f>ROUND(2*E174,0)/2</f>
        <v>2902.5</v>
      </c>
      <c r="G174" s="59">
        <f>+C174-(C$7+F174*C$8)</f>
        <v>3.4139500057790428E-3</v>
      </c>
      <c r="I174" s="59">
        <f>G174</f>
        <v>3.4139500057790428E-3</v>
      </c>
      <c r="O174" s="59">
        <f ca="1">+C$11+C$12*F174</f>
        <v>2.0220639596630419E-3</v>
      </c>
      <c r="Q174" s="67">
        <f>+C174-15018.5</f>
        <v>25255.911</v>
      </c>
      <c r="U174" s="3"/>
      <c r="AB174" s="59">
        <v>10</v>
      </c>
      <c r="AD174" s="59" t="s">
        <v>36</v>
      </c>
      <c r="AF174" s="59" t="s">
        <v>34</v>
      </c>
    </row>
    <row r="175" spans="1:32" s="59" customFormat="1" ht="12.95" customHeight="1" x14ac:dyDescent="0.2">
      <c r="A175" s="5" t="s">
        <v>177</v>
      </c>
      <c r="B175" s="24" t="s">
        <v>174</v>
      </c>
      <c r="C175" s="5">
        <v>40280.718999999997</v>
      </c>
      <c r="D175" s="5"/>
      <c r="E175" s="6">
        <f>+(C175-C$7)/C$8</f>
        <v>2904.9995508549046</v>
      </c>
      <c r="F175" s="59">
        <f>ROUND(2*E175,0)/2</f>
        <v>2905</v>
      </c>
      <c r="G175" s="59">
        <f>+C175-(C$7+F175*C$8)</f>
        <v>-1.1340999990352429E-3</v>
      </c>
      <c r="I175" s="59">
        <f>G175</f>
        <v>-1.1340999990352429E-3</v>
      </c>
      <c r="O175" s="59">
        <f ca="1">+C$11+C$12*F175</f>
        <v>2.0222820614836461E-3</v>
      </c>
      <c r="Q175" s="67">
        <f>+C175-15018.5</f>
        <v>25262.218999999997</v>
      </c>
      <c r="U175" s="3"/>
    </row>
    <row r="176" spans="1:32" s="59" customFormat="1" ht="12.95" customHeight="1" x14ac:dyDescent="0.2">
      <c r="A176" s="6" t="s">
        <v>35</v>
      </c>
      <c r="B176" s="21" t="s">
        <v>170</v>
      </c>
      <c r="C176" s="22">
        <v>40284.508000000002</v>
      </c>
      <c r="D176" s="22"/>
      <c r="E176" s="6">
        <f>+(C176-C$7)/C$8</f>
        <v>2906.5001334920553</v>
      </c>
      <c r="F176" s="59">
        <f>ROUND(2*E176,0)/2</f>
        <v>2906.5</v>
      </c>
      <c r="G176" s="59">
        <f>+C176-(C$7+F176*C$8)</f>
        <v>3.3707000693539158E-4</v>
      </c>
      <c r="I176" s="59">
        <f>G176</f>
        <v>3.3707000693539158E-4</v>
      </c>
      <c r="O176" s="59">
        <f ca="1">+C$11+C$12*F176</f>
        <v>2.022412922576009E-3</v>
      </c>
      <c r="Q176" s="67">
        <f>+C176-15018.5</f>
        <v>25266.008000000002</v>
      </c>
      <c r="U176" s="3"/>
      <c r="AB176" s="59">
        <v>10</v>
      </c>
      <c r="AD176" s="59" t="s">
        <v>32</v>
      </c>
      <c r="AF176" s="59" t="s">
        <v>34</v>
      </c>
    </row>
    <row r="177" spans="1:32" s="59" customFormat="1" ht="12.95" customHeight="1" x14ac:dyDescent="0.2">
      <c r="A177" s="6" t="s">
        <v>35</v>
      </c>
      <c r="B177" s="21"/>
      <c r="C177" s="22">
        <v>40288.294000000002</v>
      </c>
      <c r="D177" s="22"/>
      <c r="E177" s="6">
        <f>+(C177-C$7)/C$8</f>
        <v>2907.9995280194362</v>
      </c>
      <c r="F177" s="59">
        <f>ROUND(2*E177,0)/2</f>
        <v>2908</v>
      </c>
      <c r="G177" s="59">
        <f>+C177-(C$7+F177*C$8)</f>
        <v>-1.1917599986190908E-3</v>
      </c>
      <c r="I177" s="59">
        <f>G177</f>
        <v>-1.1917599986190908E-3</v>
      </c>
      <c r="O177" s="59">
        <f ca="1">+C$11+C$12*F177</f>
        <v>2.0225437836683714E-3</v>
      </c>
      <c r="Q177" s="67">
        <f>+C177-15018.5</f>
        <v>25269.794000000002</v>
      </c>
      <c r="U177" s="3"/>
      <c r="AB177" s="59">
        <v>20</v>
      </c>
      <c r="AD177" s="59" t="s">
        <v>36</v>
      </c>
      <c r="AF177" s="59" t="s">
        <v>34</v>
      </c>
    </row>
    <row r="178" spans="1:32" s="59" customFormat="1" ht="12.95" customHeight="1" x14ac:dyDescent="0.2">
      <c r="A178" s="4" t="s">
        <v>178</v>
      </c>
      <c r="B178" s="24"/>
      <c r="C178" s="5">
        <v>40288.298000000003</v>
      </c>
      <c r="D178" s="5"/>
      <c r="E178" s="6">
        <f>+(C178-C$7)/C$8</f>
        <v>2908.001112165794</v>
      </c>
      <c r="F178" s="59">
        <f>ROUND(2*E178,0)/2</f>
        <v>2908</v>
      </c>
      <c r="G178" s="59">
        <f>+C178-(C$7+F178*C$8)</f>
        <v>2.8082400021958165E-3</v>
      </c>
      <c r="K178" s="59">
        <f>G178</f>
        <v>2.8082400021958165E-3</v>
      </c>
      <c r="O178" s="59">
        <f ca="1">+C$11+C$12*F178</f>
        <v>2.0225437836683714E-3</v>
      </c>
      <c r="Q178" s="67">
        <f>+C178-15018.5</f>
        <v>25269.798000000003</v>
      </c>
      <c r="U178" s="3"/>
    </row>
    <row r="179" spans="1:32" s="59" customFormat="1" ht="12.95" customHeight="1" x14ac:dyDescent="0.2">
      <c r="A179" s="6" t="s">
        <v>35</v>
      </c>
      <c r="B179" s="21"/>
      <c r="C179" s="22">
        <v>40288.302000000003</v>
      </c>
      <c r="D179" s="22"/>
      <c r="E179" s="6">
        <f>+(C179-C$7)/C$8</f>
        <v>2908.0026963121518</v>
      </c>
      <c r="F179" s="59">
        <f>ROUND(2*E179,0)/2</f>
        <v>2908</v>
      </c>
      <c r="G179" s="59">
        <f>+C179-(C$7+F179*C$8)</f>
        <v>6.8082400030107237E-3</v>
      </c>
      <c r="I179" s="59">
        <f>G179</f>
        <v>6.8082400030107237E-3</v>
      </c>
      <c r="O179" s="59">
        <f ca="1">+C$11+C$12*F179</f>
        <v>2.0225437836683714E-3</v>
      </c>
      <c r="Q179" s="67">
        <f>+C179-15018.5</f>
        <v>25269.802000000003</v>
      </c>
      <c r="U179" s="3"/>
      <c r="AB179" s="59">
        <v>6</v>
      </c>
      <c r="AD179" s="59" t="s">
        <v>37</v>
      </c>
      <c r="AF179" s="59" t="s">
        <v>34</v>
      </c>
    </row>
    <row r="180" spans="1:32" s="59" customFormat="1" ht="12.95" customHeight="1" x14ac:dyDescent="0.2">
      <c r="A180" s="6" t="s">
        <v>35</v>
      </c>
      <c r="B180" s="21"/>
      <c r="C180" s="22">
        <v>40288.305</v>
      </c>
      <c r="D180" s="22"/>
      <c r="E180" s="6">
        <f>+(C180-C$7)/C$8</f>
        <v>2908.0038844219189</v>
      </c>
      <c r="F180" s="59">
        <f>ROUND(2*E180,0)/2</f>
        <v>2908</v>
      </c>
      <c r="G180" s="59">
        <f>+C180-(C$7+F180*C$8)</f>
        <v>9.8082399999839254E-3</v>
      </c>
      <c r="I180" s="59">
        <f>G180</f>
        <v>9.8082399999839254E-3</v>
      </c>
      <c r="O180" s="59">
        <f ca="1">+C$11+C$12*F180</f>
        <v>2.0225437836683714E-3</v>
      </c>
      <c r="Q180" s="67">
        <f>+C180-15018.5</f>
        <v>25269.805</v>
      </c>
      <c r="U180" s="3"/>
      <c r="AB180" s="59">
        <v>8</v>
      </c>
      <c r="AD180" s="59" t="s">
        <v>38</v>
      </c>
      <c r="AF180" s="59" t="s">
        <v>34</v>
      </c>
    </row>
    <row r="181" spans="1:32" s="59" customFormat="1" ht="12.95" customHeight="1" x14ac:dyDescent="0.2">
      <c r="A181" s="5" t="s">
        <v>177</v>
      </c>
      <c r="B181" s="24" t="s">
        <v>170</v>
      </c>
      <c r="C181" s="5">
        <v>40289.559000000001</v>
      </c>
      <c r="D181" s="5"/>
      <c r="E181" s="6">
        <f>+(C181-C$7)/C$8</f>
        <v>2908.500514304998</v>
      </c>
      <c r="F181" s="59">
        <f>ROUND(2*E181,0)/2</f>
        <v>2908.5</v>
      </c>
      <c r="G181" s="59">
        <f>+C181-(C$7+F181*C$8)</f>
        <v>1.2986300062038936E-3</v>
      </c>
      <c r="I181" s="59">
        <f>G181</f>
        <v>1.2986300062038936E-3</v>
      </c>
      <c r="O181" s="59">
        <f ca="1">+C$11+C$12*F181</f>
        <v>2.0225874040324925E-3</v>
      </c>
      <c r="Q181" s="67">
        <f>+C181-15018.5</f>
        <v>25271.059000000001</v>
      </c>
      <c r="U181" s="3"/>
    </row>
    <row r="182" spans="1:32" s="59" customFormat="1" ht="12.95" customHeight="1" x14ac:dyDescent="0.2">
      <c r="A182" s="5" t="s">
        <v>177</v>
      </c>
      <c r="B182" s="24" t="s">
        <v>174</v>
      </c>
      <c r="C182" s="5">
        <v>40318.591</v>
      </c>
      <c r="D182" s="5"/>
      <c r="E182" s="6">
        <f>+(C182-C$7)/C$8</f>
        <v>2919.9982485677888</v>
      </c>
      <c r="F182" s="59">
        <f>ROUND(2*E182,0)/2</f>
        <v>2920</v>
      </c>
      <c r="G182" s="59">
        <f>+C182-(C$7+F182*C$8)</f>
        <v>-4.4223999939276837E-3</v>
      </c>
      <c r="I182" s="59">
        <f>G182</f>
        <v>-4.4223999939276837E-3</v>
      </c>
      <c r="O182" s="59">
        <f ca="1">+C$11+C$12*F182</f>
        <v>2.0235906724072722E-3</v>
      </c>
      <c r="Q182" s="67">
        <f>+C182-15018.5</f>
        <v>25300.091</v>
      </c>
      <c r="U182" s="3"/>
    </row>
    <row r="183" spans="1:32" s="59" customFormat="1" ht="12.95" customHeight="1" x14ac:dyDescent="0.2">
      <c r="A183" s="6" t="s">
        <v>39</v>
      </c>
      <c r="B183" s="21" t="s">
        <v>170</v>
      </c>
      <c r="C183" s="22">
        <v>40322.373</v>
      </c>
      <c r="D183" s="22"/>
      <c r="E183" s="6">
        <f>+(C183-C$7)/C$8</f>
        <v>2921.4960589488119</v>
      </c>
      <c r="F183" s="59">
        <f>ROUND(2*E183,0)/2</f>
        <v>2921.5</v>
      </c>
      <c r="G183" s="59">
        <f>+C183-(C$7+F183*C$8)</f>
        <v>-9.9512300002970733E-3</v>
      </c>
      <c r="I183" s="59">
        <f>G183</f>
        <v>-9.9512300002970733E-3</v>
      </c>
      <c r="O183" s="59">
        <f ca="1">+C$11+C$12*F183</f>
        <v>2.0237215334996347E-3</v>
      </c>
      <c r="Q183" s="67">
        <f>+C183-15018.5</f>
        <v>25303.873</v>
      </c>
      <c r="U183" s="3"/>
      <c r="AB183" s="59">
        <v>10</v>
      </c>
      <c r="AD183" s="59" t="s">
        <v>38</v>
      </c>
      <c r="AF183" s="59" t="s">
        <v>34</v>
      </c>
    </row>
    <row r="184" spans="1:32" s="59" customFormat="1" ht="12.95" customHeight="1" x14ac:dyDescent="0.2">
      <c r="A184" s="6" t="s">
        <v>39</v>
      </c>
      <c r="B184" s="21" t="s">
        <v>170</v>
      </c>
      <c r="C184" s="22">
        <v>40322.374000000003</v>
      </c>
      <c r="D184" s="22"/>
      <c r="E184" s="6">
        <f>+(C184-C$7)/C$8</f>
        <v>2921.496454985403</v>
      </c>
      <c r="F184" s="59">
        <f>ROUND(2*E184,0)/2</f>
        <v>2921.5</v>
      </c>
      <c r="G184" s="59">
        <f>+C184-(C$7+F184*C$8)</f>
        <v>-8.9512299964553677E-3</v>
      </c>
      <c r="I184" s="59">
        <f>G184</f>
        <v>-8.9512299964553677E-3</v>
      </c>
      <c r="O184" s="59">
        <f ca="1">+C$11+C$12*F184</f>
        <v>2.0237215334996347E-3</v>
      </c>
      <c r="Q184" s="67">
        <f>+C184-15018.5</f>
        <v>25303.874000000003</v>
      </c>
      <c r="U184" s="3"/>
      <c r="AB184" s="59">
        <v>13</v>
      </c>
      <c r="AD184" s="59" t="s">
        <v>32</v>
      </c>
      <c r="AF184" s="59" t="s">
        <v>34</v>
      </c>
    </row>
    <row r="185" spans="1:32" s="59" customFormat="1" ht="12.95" customHeight="1" x14ac:dyDescent="0.2">
      <c r="A185" s="5" t="s">
        <v>177</v>
      </c>
      <c r="B185" s="24" t="s">
        <v>170</v>
      </c>
      <c r="C185" s="5">
        <v>40554.682999999997</v>
      </c>
      <c r="D185" s="5"/>
      <c r="E185" s="6">
        <f>+(C185-C$7)/C$8</f>
        <v>3013.4993190269661</v>
      </c>
      <c r="F185" s="59">
        <f>ROUND(2*E185,0)/2</f>
        <v>3013.5</v>
      </c>
      <c r="G185" s="59">
        <f>+C185-(C$7+F185*C$8)</f>
        <v>-1.719469997624401E-3</v>
      </c>
      <c r="I185" s="59">
        <f>G185</f>
        <v>-1.719469997624401E-3</v>
      </c>
      <c r="O185" s="59">
        <f ca="1">+C$11+C$12*F185</f>
        <v>2.0317476804978729E-3</v>
      </c>
      <c r="Q185" s="67">
        <f>+C185-15018.5</f>
        <v>25536.182999999997</v>
      </c>
      <c r="U185" s="3"/>
    </row>
    <row r="186" spans="1:32" s="59" customFormat="1" ht="12.95" customHeight="1" x14ac:dyDescent="0.2">
      <c r="A186" s="5" t="s">
        <v>177</v>
      </c>
      <c r="B186" s="24" t="s">
        <v>174</v>
      </c>
      <c r="C186" s="5">
        <v>40583.716</v>
      </c>
      <c r="D186" s="5"/>
      <c r="E186" s="6">
        <f>+(C186-C$7)/C$8</f>
        <v>3024.9974493263476</v>
      </c>
      <c r="F186" s="59">
        <f>ROUND(2*E186,0)/2</f>
        <v>3025</v>
      </c>
      <c r="G186" s="59">
        <f>+C186-(C$7+F186*C$8)</f>
        <v>-6.4404999939142726E-3</v>
      </c>
      <c r="I186" s="59">
        <f>G186</f>
        <v>-6.4404999939142726E-3</v>
      </c>
      <c r="O186" s="59">
        <f ca="1">+C$11+C$12*F186</f>
        <v>2.032750948872653E-3</v>
      </c>
      <c r="Q186" s="67">
        <f>+C186-15018.5</f>
        <v>25565.216</v>
      </c>
      <c r="U186" s="3"/>
    </row>
    <row r="187" spans="1:32" s="59" customFormat="1" ht="12.95" customHeight="1" x14ac:dyDescent="0.2">
      <c r="A187" s="5" t="s">
        <v>177</v>
      </c>
      <c r="B187" s="24" t="s">
        <v>174</v>
      </c>
      <c r="C187" s="5">
        <v>40583.716999999997</v>
      </c>
      <c r="D187" s="5"/>
      <c r="E187" s="6">
        <f>+(C187-C$7)/C$8</f>
        <v>3024.9978453629355</v>
      </c>
      <c r="F187" s="59">
        <f>ROUND(2*E187,0)/2</f>
        <v>3025</v>
      </c>
      <c r="G187" s="59">
        <f>+C187-(C$7+F187*C$8)</f>
        <v>-5.4404999973485246E-3</v>
      </c>
      <c r="I187" s="59">
        <f>G187</f>
        <v>-5.4404999973485246E-3</v>
      </c>
      <c r="O187" s="59">
        <f ca="1">+C$11+C$12*F187</f>
        <v>2.032750948872653E-3</v>
      </c>
      <c r="Q187" s="67">
        <f>+C187-15018.5</f>
        <v>25565.216999999997</v>
      </c>
      <c r="U187" s="3"/>
    </row>
    <row r="188" spans="1:32" s="59" customFormat="1" ht="12.95" customHeight="1" x14ac:dyDescent="0.2">
      <c r="A188" s="5" t="s">
        <v>177</v>
      </c>
      <c r="B188" s="24" t="s">
        <v>174</v>
      </c>
      <c r="C188" s="5">
        <v>40583.722000000002</v>
      </c>
      <c r="D188" s="5"/>
      <c r="E188" s="6">
        <f>+(C188-C$7)/C$8</f>
        <v>3024.9998255458845</v>
      </c>
      <c r="F188" s="59">
        <f>ROUND(2*E188,0)/2</f>
        <v>3025</v>
      </c>
      <c r="G188" s="59">
        <f>+C188-(C$7+F188*C$8)</f>
        <v>-4.4049999269191176E-4</v>
      </c>
      <c r="I188" s="59">
        <f>G188</f>
        <v>-4.4049999269191176E-4</v>
      </c>
      <c r="O188" s="59">
        <f ca="1">+C$11+C$12*F188</f>
        <v>2.032750948872653E-3</v>
      </c>
      <c r="Q188" s="67">
        <f>+C188-15018.5</f>
        <v>25565.222000000002</v>
      </c>
      <c r="U188" s="3"/>
    </row>
    <row r="189" spans="1:32" s="59" customFormat="1" ht="12.95" customHeight="1" x14ac:dyDescent="0.2">
      <c r="A189" s="5" t="s">
        <v>177</v>
      </c>
      <c r="B189" s="24" t="s">
        <v>174</v>
      </c>
      <c r="C189" s="5">
        <v>40583.724000000002</v>
      </c>
      <c r="D189" s="5"/>
      <c r="E189" s="6">
        <f>+(C189-C$7)/C$8</f>
        <v>3025.0006176190632</v>
      </c>
      <c r="F189" s="59">
        <f>ROUND(2*E189,0)/2</f>
        <v>3025</v>
      </c>
      <c r="G189" s="59">
        <f>+C189-(C$7+F189*C$8)</f>
        <v>1.5595000077155419E-3</v>
      </c>
      <c r="I189" s="59">
        <f>G189</f>
        <v>1.5595000077155419E-3</v>
      </c>
      <c r="O189" s="59">
        <f ca="1">+C$11+C$12*F189</f>
        <v>2.032750948872653E-3</v>
      </c>
      <c r="Q189" s="67">
        <f>+C189-15018.5</f>
        <v>25565.224000000002</v>
      </c>
      <c r="U189" s="3"/>
    </row>
    <row r="190" spans="1:32" s="59" customFormat="1" ht="12.95" customHeight="1" x14ac:dyDescent="0.2">
      <c r="A190" s="40" t="s">
        <v>725</v>
      </c>
      <c r="B190" s="41" t="s">
        <v>170</v>
      </c>
      <c r="C190" s="40">
        <v>40592.563000000002</v>
      </c>
      <c r="D190" s="40" t="s">
        <v>199</v>
      </c>
      <c r="E190" s="6">
        <f>+(C190-C$7)/C$8</f>
        <v>3028.5011850325659</v>
      </c>
      <c r="F190" s="59">
        <f>ROUND(2*E190,0)/2</f>
        <v>3028.5</v>
      </c>
      <c r="G190" s="59">
        <f>+C190-(C$7+F190*C$8)</f>
        <v>2.9922300091129728E-3</v>
      </c>
      <c r="I190" s="59">
        <f>G190</f>
        <v>2.9922300091129728E-3</v>
      </c>
      <c r="O190" s="59">
        <f ca="1">+C$11+C$12*F190</f>
        <v>2.033056291421499E-3</v>
      </c>
      <c r="Q190" s="67">
        <f>+C190-15018.5</f>
        <v>25574.063000000002</v>
      </c>
    </row>
    <row r="191" spans="1:32" s="59" customFormat="1" ht="12.95" customHeight="1" x14ac:dyDescent="0.2">
      <c r="A191" s="40" t="s">
        <v>725</v>
      </c>
      <c r="B191" s="41" t="s">
        <v>170</v>
      </c>
      <c r="C191" s="40">
        <v>40597.608</v>
      </c>
      <c r="D191" s="40" t="s">
        <v>199</v>
      </c>
      <c r="E191" s="6">
        <f>+(C191-C$7)/C$8</f>
        <v>3030.4991896259721</v>
      </c>
      <c r="F191" s="59">
        <f>ROUND(2*E191,0)/2</f>
        <v>3030.5</v>
      </c>
      <c r="G191" s="59">
        <f>+C191-(C$7+F191*C$8)</f>
        <v>-2.0462100001168437E-3</v>
      </c>
      <c r="I191" s="59">
        <f>G191</f>
        <v>-2.0462100001168437E-3</v>
      </c>
      <c r="O191" s="59">
        <f ca="1">+C$11+C$12*F191</f>
        <v>2.0332307728779821E-3</v>
      </c>
      <c r="Q191" s="67">
        <f>+C191-15018.5</f>
        <v>25579.108</v>
      </c>
    </row>
    <row r="192" spans="1:32" s="59" customFormat="1" ht="12.95" customHeight="1" x14ac:dyDescent="0.2">
      <c r="A192" s="40" t="s">
        <v>725</v>
      </c>
      <c r="B192" s="41" t="s">
        <v>170</v>
      </c>
      <c r="C192" s="40">
        <v>40597.612999999998</v>
      </c>
      <c r="D192" s="40" t="s">
        <v>199</v>
      </c>
      <c r="E192" s="6">
        <f>+(C192-C$7)/C$8</f>
        <v>3030.5011698089179</v>
      </c>
      <c r="F192" s="59">
        <f>ROUND(2*E192,0)/2</f>
        <v>3030.5</v>
      </c>
      <c r="G192" s="59">
        <f>+C192-(C$7+F192*C$8)</f>
        <v>2.9537899972638115E-3</v>
      </c>
      <c r="I192" s="59">
        <f>G192</f>
        <v>2.9537899972638115E-3</v>
      </c>
      <c r="O192" s="59">
        <f ca="1">+C$11+C$12*F192</f>
        <v>2.0332307728779821E-3</v>
      </c>
      <c r="Q192" s="67">
        <f>+C192-15018.5</f>
        <v>25579.112999999998</v>
      </c>
    </row>
    <row r="193" spans="1:32" s="59" customFormat="1" ht="12.95" customHeight="1" x14ac:dyDescent="0.2">
      <c r="A193" s="40" t="s">
        <v>725</v>
      </c>
      <c r="B193" s="41" t="s">
        <v>174</v>
      </c>
      <c r="C193" s="40">
        <v>40616.563999999998</v>
      </c>
      <c r="D193" s="40" t="s">
        <v>199</v>
      </c>
      <c r="E193" s="6">
        <f>+(C193-C$7)/C$8</f>
        <v>3038.0064592142003</v>
      </c>
      <c r="F193" s="59">
        <f>ROUND(2*E193,0)/2</f>
        <v>3038</v>
      </c>
      <c r="G193" s="59">
        <f>+C193-(C$7+F193*C$8)</f>
        <v>1.6309639999235515E-2</v>
      </c>
      <c r="I193" s="59">
        <f>G193</f>
        <v>1.6309639999235515E-2</v>
      </c>
      <c r="O193" s="59">
        <f ca="1">+C$11+C$12*F193</f>
        <v>2.0338850783397952E-3</v>
      </c>
      <c r="Q193" s="67">
        <f>+C193-15018.5</f>
        <v>25598.063999999998</v>
      </c>
    </row>
    <row r="194" spans="1:32" s="59" customFormat="1" ht="12.95" customHeight="1" x14ac:dyDescent="0.2">
      <c r="A194" s="40" t="s">
        <v>725</v>
      </c>
      <c r="B194" s="41" t="s">
        <v>174</v>
      </c>
      <c r="C194" s="40">
        <v>40626.652000000002</v>
      </c>
      <c r="D194" s="40" t="s">
        <v>199</v>
      </c>
      <c r="E194" s="6">
        <f>+(C194-C$7)/C$8</f>
        <v>3042.0016763278363</v>
      </c>
      <c r="F194" s="59">
        <f>ROUND(2*E194,0)/2</f>
        <v>3042</v>
      </c>
      <c r="G194" s="59">
        <f>+C194-(C$7+F194*C$8)</f>
        <v>4.2327600094722584E-3</v>
      </c>
      <c r="I194" s="59">
        <f>G194</f>
        <v>4.2327600094722584E-3</v>
      </c>
      <c r="O194" s="59">
        <f ca="1">+C$11+C$12*F194</f>
        <v>2.0342340412527618E-3</v>
      </c>
      <c r="Q194" s="67">
        <f>+C194-15018.5</f>
        <v>25608.152000000002</v>
      </c>
    </row>
    <row r="195" spans="1:32" s="59" customFormat="1" ht="12.95" customHeight="1" x14ac:dyDescent="0.2">
      <c r="A195" s="40" t="s">
        <v>725</v>
      </c>
      <c r="B195" s="41" t="s">
        <v>170</v>
      </c>
      <c r="C195" s="40">
        <v>40645.567000000003</v>
      </c>
      <c r="D195" s="40" t="s">
        <v>199</v>
      </c>
      <c r="E195" s="6">
        <f>+(C195-C$7)/C$8</f>
        <v>3049.4927084159012</v>
      </c>
      <c r="F195" s="59">
        <f>ROUND(2*E195,0)/2</f>
        <v>3049.5</v>
      </c>
      <c r="G195" s="59">
        <f>+C195-(C$7+F195*C$8)</f>
        <v>-1.8411389995890204E-2</v>
      </c>
      <c r="I195" s="59">
        <f>G195</f>
        <v>-1.8411389995890204E-2</v>
      </c>
      <c r="O195" s="59">
        <f ca="1">+C$11+C$12*F195</f>
        <v>2.0348883467145749E-3</v>
      </c>
      <c r="Q195" s="67">
        <f>+C195-15018.5</f>
        <v>25627.067000000003</v>
      </c>
    </row>
    <row r="196" spans="1:32" s="59" customFormat="1" ht="12.95" customHeight="1" x14ac:dyDescent="0.2">
      <c r="A196" s="40" t="s">
        <v>725</v>
      </c>
      <c r="B196" s="41" t="s">
        <v>170</v>
      </c>
      <c r="C196" s="40">
        <v>40645.593999999997</v>
      </c>
      <c r="D196" s="40" t="s">
        <v>199</v>
      </c>
      <c r="E196" s="6">
        <f>+(C196-C$7)/C$8</f>
        <v>3049.5034014038124</v>
      </c>
      <c r="F196" s="59">
        <f>ROUND(2*E196,0)/2</f>
        <v>3049.5</v>
      </c>
      <c r="G196" s="59">
        <f>+C196-(C$7+F196*C$8)</f>
        <v>8.5886099986964837E-3</v>
      </c>
      <c r="I196" s="59">
        <f>G196</f>
        <v>8.5886099986964837E-3</v>
      </c>
      <c r="O196" s="59">
        <f ca="1">+C$11+C$12*F196</f>
        <v>2.0348883467145749E-3</v>
      </c>
      <c r="Q196" s="67">
        <f>+C196-15018.5</f>
        <v>25627.093999999997</v>
      </c>
    </row>
    <row r="197" spans="1:32" s="59" customFormat="1" ht="12.95" customHeight="1" x14ac:dyDescent="0.2">
      <c r="A197" s="40" t="s">
        <v>725</v>
      </c>
      <c r="B197" s="41" t="s">
        <v>174</v>
      </c>
      <c r="C197" s="40">
        <v>40669.567000000003</v>
      </c>
      <c r="D197" s="40" t="s">
        <v>199</v>
      </c>
      <c r="E197" s="6">
        <f>+(C197-C$7)/C$8</f>
        <v>3058.9975865609476</v>
      </c>
      <c r="F197" s="59">
        <f>ROUND(2*E197,0)/2</f>
        <v>3059</v>
      </c>
      <c r="G197" s="59">
        <f>+C197-(C$7+F197*C$8)</f>
        <v>-6.0939799950574525E-3</v>
      </c>
      <c r="I197" s="59">
        <f>G197</f>
        <v>-6.0939799950574525E-3</v>
      </c>
      <c r="O197" s="59">
        <f ca="1">+C$11+C$12*F197</f>
        <v>2.0357171336328715E-3</v>
      </c>
      <c r="Q197" s="67">
        <f>+C197-15018.5</f>
        <v>25651.067000000003</v>
      </c>
    </row>
    <row r="198" spans="1:32" s="59" customFormat="1" ht="12.95" customHeight="1" x14ac:dyDescent="0.2">
      <c r="A198" s="40" t="s">
        <v>725</v>
      </c>
      <c r="B198" s="41" t="s">
        <v>174</v>
      </c>
      <c r="C198" s="40">
        <v>40679.667999999998</v>
      </c>
      <c r="D198" s="40" t="s">
        <v>199</v>
      </c>
      <c r="E198" s="6">
        <f>+(C198-C$7)/C$8</f>
        <v>3062.9979521502419</v>
      </c>
      <c r="F198" s="59">
        <f>ROUND(2*E198,0)/2</f>
        <v>3063</v>
      </c>
      <c r="G198" s="59">
        <f>+C198-(C$7+F198*C$8)</f>
        <v>-5.1708600003621541E-3</v>
      </c>
      <c r="I198" s="59">
        <f>G198</f>
        <v>-5.1708600003621541E-3</v>
      </c>
      <c r="O198" s="59">
        <f ca="1">+C$11+C$12*F198</f>
        <v>2.0360660965458382E-3</v>
      </c>
      <c r="Q198" s="67">
        <f>+C198-15018.5</f>
        <v>25661.167999999998</v>
      </c>
    </row>
    <row r="199" spans="1:32" s="59" customFormat="1" ht="12.95" customHeight="1" x14ac:dyDescent="0.2">
      <c r="A199" s="5" t="s">
        <v>179</v>
      </c>
      <c r="B199" s="24" t="s">
        <v>170</v>
      </c>
      <c r="C199" s="5">
        <v>40885.463499999998</v>
      </c>
      <c r="D199" s="5"/>
      <c r="E199" s="6">
        <f>+(C199-C$7)/C$8</f>
        <v>3144.5005000793626</v>
      </c>
      <c r="F199" s="59">
        <f>ROUND(2*E199,0)/2</f>
        <v>3144.5</v>
      </c>
      <c r="G199" s="59">
        <f>+C199-(C$7+F199*C$8)</f>
        <v>1.2627100004465319E-3</v>
      </c>
      <c r="K199" s="59">
        <f>G199</f>
        <v>1.2627100004465319E-3</v>
      </c>
      <c r="O199" s="59">
        <f ca="1">+C$11+C$12*F199</f>
        <v>2.0431762158975384E-3</v>
      </c>
      <c r="Q199" s="67">
        <f>+C199-15018.5</f>
        <v>25866.963499999998</v>
      </c>
      <c r="U199" s="3"/>
    </row>
    <row r="200" spans="1:32" s="59" customFormat="1" ht="12.95" customHeight="1" x14ac:dyDescent="0.2">
      <c r="A200" s="40" t="s">
        <v>725</v>
      </c>
      <c r="B200" s="41" t="s">
        <v>170</v>
      </c>
      <c r="C200" s="40">
        <v>40948.578000000001</v>
      </c>
      <c r="D200" s="40" t="s">
        <v>199</v>
      </c>
      <c r="E200" s="6">
        <f>+(C200-C$7)/C$8</f>
        <v>3169.4961513995941</v>
      </c>
      <c r="F200" s="59">
        <f>ROUND(2*E200,0)/2</f>
        <v>3169.5</v>
      </c>
      <c r="G200" s="59">
        <f>+C200-(C$7+F200*C$8)</f>
        <v>-9.7177899951930158E-3</v>
      </c>
      <c r="I200" s="59">
        <f>G200</f>
        <v>-9.7177899951930158E-3</v>
      </c>
      <c r="O200" s="59">
        <f ca="1">+C$11+C$12*F200</f>
        <v>2.0453572341035814E-3</v>
      </c>
      <c r="Q200" s="67">
        <f>+C200-15018.5</f>
        <v>25930.078000000001</v>
      </c>
    </row>
    <row r="201" spans="1:32" s="59" customFormat="1" ht="12.95" customHeight="1" x14ac:dyDescent="0.2">
      <c r="A201" s="40" t="s">
        <v>752</v>
      </c>
      <c r="B201" s="41" t="s">
        <v>170</v>
      </c>
      <c r="C201" s="40">
        <v>40953.642999999996</v>
      </c>
      <c r="D201" s="40" t="s">
        <v>199</v>
      </c>
      <c r="E201" s="6">
        <f>+(C201-C$7)/C$8</f>
        <v>3171.5020767247861</v>
      </c>
      <c r="F201" s="59">
        <f>ROUND(2*E201,0)/2</f>
        <v>3171.5</v>
      </c>
      <c r="G201" s="59">
        <f>+C201-(C$7+F201*C$8)</f>
        <v>5.243769999651704E-3</v>
      </c>
      <c r="I201" s="59">
        <f>G201</f>
        <v>5.243769999651704E-3</v>
      </c>
      <c r="O201" s="59">
        <f ca="1">+C$11+C$12*F201</f>
        <v>2.0455317155600649E-3</v>
      </c>
      <c r="Q201" s="67">
        <f>+C201-15018.5</f>
        <v>25935.142999999996</v>
      </c>
    </row>
    <row r="202" spans="1:32" s="59" customFormat="1" ht="12.95" customHeight="1" x14ac:dyDescent="0.2">
      <c r="A202" s="5" t="s">
        <v>180</v>
      </c>
      <c r="B202" s="24"/>
      <c r="C202" s="5">
        <v>41024.338199999998</v>
      </c>
      <c r="D202" s="5"/>
      <c r="E202" s="6">
        <f>+(C202-C$7)/C$8</f>
        <v>3199.499962618107</v>
      </c>
      <c r="F202" s="59">
        <f>ROUND(2*E202,0)/2</f>
        <v>3199.5</v>
      </c>
      <c r="G202" s="59">
        <f>+C202-(C$7+F202*C$8)</f>
        <v>-9.4389994046650827E-5</v>
      </c>
      <c r="K202" s="59">
        <f>G202</f>
        <v>-9.4389994046650827E-5</v>
      </c>
      <c r="O202" s="59">
        <f ca="1">+C$11+C$12*F202</f>
        <v>2.0479744559508332E-3</v>
      </c>
      <c r="Q202" s="67">
        <f>+C202-15018.5</f>
        <v>26005.838199999998</v>
      </c>
      <c r="U202" s="3"/>
    </row>
    <row r="203" spans="1:32" s="59" customFormat="1" ht="12.95" customHeight="1" x14ac:dyDescent="0.2">
      <c r="A203" s="5" t="s">
        <v>181</v>
      </c>
      <c r="B203" s="24"/>
      <c r="C203" s="5">
        <v>41399.305</v>
      </c>
      <c r="D203" s="5"/>
      <c r="E203" s="6">
        <f>+(C203-C$7)/C$8</f>
        <v>3348.0005352196899</v>
      </c>
      <c r="F203" s="59">
        <f>ROUND(2*E203,0)/2</f>
        <v>3348</v>
      </c>
      <c r="G203" s="59">
        <f>+C203-(C$7+F203*C$8)</f>
        <v>1.3514400052372366E-3</v>
      </c>
      <c r="K203" s="59">
        <f>G203</f>
        <v>1.3514400052372366E-3</v>
      </c>
      <c r="O203" s="59">
        <f ca="1">+C$11+C$12*F203</f>
        <v>2.0609297040947287E-3</v>
      </c>
      <c r="Q203" s="67">
        <f>+C203-15018.5</f>
        <v>26380.805</v>
      </c>
      <c r="U203" s="3"/>
    </row>
    <row r="204" spans="1:32" s="59" customFormat="1" ht="12.95" customHeight="1" x14ac:dyDescent="0.2">
      <c r="A204" s="6" t="s">
        <v>40</v>
      </c>
      <c r="B204" s="21" t="s">
        <v>170</v>
      </c>
      <c r="C204" s="22">
        <v>41789.406000000003</v>
      </c>
      <c r="D204" s="22"/>
      <c r="E204" s="6">
        <f>+(C204-C$7)/C$8</f>
        <v>3502.4948047722214</v>
      </c>
      <c r="F204" s="59">
        <f>ROUND(2*E204,0)/2</f>
        <v>3502.5</v>
      </c>
      <c r="G204" s="59">
        <f>+C204-(C$7+F204*C$8)</f>
        <v>-1.3118049995682668E-2</v>
      </c>
      <c r="I204" s="59">
        <f>G204</f>
        <v>-1.3118049995682668E-2</v>
      </c>
      <c r="O204" s="59">
        <f ca="1">+C$11+C$12*F204</f>
        <v>2.0744083966080743E-3</v>
      </c>
      <c r="Q204" s="67">
        <f>+C204-15018.5</f>
        <v>26770.906000000003</v>
      </c>
      <c r="U204" s="3"/>
      <c r="AB204" s="59">
        <v>18</v>
      </c>
      <c r="AD204" s="59" t="s">
        <v>32</v>
      </c>
      <c r="AF204" s="59" t="s">
        <v>34</v>
      </c>
    </row>
    <row r="205" spans="1:32" s="59" customFormat="1" ht="12.95" customHeight="1" x14ac:dyDescent="0.2">
      <c r="A205" s="6" t="s">
        <v>41</v>
      </c>
      <c r="B205" s="21"/>
      <c r="C205" s="22">
        <v>42045.701999999997</v>
      </c>
      <c r="D205" s="22"/>
      <c r="E205" s="6">
        <f>+(C205-C$7)/C$8</f>
        <v>3603.997398483169</v>
      </c>
      <c r="F205" s="59">
        <f>ROUND(2*E205,0)/2</f>
        <v>3604</v>
      </c>
      <c r="G205" s="59">
        <f>+C205-(C$7+F205*C$8)</f>
        <v>-6.5688800023053773E-3</v>
      </c>
      <c r="I205" s="59">
        <f>G205</f>
        <v>-6.5688800023053773E-3</v>
      </c>
      <c r="O205" s="59">
        <f ca="1">+C$11+C$12*F205</f>
        <v>2.0832633305246091E-3</v>
      </c>
      <c r="Q205" s="67">
        <f>+C205-15018.5</f>
        <v>27027.201999999997</v>
      </c>
      <c r="U205" s="3"/>
      <c r="AB205" s="59">
        <v>11</v>
      </c>
      <c r="AD205" s="59" t="s">
        <v>32</v>
      </c>
      <c r="AF205" s="59" t="s">
        <v>34</v>
      </c>
    </row>
    <row r="206" spans="1:32" s="59" customFormat="1" ht="12.95" customHeight="1" x14ac:dyDescent="0.2">
      <c r="A206" s="6" t="s">
        <v>41</v>
      </c>
      <c r="B206" s="21"/>
      <c r="C206" s="22">
        <v>42058.315000000002</v>
      </c>
      <c r="D206" s="22"/>
      <c r="E206" s="6">
        <f>+(C206-C$7)/C$8</f>
        <v>3608.9926079849824</v>
      </c>
      <c r="F206" s="59">
        <f>ROUND(2*E206,0)/2</f>
        <v>3609</v>
      </c>
      <c r="G206" s="59">
        <f>+C206-(C$7+F206*C$8)</f>
        <v>-1.8664979994355235E-2</v>
      </c>
      <c r="I206" s="59">
        <f>G206</f>
        <v>-1.8664979994355235E-2</v>
      </c>
      <c r="O206" s="59">
        <f ca="1">+C$11+C$12*F206</f>
        <v>2.083699534165818E-3</v>
      </c>
      <c r="Q206" s="67">
        <f>+C206-15018.5</f>
        <v>27039.815000000002</v>
      </c>
      <c r="U206" s="3"/>
      <c r="AB206" s="59">
        <v>8</v>
      </c>
      <c r="AD206" s="59" t="s">
        <v>32</v>
      </c>
      <c r="AF206" s="59" t="s">
        <v>34</v>
      </c>
    </row>
    <row r="207" spans="1:32" s="59" customFormat="1" ht="12.95" customHeight="1" x14ac:dyDescent="0.2">
      <c r="A207" s="6" t="s">
        <v>41</v>
      </c>
      <c r="B207" s="21" t="s">
        <v>170</v>
      </c>
      <c r="C207" s="22">
        <v>42059.595000000001</v>
      </c>
      <c r="D207" s="22"/>
      <c r="E207" s="6">
        <f>+(C207-C$7)/C$8</f>
        <v>3609.4995348193843</v>
      </c>
      <c r="F207" s="59">
        <f>ROUND(2*E207,0)/2</f>
        <v>3609.5</v>
      </c>
      <c r="G207" s="59">
        <f>+C207-(C$7+F207*C$8)</f>
        <v>-1.1745899973902851E-3</v>
      </c>
      <c r="I207" s="59">
        <f>G207</f>
        <v>-1.1745899973902851E-3</v>
      </c>
      <c r="O207" s="59">
        <f ca="1">+C$11+C$12*F207</f>
        <v>2.0837431545299386E-3</v>
      </c>
      <c r="Q207" s="67">
        <f>+C207-15018.5</f>
        <v>27041.095000000001</v>
      </c>
      <c r="U207" s="3"/>
      <c r="AB207" s="59">
        <v>6</v>
      </c>
      <c r="AD207" s="59" t="s">
        <v>32</v>
      </c>
      <c r="AF207" s="59" t="s">
        <v>34</v>
      </c>
    </row>
    <row r="208" spans="1:32" s="59" customFormat="1" ht="12.95" customHeight="1" x14ac:dyDescent="0.2">
      <c r="A208" s="6" t="s">
        <v>42</v>
      </c>
      <c r="B208" s="21"/>
      <c r="C208" s="22">
        <v>42088.627</v>
      </c>
      <c r="D208" s="22"/>
      <c r="E208" s="6">
        <f>+(C208-C$7)/C$8</f>
        <v>3620.9972690821751</v>
      </c>
      <c r="F208" s="59">
        <f>ROUND(2*E208,0)/2</f>
        <v>3621</v>
      </c>
      <c r="G208" s="59">
        <f>+C208-(C$7+F208*C$8)</f>
        <v>-6.8956199975218624E-3</v>
      </c>
      <c r="I208" s="59">
        <f>G208</f>
        <v>-6.8956199975218624E-3</v>
      </c>
      <c r="O208" s="59">
        <f ca="1">+C$11+C$12*F208</f>
        <v>2.0847464229047184E-3</v>
      </c>
      <c r="Q208" s="67">
        <f>+C208-15018.5</f>
        <v>27070.127</v>
      </c>
      <c r="U208" s="3"/>
      <c r="AB208" s="59">
        <v>5</v>
      </c>
      <c r="AD208" s="59" t="s">
        <v>32</v>
      </c>
      <c r="AF208" s="59" t="s">
        <v>34</v>
      </c>
    </row>
    <row r="209" spans="1:32" s="59" customFormat="1" ht="12.95" customHeight="1" x14ac:dyDescent="0.2">
      <c r="A209" s="6" t="s">
        <v>43</v>
      </c>
      <c r="B209" s="21"/>
      <c r="C209" s="22">
        <v>42154.440999999999</v>
      </c>
      <c r="D209" s="22"/>
      <c r="E209" s="6">
        <f>+(C209-C$7)/C$8</f>
        <v>3647.0620211754281</v>
      </c>
      <c r="F209" s="59">
        <f>ROUND(2*E209,0)/2</f>
        <v>3647</v>
      </c>
      <c r="I209" s="59">
        <f>G209</f>
        <v>0</v>
      </c>
      <c r="O209" s="59">
        <f ca="1">+C$11+C$12*F209</f>
        <v>2.0870146818390031E-3</v>
      </c>
      <c r="Q209" s="67">
        <f>+C209-15018.5</f>
        <v>27135.940999999999</v>
      </c>
      <c r="U209" s="3">
        <v>0.15660465999826556</v>
      </c>
      <c r="AB209" s="59">
        <v>16</v>
      </c>
      <c r="AD209" s="59" t="s">
        <v>32</v>
      </c>
      <c r="AF209" s="59" t="s">
        <v>34</v>
      </c>
    </row>
    <row r="210" spans="1:32" s="59" customFormat="1" ht="12.95" customHeight="1" x14ac:dyDescent="0.2">
      <c r="A210" s="6" t="s">
        <v>45</v>
      </c>
      <c r="B210" s="21" t="s">
        <v>170</v>
      </c>
      <c r="C210" s="22">
        <v>42395.421999999999</v>
      </c>
      <c r="D210" s="22"/>
      <c r="E210" s="6">
        <f>+(C210-C$7)/C$8</f>
        <v>3742.4993145200701</v>
      </c>
      <c r="F210" s="59">
        <f>ROUND(2*E210,0)/2</f>
        <v>3742.5</v>
      </c>
      <c r="G210" s="59">
        <f>+C210-(C$7+F210*C$8)</f>
        <v>-1.7308499955106527E-3</v>
      </c>
      <c r="I210" s="59">
        <f>G210</f>
        <v>-1.7308499955106527E-3</v>
      </c>
      <c r="O210" s="59">
        <f ca="1">+C$11+C$12*F210</f>
        <v>2.0953461713860877E-3</v>
      </c>
      <c r="Q210" s="67">
        <f>+C210-15018.5</f>
        <v>27376.921999999999</v>
      </c>
      <c r="U210" s="3"/>
      <c r="AB210" s="59">
        <v>10</v>
      </c>
      <c r="AD210" s="59" t="s">
        <v>44</v>
      </c>
      <c r="AF210" s="59" t="s">
        <v>34</v>
      </c>
    </row>
    <row r="211" spans="1:32" s="59" customFormat="1" ht="12.95" customHeight="1" x14ac:dyDescent="0.2">
      <c r="A211" s="6" t="s">
        <v>45</v>
      </c>
      <c r="B211" s="21" t="s">
        <v>170</v>
      </c>
      <c r="C211" s="22">
        <v>42395.44</v>
      </c>
      <c r="D211" s="22"/>
      <c r="E211" s="6">
        <f>+(C211-C$7)/C$8</f>
        <v>3742.5064431786805</v>
      </c>
      <c r="F211" s="59">
        <f>ROUND(2*E211,0)/2</f>
        <v>3742.5</v>
      </c>
      <c r="G211" s="59">
        <f>+C211-(C$7+F211*C$8)</f>
        <v>1.626915000815643E-2</v>
      </c>
      <c r="I211" s="59">
        <f>G211</f>
        <v>1.626915000815643E-2</v>
      </c>
      <c r="O211" s="59">
        <f ca="1">+C$11+C$12*F211</f>
        <v>2.0953461713860877E-3</v>
      </c>
      <c r="Q211" s="67">
        <f>+C211-15018.5</f>
        <v>27376.940000000002</v>
      </c>
      <c r="U211" s="3"/>
      <c r="AB211" s="59">
        <v>16</v>
      </c>
      <c r="AD211" s="59" t="s">
        <v>46</v>
      </c>
      <c r="AF211" s="59" t="s">
        <v>34</v>
      </c>
    </row>
    <row r="212" spans="1:32" s="59" customFormat="1" ht="12.95" customHeight="1" x14ac:dyDescent="0.2">
      <c r="A212" s="6" t="s">
        <v>45</v>
      </c>
      <c r="B212" s="21" t="s">
        <v>170</v>
      </c>
      <c r="C212" s="22">
        <v>42400.463000000003</v>
      </c>
      <c r="D212" s="22"/>
      <c r="E212" s="6">
        <f>+(C212-C$7)/C$8</f>
        <v>3744.4957349671213</v>
      </c>
      <c r="F212" s="59">
        <f>ROUND(2*E212,0)/2</f>
        <v>3744.5</v>
      </c>
      <c r="G212" s="59">
        <f>+C212-(C$7+F212*C$8)</f>
        <v>-1.0769289991003461E-2</v>
      </c>
      <c r="I212" s="59">
        <f>G212</f>
        <v>-1.0769289991003461E-2</v>
      </c>
      <c r="O212" s="59">
        <f ca="1">+C$11+C$12*F212</f>
        <v>2.0955206528425708E-3</v>
      </c>
      <c r="Q212" s="67">
        <f>+C212-15018.5</f>
        <v>27381.963000000003</v>
      </c>
      <c r="U212" s="3"/>
      <c r="AB212" s="59">
        <v>8</v>
      </c>
      <c r="AD212" s="59" t="s">
        <v>47</v>
      </c>
      <c r="AF212" s="59" t="s">
        <v>34</v>
      </c>
    </row>
    <row r="213" spans="1:32" s="59" customFormat="1" ht="12.95" customHeight="1" x14ac:dyDescent="0.2">
      <c r="A213" s="6" t="s">
        <v>45</v>
      </c>
      <c r="B213" s="21"/>
      <c r="C213" s="22">
        <v>42404.279000000002</v>
      </c>
      <c r="D213" s="22"/>
      <c r="E213" s="6">
        <f>+(C213-C$7)/C$8</f>
        <v>3746.0070105921832</v>
      </c>
      <c r="F213" s="59">
        <f>ROUND(2*E213,0)/2</f>
        <v>3746</v>
      </c>
      <c r="G213" s="59">
        <f>+C213-(C$7+F213*C$8)</f>
        <v>1.7701880009553861E-2</v>
      </c>
      <c r="I213" s="59">
        <f>G213</f>
        <v>1.7701880009553861E-2</v>
      </c>
      <c r="O213" s="59">
        <f ca="1">+C$11+C$12*F213</f>
        <v>2.0956515139349337E-3</v>
      </c>
      <c r="Q213" s="67">
        <f>+C213-15018.5</f>
        <v>27385.779000000002</v>
      </c>
      <c r="U213" s="3"/>
      <c r="AB213" s="59">
        <v>13</v>
      </c>
      <c r="AD213" s="59" t="s">
        <v>36</v>
      </c>
      <c r="AF213" s="59" t="s">
        <v>34</v>
      </c>
    </row>
    <row r="214" spans="1:32" s="59" customFormat="1" ht="12.95" customHeight="1" x14ac:dyDescent="0.2">
      <c r="A214" s="6" t="s">
        <v>45</v>
      </c>
      <c r="B214" s="21" t="s">
        <v>170</v>
      </c>
      <c r="C214" s="22">
        <v>42405.523000000001</v>
      </c>
      <c r="D214" s="22"/>
      <c r="E214" s="6">
        <f>+(C214-C$7)/C$8</f>
        <v>3746.4996801093675</v>
      </c>
      <c r="F214" s="59">
        <f>ROUND(2*E214,0)/2</f>
        <v>3746.5</v>
      </c>
      <c r="G214" s="59">
        <f>+C214-(C$7+F214*C$8)</f>
        <v>-8.0772999353939667E-4</v>
      </c>
      <c r="I214" s="59">
        <f>G214</f>
        <v>-8.0772999353939667E-4</v>
      </c>
      <c r="O214" s="59">
        <f ca="1">+C$11+C$12*F214</f>
        <v>2.0956951342990544E-3</v>
      </c>
      <c r="Q214" s="67">
        <f>+C214-15018.5</f>
        <v>27387.023000000001</v>
      </c>
      <c r="U214" s="3"/>
      <c r="AB214" s="59">
        <v>11</v>
      </c>
      <c r="AD214" s="59" t="s">
        <v>46</v>
      </c>
      <c r="AF214" s="59" t="s">
        <v>34</v>
      </c>
    </row>
    <row r="215" spans="1:32" s="59" customFormat="1" ht="12.95" customHeight="1" x14ac:dyDescent="0.2">
      <c r="A215" s="6" t="s">
        <v>48</v>
      </c>
      <c r="B215" s="21"/>
      <c r="C215" s="22">
        <v>42414.347000000002</v>
      </c>
      <c r="D215" s="22"/>
      <c r="E215" s="6">
        <f>+(C215-C$7)/C$8</f>
        <v>3749.9943069740298</v>
      </c>
      <c r="F215" s="59">
        <f>ROUND(2*E215,0)/2</f>
        <v>3750</v>
      </c>
      <c r="G215" s="59">
        <f>+C215-(C$7+F215*C$8)</f>
        <v>-1.4374999991559889E-2</v>
      </c>
      <c r="I215" s="59">
        <f>G215</f>
        <v>-1.4374999991559889E-2</v>
      </c>
      <c r="O215" s="59">
        <f ca="1">+C$11+C$12*F215</f>
        <v>2.0960004768479003E-3</v>
      </c>
      <c r="Q215" s="67">
        <f>+C215-15018.5</f>
        <v>27395.847000000002</v>
      </c>
      <c r="U215" s="3"/>
      <c r="AB215" s="59">
        <v>11</v>
      </c>
      <c r="AD215" s="59" t="s">
        <v>36</v>
      </c>
      <c r="AF215" s="59" t="s">
        <v>34</v>
      </c>
    </row>
    <row r="216" spans="1:32" s="59" customFormat="1" ht="12.95" customHeight="1" x14ac:dyDescent="0.2">
      <c r="A216" s="6" t="s">
        <v>48</v>
      </c>
      <c r="B216" s="21"/>
      <c r="C216" s="22">
        <v>42414.351000000002</v>
      </c>
      <c r="D216" s="22"/>
      <c r="E216" s="6">
        <f>+(C216-C$7)/C$8</f>
        <v>3749.9958911203876</v>
      </c>
      <c r="F216" s="59">
        <f>ROUND(2*E216,0)/2</f>
        <v>3750</v>
      </c>
      <c r="G216" s="59">
        <f>+C216-(C$7+F216*C$8)</f>
        <v>-1.0374999990744982E-2</v>
      </c>
      <c r="I216" s="59">
        <f>G216</f>
        <v>-1.0374999990744982E-2</v>
      </c>
      <c r="O216" s="59">
        <f ca="1">+C$11+C$12*F216</f>
        <v>2.0960004768479003E-3</v>
      </c>
      <c r="Q216" s="67">
        <f>+C216-15018.5</f>
        <v>27395.851000000002</v>
      </c>
      <c r="U216" s="3"/>
      <c r="AB216" s="59">
        <v>9</v>
      </c>
      <c r="AD216" s="59" t="s">
        <v>38</v>
      </c>
      <c r="AF216" s="59" t="s">
        <v>34</v>
      </c>
    </row>
    <row r="217" spans="1:32" s="59" customFormat="1" ht="12.95" customHeight="1" x14ac:dyDescent="0.2">
      <c r="A217" s="6" t="s">
        <v>48</v>
      </c>
      <c r="B217" s="21"/>
      <c r="C217" s="22">
        <v>42414.351999999999</v>
      </c>
      <c r="D217" s="22"/>
      <c r="E217" s="6">
        <f>+(C217-C$7)/C$8</f>
        <v>3749.9962871569755</v>
      </c>
      <c r="F217" s="59">
        <f>ROUND(2*E217,0)/2</f>
        <v>3750</v>
      </c>
      <c r="G217" s="59">
        <f>+C217-(C$7+F217*C$8)</f>
        <v>-9.3749999941792339E-3</v>
      </c>
      <c r="I217" s="59">
        <f>G217</f>
        <v>-9.3749999941792339E-3</v>
      </c>
      <c r="O217" s="59">
        <f ca="1">+C$11+C$12*F217</f>
        <v>2.0960004768479003E-3</v>
      </c>
      <c r="Q217" s="67">
        <f>+C217-15018.5</f>
        <v>27395.851999999999</v>
      </c>
      <c r="U217" s="3"/>
      <c r="AB217" s="59">
        <v>15</v>
      </c>
      <c r="AD217" s="59" t="s">
        <v>47</v>
      </c>
      <c r="AF217" s="59" t="s">
        <v>34</v>
      </c>
    </row>
    <row r="218" spans="1:32" s="59" customFormat="1" ht="12.95" customHeight="1" x14ac:dyDescent="0.2">
      <c r="A218" s="6" t="s">
        <v>48</v>
      </c>
      <c r="B218" s="21"/>
      <c r="C218" s="22">
        <v>42424.453999999998</v>
      </c>
      <c r="D218" s="22"/>
      <c r="E218" s="6">
        <f>+(C218-C$7)/C$8</f>
        <v>3753.9970487828609</v>
      </c>
      <c r="F218" s="59">
        <f>ROUND(2*E218,0)/2</f>
        <v>3754</v>
      </c>
      <c r="G218" s="59">
        <f>+C218-(C$7+F218*C$8)</f>
        <v>-7.4518799956422299E-3</v>
      </c>
      <c r="I218" s="59">
        <f>G218</f>
        <v>-7.4518799956422299E-3</v>
      </c>
      <c r="O218" s="59">
        <f ca="1">+C$11+C$12*F218</f>
        <v>2.0963494397608674E-3</v>
      </c>
      <c r="Q218" s="67">
        <f>+C218-15018.5</f>
        <v>27405.953999999998</v>
      </c>
      <c r="U218" s="3"/>
      <c r="AB218" s="59">
        <v>12</v>
      </c>
      <c r="AD218" s="59" t="s">
        <v>49</v>
      </c>
      <c r="AF218" s="59" t="s">
        <v>34</v>
      </c>
    </row>
    <row r="219" spans="1:32" s="59" customFormat="1" ht="12.95" customHeight="1" x14ac:dyDescent="0.2">
      <c r="A219" s="6" t="s">
        <v>48</v>
      </c>
      <c r="B219" s="21"/>
      <c r="C219" s="22">
        <v>42424.455999999998</v>
      </c>
      <c r="D219" s="22"/>
      <c r="E219" s="6">
        <f>+(C219-C$7)/C$8</f>
        <v>3753.9978408560401</v>
      </c>
      <c r="F219" s="59">
        <f>ROUND(2*E219,0)/2</f>
        <v>3754</v>
      </c>
      <c r="G219" s="59">
        <f>+C219-(C$7+F219*C$8)</f>
        <v>-5.4518799952347763E-3</v>
      </c>
      <c r="I219" s="59">
        <f>G219</f>
        <v>-5.4518799952347763E-3</v>
      </c>
      <c r="O219" s="59">
        <f ca="1">+C$11+C$12*F219</f>
        <v>2.0963494397608674E-3</v>
      </c>
      <c r="Q219" s="67">
        <f>+C219-15018.5</f>
        <v>27405.955999999998</v>
      </c>
      <c r="U219" s="3"/>
      <c r="AB219" s="59">
        <v>11</v>
      </c>
      <c r="AD219" s="59" t="s">
        <v>50</v>
      </c>
      <c r="AF219" s="59" t="s">
        <v>34</v>
      </c>
    </row>
    <row r="220" spans="1:32" s="59" customFormat="1" ht="12.95" customHeight="1" x14ac:dyDescent="0.2">
      <c r="A220" s="6" t="s">
        <v>48</v>
      </c>
      <c r="B220" s="21" t="s">
        <v>170</v>
      </c>
      <c r="C220" s="22">
        <v>42428.26</v>
      </c>
      <c r="D220" s="22"/>
      <c r="E220" s="6">
        <f>+(C220-C$7)/C$8</f>
        <v>3755.5043640420313</v>
      </c>
      <c r="F220" s="59">
        <f>ROUND(2*E220,0)/2</f>
        <v>3755.5</v>
      </c>
      <c r="G220" s="59">
        <f>+C220-(C$7+F220*C$8)</f>
        <v>1.1019290010153782E-2</v>
      </c>
      <c r="I220" s="59">
        <f>G220</f>
        <v>1.1019290010153782E-2</v>
      </c>
      <c r="O220" s="59">
        <f ca="1">+C$11+C$12*F220</f>
        <v>2.0964803008532299E-3</v>
      </c>
      <c r="Q220" s="67">
        <f>+C220-15018.5</f>
        <v>27409.760000000002</v>
      </c>
      <c r="U220" s="3"/>
      <c r="AB220" s="59">
        <v>11</v>
      </c>
      <c r="AD220" s="59" t="s">
        <v>46</v>
      </c>
      <c r="AF220" s="59" t="s">
        <v>34</v>
      </c>
    </row>
    <row r="221" spans="1:32" s="59" customFormat="1" ht="12.95" customHeight="1" x14ac:dyDescent="0.2">
      <c r="A221" s="6" t="s">
        <v>48</v>
      </c>
      <c r="B221" s="21" t="s">
        <v>170</v>
      </c>
      <c r="C221" s="22">
        <v>42433.298999999999</v>
      </c>
      <c r="D221" s="22"/>
      <c r="E221" s="6">
        <f>+(C221-C$7)/C$8</f>
        <v>3757.4999924159006</v>
      </c>
      <c r="F221" s="59">
        <f>ROUND(2*E221,0)/2</f>
        <v>3757.5</v>
      </c>
      <c r="G221" s="59">
        <f>+C221-(C$7+F221*C$8)</f>
        <v>-1.9150000298395753E-5</v>
      </c>
      <c r="I221" s="59">
        <f>G221</f>
        <v>-1.9150000298395753E-5</v>
      </c>
      <c r="O221" s="59">
        <f ca="1">+C$11+C$12*F221</f>
        <v>2.0966547823097134E-3</v>
      </c>
      <c r="Q221" s="67">
        <f>+C221-15018.5</f>
        <v>27414.798999999999</v>
      </c>
      <c r="U221" s="3"/>
      <c r="AB221" s="59">
        <v>10</v>
      </c>
      <c r="AD221" s="59" t="s">
        <v>32</v>
      </c>
      <c r="AF221" s="59" t="s">
        <v>34</v>
      </c>
    </row>
    <row r="222" spans="1:32" s="59" customFormat="1" ht="12.95" customHeight="1" x14ac:dyDescent="0.2">
      <c r="A222" s="6" t="s">
        <v>48</v>
      </c>
      <c r="B222" s="21" t="s">
        <v>170</v>
      </c>
      <c r="C222" s="22">
        <v>42433.303</v>
      </c>
      <c r="D222" s="22"/>
      <c r="E222" s="6">
        <f>+(C222-C$7)/C$8</f>
        <v>3757.5015765622584</v>
      </c>
      <c r="F222" s="59">
        <f>ROUND(2*E222,0)/2</f>
        <v>3757.5</v>
      </c>
      <c r="G222" s="59">
        <f>+C222-(C$7+F222*C$8)</f>
        <v>3.9808500005165115E-3</v>
      </c>
      <c r="I222" s="59">
        <f>G222</f>
        <v>3.9808500005165115E-3</v>
      </c>
      <c r="O222" s="59">
        <f ca="1">+C$11+C$12*F222</f>
        <v>2.0966547823097134E-3</v>
      </c>
      <c r="Q222" s="67">
        <f>+C222-15018.5</f>
        <v>27414.803</v>
      </c>
      <c r="U222" s="3"/>
      <c r="AB222" s="59">
        <v>12</v>
      </c>
      <c r="AD222" s="59" t="s">
        <v>36</v>
      </c>
      <c r="AF222" s="59" t="s">
        <v>34</v>
      </c>
    </row>
    <row r="223" spans="1:32" s="59" customFormat="1" ht="12.95" customHeight="1" x14ac:dyDescent="0.2">
      <c r="A223" s="6" t="s">
        <v>52</v>
      </c>
      <c r="B223" s="21" t="s">
        <v>170</v>
      </c>
      <c r="C223" s="22">
        <v>42438.351999999999</v>
      </c>
      <c r="D223" s="22"/>
      <c r="E223" s="6">
        <f>+(C223-C$7)/C$8</f>
        <v>3759.5011653020219</v>
      </c>
      <c r="F223" s="59">
        <f>ROUND(2*E223,0)/2</f>
        <v>3759.5</v>
      </c>
      <c r="G223" s="59">
        <f>+C223-(C$7+F223*C$8)</f>
        <v>2.9424100066535175E-3</v>
      </c>
      <c r="I223" s="59">
        <f>G223</f>
        <v>2.9424100066535175E-3</v>
      </c>
      <c r="O223" s="59">
        <f ca="1">+C$11+C$12*F223</f>
        <v>2.096829263766197E-3</v>
      </c>
      <c r="Q223" s="67">
        <f>+C223-15018.5</f>
        <v>27419.851999999999</v>
      </c>
      <c r="U223" s="3"/>
      <c r="AB223" s="59">
        <v>14</v>
      </c>
      <c r="AD223" s="59" t="s">
        <v>51</v>
      </c>
      <c r="AF223" s="59" t="s">
        <v>34</v>
      </c>
    </row>
    <row r="224" spans="1:32" s="59" customFormat="1" ht="12.95" customHeight="1" x14ac:dyDescent="0.2">
      <c r="A224" s="6" t="s">
        <v>52</v>
      </c>
      <c r="B224" s="21" t="s">
        <v>170</v>
      </c>
      <c r="C224" s="22">
        <v>42448.440999999999</v>
      </c>
      <c r="D224" s="22"/>
      <c r="E224" s="6">
        <f>+(C224-C$7)/C$8</f>
        <v>3763.496778452246</v>
      </c>
      <c r="F224" s="59">
        <f>ROUND(2*E224,0)/2</f>
        <v>3763.5</v>
      </c>
      <c r="G224" s="59">
        <f>+C224-(C$7+F224*C$8)</f>
        <v>-8.1344699938199483E-3</v>
      </c>
      <c r="I224" s="59">
        <f>G224</f>
        <v>-8.1344699938199483E-3</v>
      </c>
      <c r="O224" s="59">
        <f ca="1">+C$11+C$12*F224</f>
        <v>2.0971782266791636E-3</v>
      </c>
      <c r="Q224" s="67">
        <f>+C224-15018.5</f>
        <v>27429.940999999999</v>
      </c>
      <c r="U224" s="3"/>
      <c r="AB224" s="59">
        <v>8</v>
      </c>
      <c r="AD224" s="59" t="s">
        <v>46</v>
      </c>
      <c r="AF224" s="59" t="s">
        <v>34</v>
      </c>
    </row>
    <row r="225" spans="1:32" s="59" customFormat="1" ht="12.95" customHeight="1" x14ac:dyDescent="0.2">
      <c r="A225" s="6" t="s">
        <v>52</v>
      </c>
      <c r="B225" s="21" t="s">
        <v>170</v>
      </c>
      <c r="C225" s="22">
        <v>42448.446000000004</v>
      </c>
      <c r="D225" s="22"/>
      <c r="E225" s="6">
        <f>+(C225-C$7)/C$8</f>
        <v>3763.4987586351945</v>
      </c>
      <c r="F225" s="59">
        <f>ROUND(2*E225,0)/2</f>
        <v>3763.5</v>
      </c>
      <c r="G225" s="59">
        <f>+C225-(C$7+F225*C$8)</f>
        <v>-3.1344699891633354E-3</v>
      </c>
      <c r="I225" s="59">
        <f>G225</f>
        <v>-3.1344699891633354E-3</v>
      </c>
      <c r="O225" s="59">
        <f ca="1">+C$11+C$12*F225</f>
        <v>2.0971782266791636E-3</v>
      </c>
      <c r="Q225" s="67">
        <f>+C225-15018.5</f>
        <v>27429.946000000004</v>
      </c>
      <c r="U225" s="3"/>
      <c r="AB225" s="59">
        <v>12</v>
      </c>
      <c r="AD225" s="59" t="s">
        <v>36</v>
      </c>
      <c r="AF225" s="59" t="s">
        <v>34</v>
      </c>
    </row>
    <row r="226" spans="1:32" s="59" customFormat="1" ht="12.95" customHeight="1" x14ac:dyDescent="0.2">
      <c r="A226" s="6" t="s">
        <v>52</v>
      </c>
      <c r="B226" s="21"/>
      <c r="C226" s="22">
        <v>42452.27</v>
      </c>
      <c r="D226" s="22"/>
      <c r="E226" s="6">
        <f>+(C226-C$7)/C$8</f>
        <v>3765.0132025529692</v>
      </c>
      <c r="F226" s="59">
        <f>ROUND(2*E226,0)/2</f>
        <v>3765</v>
      </c>
      <c r="G226" s="59">
        <f>+C226-(C$7+F226*C$8)</f>
        <v>3.3336699998471886E-2</v>
      </c>
      <c r="I226" s="59">
        <f>G226</f>
        <v>3.3336699998471886E-2</v>
      </c>
      <c r="O226" s="59">
        <f ca="1">+C$11+C$12*F226</f>
        <v>2.0973090877715265E-3</v>
      </c>
      <c r="Q226" s="67">
        <f>+C226-15018.5</f>
        <v>27433.769999999997</v>
      </c>
      <c r="U226" s="3"/>
      <c r="AB226" s="59">
        <v>9</v>
      </c>
      <c r="AD226" s="59" t="s">
        <v>44</v>
      </c>
      <c r="AF226" s="59" t="s">
        <v>34</v>
      </c>
    </row>
    <row r="227" spans="1:32" s="59" customFormat="1" ht="12.95" customHeight="1" x14ac:dyDescent="0.2">
      <c r="A227" s="6" t="s">
        <v>52</v>
      </c>
      <c r="B227" s="21" t="s">
        <v>170</v>
      </c>
      <c r="C227" s="22">
        <v>42453.506999999998</v>
      </c>
      <c r="D227" s="22"/>
      <c r="E227" s="6">
        <f>+(C227-C$7)/C$8</f>
        <v>3765.5030998140287</v>
      </c>
      <c r="F227" s="59">
        <f>ROUND(2*E227,0)/2</f>
        <v>3765.5</v>
      </c>
      <c r="G227" s="59">
        <f>+C227-(C$7+F227*C$8)</f>
        <v>7.8270899975905195E-3</v>
      </c>
      <c r="I227" s="59">
        <f>G227</f>
        <v>7.8270899975905195E-3</v>
      </c>
      <c r="O227" s="59">
        <f ca="1">+C$11+C$12*F227</f>
        <v>2.0973527081356472E-3</v>
      </c>
      <c r="Q227" s="67">
        <f>+C227-15018.5</f>
        <v>27435.006999999998</v>
      </c>
      <c r="U227" s="3"/>
      <c r="AB227" s="59">
        <v>10</v>
      </c>
      <c r="AD227" s="59" t="s">
        <v>46</v>
      </c>
      <c r="AF227" s="59" t="s">
        <v>34</v>
      </c>
    </row>
    <row r="228" spans="1:32" s="59" customFormat="1" ht="12.95" customHeight="1" x14ac:dyDescent="0.2">
      <c r="A228" s="6" t="s">
        <v>52</v>
      </c>
      <c r="B228" s="21"/>
      <c r="C228" s="22">
        <v>42462.336000000003</v>
      </c>
      <c r="D228" s="22"/>
      <c r="E228" s="6">
        <f>+(C228-C$7)/C$8</f>
        <v>3768.9997068616399</v>
      </c>
      <c r="F228" s="59">
        <f>ROUND(2*E228,0)/2</f>
        <v>3769</v>
      </c>
      <c r="G228" s="59">
        <f>+C228-(C$7+F228*C$8)</f>
        <v>-7.4017999577336013E-4</v>
      </c>
      <c r="I228" s="59">
        <f>G228</f>
        <v>-7.4017999577336013E-4</v>
      </c>
      <c r="O228" s="59">
        <f ca="1">+C$11+C$12*F228</f>
        <v>2.0976580506844931E-3</v>
      </c>
      <c r="Q228" s="67">
        <f>+C228-15018.5</f>
        <v>27443.836000000003</v>
      </c>
      <c r="U228" s="3"/>
      <c r="AB228" s="59">
        <v>10</v>
      </c>
      <c r="AD228" s="59" t="s">
        <v>36</v>
      </c>
      <c r="AF228" s="59" t="s">
        <v>34</v>
      </c>
    </row>
    <row r="229" spans="1:32" s="59" customFormat="1" ht="12.95" customHeight="1" x14ac:dyDescent="0.2">
      <c r="A229" s="6" t="s">
        <v>52</v>
      </c>
      <c r="B229" s="21"/>
      <c r="C229" s="22">
        <v>42467.347999999998</v>
      </c>
      <c r="D229" s="22"/>
      <c r="E229" s="6">
        <f>+(C229-C$7)/C$8</f>
        <v>3770.9846422475953</v>
      </c>
      <c r="F229" s="59">
        <f>ROUND(2*E229,0)/2</f>
        <v>3771</v>
      </c>
      <c r="G229" s="59">
        <f>+C229-(C$7+F229*C$8)</f>
        <v>-3.8778620000812225E-2</v>
      </c>
      <c r="I229" s="59">
        <f>G229</f>
        <v>-3.8778620000812225E-2</v>
      </c>
      <c r="O229" s="59">
        <f ca="1">+C$11+C$12*F229</f>
        <v>2.0978325321409767E-3</v>
      </c>
      <c r="Q229" s="67">
        <f>+C229-15018.5</f>
        <v>27448.847999999998</v>
      </c>
      <c r="U229" s="3"/>
      <c r="AB229" s="59">
        <v>8</v>
      </c>
      <c r="AD229" s="59" t="s">
        <v>38</v>
      </c>
      <c r="AF229" s="59" t="s">
        <v>34</v>
      </c>
    </row>
    <row r="230" spans="1:32" s="59" customFormat="1" ht="12.95" customHeight="1" x14ac:dyDescent="0.2">
      <c r="A230" s="6" t="s">
        <v>52</v>
      </c>
      <c r="B230" s="21"/>
      <c r="C230" s="22">
        <v>42467.385999999999</v>
      </c>
      <c r="D230" s="22"/>
      <c r="E230" s="6">
        <f>+(C230-C$7)/C$8</f>
        <v>3770.9996916379919</v>
      </c>
      <c r="F230" s="59">
        <f>ROUND(2*E230,0)/2</f>
        <v>3771</v>
      </c>
      <c r="G230" s="59">
        <f>+C230-(C$7+F230*C$8)</f>
        <v>-7.7862000034656376E-4</v>
      </c>
      <c r="I230" s="59">
        <f>G230</f>
        <v>-7.7862000034656376E-4</v>
      </c>
      <c r="O230" s="59">
        <f ca="1">+C$11+C$12*F230</f>
        <v>2.0978325321409767E-3</v>
      </c>
      <c r="Q230" s="67">
        <f>+C230-15018.5</f>
        <v>27448.885999999999</v>
      </c>
      <c r="U230" s="3"/>
      <c r="AB230" s="59">
        <v>11</v>
      </c>
      <c r="AD230" s="59" t="s">
        <v>36</v>
      </c>
      <c r="AF230" s="59" t="s">
        <v>34</v>
      </c>
    </row>
    <row r="231" spans="1:32" s="59" customFormat="1" ht="12.95" customHeight="1" x14ac:dyDescent="0.2">
      <c r="A231" s="6" t="s">
        <v>52</v>
      </c>
      <c r="B231" s="21"/>
      <c r="C231" s="22">
        <v>42472.427000000003</v>
      </c>
      <c r="D231" s="22"/>
      <c r="E231" s="6">
        <f>+(C231-C$7)/C$8</f>
        <v>3772.9961120850426</v>
      </c>
      <c r="F231" s="59">
        <f>ROUND(2*E231,0)/2</f>
        <v>3773</v>
      </c>
      <c r="G231" s="59">
        <f>+C231-(C$7+F231*C$8)</f>
        <v>-9.8170599885634147E-3</v>
      </c>
      <c r="I231" s="59">
        <f>G231</f>
        <v>-9.8170599885634147E-3</v>
      </c>
      <c r="O231" s="59">
        <f ca="1">+C$11+C$12*F231</f>
        <v>2.0980070135974598E-3</v>
      </c>
      <c r="Q231" s="67">
        <f>+C231-15018.5</f>
        <v>27453.927000000003</v>
      </c>
      <c r="U231" s="3"/>
      <c r="AB231" s="59">
        <v>11</v>
      </c>
      <c r="AD231" s="59" t="s">
        <v>36</v>
      </c>
      <c r="AF231" s="59" t="s">
        <v>34</v>
      </c>
    </row>
    <row r="232" spans="1:32" s="59" customFormat="1" ht="12.95" customHeight="1" x14ac:dyDescent="0.2">
      <c r="A232" s="6" t="s">
        <v>52</v>
      </c>
      <c r="B232" s="21"/>
      <c r="C232" s="22">
        <v>42477.478000000003</v>
      </c>
      <c r="D232" s="22"/>
      <c r="E232" s="6">
        <f>+(C232-C$7)/C$8</f>
        <v>3774.9964928979853</v>
      </c>
      <c r="F232" s="59">
        <f>ROUND(2*E232,0)/2</f>
        <v>3775</v>
      </c>
      <c r="G232" s="59">
        <f>+C232-(C$7+F232*C$8)</f>
        <v>-8.8554999965708703E-3</v>
      </c>
      <c r="I232" s="59">
        <f>G232</f>
        <v>-8.8554999965708703E-3</v>
      </c>
      <c r="O232" s="59">
        <f ca="1">+C$11+C$12*F232</f>
        <v>2.0981814950539433E-3</v>
      </c>
      <c r="Q232" s="67">
        <f>+C232-15018.5</f>
        <v>27458.978000000003</v>
      </c>
      <c r="U232" s="3"/>
      <c r="AB232" s="59">
        <v>12</v>
      </c>
      <c r="AD232" s="59" t="s">
        <v>51</v>
      </c>
      <c r="AF232" s="59" t="s">
        <v>34</v>
      </c>
    </row>
    <row r="233" spans="1:32" s="59" customFormat="1" ht="12.95" customHeight="1" x14ac:dyDescent="0.2">
      <c r="A233" s="6" t="s">
        <v>54</v>
      </c>
      <c r="B233" s="21"/>
      <c r="C233" s="22">
        <v>42510.321000000004</v>
      </c>
      <c r="D233" s="22"/>
      <c r="E233" s="6">
        <f>+(C233-C$7)/C$8</f>
        <v>3788.0035226028922</v>
      </c>
      <c r="F233" s="59">
        <f>ROUND(2*E233,0)/2</f>
        <v>3788</v>
      </c>
      <c r="G233" s="59">
        <f>+C233-(C$7+F233*C$8)</f>
        <v>8.8946400064742193E-3</v>
      </c>
      <c r="I233" s="59">
        <f>G233</f>
        <v>8.8946400064742193E-3</v>
      </c>
      <c r="O233" s="59">
        <f ca="1">+C$11+C$12*F233</f>
        <v>2.0993156245210859E-3</v>
      </c>
      <c r="Q233" s="67">
        <f>+C233-15018.5</f>
        <v>27491.821000000004</v>
      </c>
      <c r="U233" s="3"/>
      <c r="AB233" s="59">
        <v>19</v>
      </c>
      <c r="AD233" s="59" t="s">
        <v>53</v>
      </c>
      <c r="AF233" s="59" t="s">
        <v>34</v>
      </c>
    </row>
    <row r="234" spans="1:32" s="59" customFormat="1" ht="12.95" customHeight="1" x14ac:dyDescent="0.2">
      <c r="A234" s="6" t="s">
        <v>54</v>
      </c>
      <c r="B234" s="21"/>
      <c r="C234" s="22">
        <v>42515.377999999997</v>
      </c>
      <c r="D234" s="22"/>
      <c r="E234" s="6">
        <f>+(C234-C$7)/C$8</f>
        <v>3790.0062796353686</v>
      </c>
      <c r="F234" s="59">
        <f>ROUND(2*E234,0)/2</f>
        <v>3790</v>
      </c>
      <c r="G234" s="59">
        <f>+C234-(C$7+F234*C$8)</f>
        <v>1.5856199999689125E-2</v>
      </c>
      <c r="I234" s="59">
        <f>G234</f>
        <v>1.5856199999689125E-2</v>
      </c>
      <c r="O234" s="59">
        <f ca="1">+C$11+C$12*F234</f>
        <v>2.0994901059775695E-3</v>
      </c>
      <c r="Q234" s="67">
        <f>+C234-15018.5</f>
        <v>27496.877999999997</v>
      </c>
      <c r="U234" s="3"/>
      <c r="AB234" s="59">
        <v>19</v>
      </c>
      <c r="AD234" s="59" t="s">
        <v>53</v>
      </c>
      <c r="AF234" s="59" t="s">
        <v>34</v>
      </c>
    </row>
    <row r="235" spans="1:32" s="59" customFormat="1" ht="12.95" customHeight="1" x14ac:dyDescent="0.2">
      <c r="A235" s="6" t="s">
        <v>56</v>
      </c>
      <c r="B235" s="21"/>
      <c r="C235" s="22">
        <v>42766.595999999998</v>
      </c>
      <c r="D235" s="22"/>
      <c r="E235" s="6">
        <f>+(C235-C$7)/C$8</f>
        <v>3889.4977995454628</v>
      </c>
      <c r="F235" s="59">
        <f>ROUND(2*E235,0)/2</f>
        <v>3889.5</v>
      </c>
      <c r="G235" s="59">
        <f>+C235-(C$7+F235*C$8)</f>
        <v>-5.5561900007887743E-3</v>
      </c>
      <c r="I235" s="59">
        <f>G235</f>
        <v>-5.5561900007887743E-3</v>
      </c>
      <c r="O235" s="59">
        <f ca="1">+C$11+C$12*F235</f>
        <v>2.1081705584376203E-3</v>
      </c>
      <c r="Q235" s="67">
        <f>+C235-15018.5</f>
        <v>27748.095999999998</v>
      </c>
      <c r="U235" s="3"/>
      <c r="AB235" s="59">
        <v>1</v>
      </c>
      <c r="AD235" s="59" t="s">
        <v>55</v>
      </c>
      <c r="AF235" s="59" t="s">
        <v>57</v>
      </c>
    </row>
    <row r="236" spans="1:32" s="59" customFormat="1" ht="12.95" customHeight="1" x14ac:dyDescent="0.2">
      <c r="A236" s="6" t="s">
        <v>56</v>
      </c>
      <c r="B236" s="21" t="s">
        <v>170</v>
      </c>
      <c r="C236" s="22">
        <v>42776.684000000001</v>
      </c>
      <c r="D236" s="22"/>
      <c r="E236" s="6">
        <f>+(C236-C$7)/C$8</f>
        <v>3893.4930166590989</v>
      </c>
      <c r="F236" s="59">
        <f>ROUND(2*E236,0)/2</f>
        <v>3893.5</v>
      </c>
      <c r="G236" s="59">
        <f>+C236-(C$7+F236*C$8)</f>
        <v>-1.7633069997827988E-2</v>
      </c>
      <c r="I236" s="59">
        <f>G236</f>
        <v>-1.7633069997827988E-2</v>
      </c>
      <c r="O236" s="59">
        <f ca="1">+C$11+C$12*F236</f>
        <v>2.1085195213505874E-3</v>
      </c>
      <c r="Q236" s="67">
        <f>+C236-15018.5</f>
        <v>27758.184000000001</v>
      </c>
      <c r="U236" s="3"/>
      <c r="AA236" s="59" t="s">
        <v>58</v>
      </c>
      <c r="AB236" s="59">
        <v>1</v>
      </c>
      <c r="AD236" s="59" t="s">
        <v>55</v>
      </c>
      <c r="AF236" s="59" t="s">
        <v>57</v>
      </c>
    </row>
    <row r="237" spans="1:32" s="59" customFormat="1" ht="12.95" customHeight="1" x14ac:dyDescent="0.2">
      <c r="A237" s="6" t="s">
        <v>60</v>
      </c>
      <c r="B237" s="21" t="s">
        <v>170</v>
      </c>
      <c r="C237" s="22">
        <v>42784.275999999998</v>
      </c>
      <c r="D237" s="22"/>
      <c r="E237" s="6">
        <f>+(C237-C$7)/C$8</f>
        <v>3896.4997264456474</v>
      </c>
      <c r="F237" s="59">
        <f>ROUND(2*E237,0)/2</f>
        <v>3896.5</v>
      </c>
      <c r="G237" s="59">
        <f>+C237-(C$7+F237*C$8)</f>
        <v>-6.9072999758645892E-4</v>
      </c>
      <c r="I237" s="59">
        <f>G237</f>
        <v>-6.9072999758645892E-4</v>
      </c>
      <c r="O237" s="59">
        <f ca="1">+C$11+C$12*F237</f>
        <v>2.1087812435353127E-3</v>
      </c>
      <c r="Q237" s="67">
        <f>+C237-15018.5</f>
        <v>27765.775999999998</v>
      </c>
      <c r="U237" s="3"/>
      <c r="AB237" s="59">
        <v>26</v>
      </c>
      <c r="AD237" s="59" t="s">
        <v>59</v>
      </c>
      <c r="AF237" s="59" t="s">
        <v>34</v>
      </c>
    </row>
    <row r="238" spans="1:32" s="59" customFormat="1" ht="12.95" customHeight="1" x14ac:dyDescent="0.2">
      <c r="A238" s="6" t="s">
        <v>56</v>
      </c>
      <c r="B238" s="21" t="s">
        <v>170</v>
      </c>
      <c r="C238" s="22">
        <v>42786.798000000003</v>
      </c>
      <c r="D238" s="22"/>
      <c r="E238" s="6">
        <f>+(C238-C$7)/C$8</f>
        <v>3897.4985307240577</v>
      </c>
      <c r="F238" s="59">
        <f>ROUND(2*E238,0)/2</f>
        <v>3897.5</v>
      </c>
      <c r="G238" s="59">
        <f>+C238-(C$7+F238*C$8)</f>
        <v>-3.7099499968462624E-3</v>
      </c>
      <c r="I238" s="59">
        <f>G238</f>
        <v>-3.7099499968462624E-3</v>
      </c>
      <c r="O238" s="59">
        <f ca="1">+C$11+C$12*F238</f>
        <v>2.1088684842635545E-3</v>
      </c>
      <c r="Q238" s="67">
        <f>+C238-15018.5</f>
        <v>27768.298000000003</v>
      </c>
      <c r="U238" s="3"/>
      <c r="AA238" s="59" t="s">
        <v>58</v>
      </c>
      <c r="AB238" s="59">
        <v>1</v>
      </c>
      <c r="AD238" s="59" t="s">
        <v>61</v>
      </c>
      <c r="AF238" s="59" t="s">
        <v>57</v>
      </c>
    </row>
    <row r="239" spans="1:32" s="59" customFormat="1" ht="12.95" customHeight="1" x14ac:dyDescent="0.2">
      <c r="A239" s="5" t="s">
        <v>182</v>
      </c>
      <c r="B239" s="24"/>
      <c r="C239" s="5">
        <v>42786.8</v>
      </c>
      <c r="D239" s="5">
        <v>0.01</v>
      </c>
      <c r="E239" s="6">
        <f>+(C239-C$7)/C$8</f>
        <v>3897.4993227972368</v>
      </c>
      <c r="F239" s="59">
        <f>ROUND(2*E239,0)/2</f>
        <v>3897.5</v>
      </c>
      <c r="G239" s="59">
        <f>+C239-(C$7+F239*C$8)</f>
        <v>-1.7099499964388087E-3</v>
      </c>
      <c r="I239" s="59">
        <f>G239</f>
        <v>-1.7099499964388087E-3</v>
      </c>
      <c r="O239" s="59">
        <f ca="1">+C$11+C$12*F239</f>
        <v>2.1088684842635545E-3</v>
      </c>
      <c r="Q239" s="67">
        <f>+C239-15018.5</f>
        <v>27768.300000000003</v>
      </c>
      <c r="U239" s="3"/>
    </row>
    <row r="240" spans="1:32" s="59" customFormat="1" ht="12.95" customHeight="1" x14ac:dyDescent="0.2">
      <c r="A240" s="6" t="s">
        <v>60</v>
      </c>
      <c r="B240" s="21" t="s">
        <v>170</v>
      </c>
      <c r="C240" s="22">
        <v>42789.328000000001</v>
      </c>
      <c r="D240" s="22"/>
      <c r="E240" s="6">
        <f>+(C240-C$7)/C$8</f>
        <v>3898.5005032951808</v>
      </c>
      <c r="F240" s="59">
        <f>ROUND(2*E240,0)/2</f>
        <v>3898.5</v>
      </c>
      <c r="G240" s="59">
        <f>+C240-(C$7+F240*C$8)</f>
        <v>1.2708300055237487E-3</v>
      </c>
      <c r="I240" s="59">
        <f>G240</f>
        <v>1.2708300055237487E-3</v>
      </c>
      <c r="O240" s="59">
        <f ca="1">+C$11+C$12*F240</f>
        <v>2.1089557249917958E-3</v>
      </c>
      <c r="Q240" s="67">
        <f>+C240-15018.5</f>
        <v>27770.828000000001</v>
      </c>
      <c r="U240" s="3"/>
      <c r="AB240" s="59">
        <v>10</v>
      </c>
      <c r="AD240" s="59" t="s">
        <v>62</v>
      </c>
      <c r="AF240" s="59" t="s">
        <v>34</v>
      </c>
    </row>
    <row r="241" spans="1:32" s="59" customFormat="1" ht="12.95" customHeight="1" x14ac:dyDescent="0.2">
      <c r="A241" s="6" t="s">
        <v>56</v>
      </c>
      <c r="B241" s="21"/>
      <c r="C241" s="22">
        <v>42800.7</v>
      </c>
      <c r="D241" s="22"/>
      <c r="E241" s="6">
        <f>+(C241-C$7)/C$8</f>
        <v>3903.0042313895738</v>
      </c>
      <c r="F241" s="59">
        <f>ROUND(2*E241,0)/2</f>
        <v>3903</v>
      </c>
      <c r="G241" s="59">
        <f>+C241-(C$7+F241*C$8)</f>
        <v>1.0684339998988435E-2</v>
      </c>
      <c r="I241" s="59">
        <f>G241</f>
        <v>1.0684339998988435E-2</v>
      </c>
      <c r="O241" s="59">
        <f ca="1">+C$11+C$12*F241</f>
        <v>2.1093483082688835E-3</v>
      </c>
      <c r="Q241" s="67">
        <f>+C241-15018.5</f>
        <v>27782.199999999997</v>
      </c>
      <c r="U241" s="3"/>
      <c r="AA241" s="59" t="s">
        <v>58</v>
      </c>
      <c r="AB241" s="59">
        <v>1</v>
      </c>
      <c r="AD241" s="59" t="s">
        <v>63</v>
      </c>
      <c r="AF241" s="59" t="s">
        <v>57</v>
      </c>
    </row>
    <row r="242" spans="1:32" s="59" customFormat="1" ht="12.95" customHeight="1" x14ac:dyDescent="0.2">
      <c r="A242" s="6" t="s">
        <v>60</v>
      </c>
      <c r="B242" s="21" t="s">
        <v>170</v>
      </c>
      <c r="C242" s="22">
        <v>42837.3</v>
      </c>
      <c r="D242" s="22"/>
      <c r="E242" s="6">
        <f>+(C242-C$7)/C$8</f>
        <v>3917.4991705607717</v>
      </c>
      <c r="F242" s="59">
        <f>ROUND(2*E242,0)/2</f>
        <v>3917.5</v>
      </c>
      <c r="G242" s="59">
        <f>+C242-(C$7+F242*C$8)</f>
        <v>-2.0943499912391417E-3</v>
      </c>
      <c r="I242" s="59">
        <f>G242</f>
        <v>-2.0943499912391417E-3</v>
      </c>
      <c r="O242" s="59">
        <f ca="1">+C$11+C$12*F242</f>
        <v>2.1106132988283886E-3</v>
      </c>
      <c r="Q242" s="67">
        <f>+C242-15018.5</f>
        <v>27818.800000000003</v>
      </c>
      <c r="U242" s="3"/>
      <c r="AB242" s="59">
        <v>11</v>
      </c>
      <c r="AD242" s="59" t="s">
        <v>36</v>
      </c>
      <c r="AF242" s="59" t="s">
        <v>34</v>
      </c>
    </row>
    <row r="243" spans="1:32" s="59" customFormat="1" ht="12.95" customHeight="1" x14ac:dyDescent="0.2">
      <c r="A243" s="6" t="s">
        <v>64</v>
      </c>
      <c r="B243" s="21" t="s">
        <v>170</v>
      </c>
      <c r="C243" s="22">
        <v>42842.353999999999</v>
      </c>
      <c r="D243" s="22"/>
      <c r="E243" s="6">
        <f>+(C243-C$7)/C$8</f>
        <v>3919.5007394834811</v>
      </c>
      <c r="F243" s="59">
        <f>ROUND(2*E243,0)/2</f>
        <v>3919.5</v>
      </c>
      <c r="G243" s="59">
        <f>+C243-(C$7+F243*C$8)</f>
        <v>1.867210005002562E-3</v>
      </c>
      <c r="I243" s="59">
        <f>G243</f>
        <v>1.867210005002562E-3</v>
      </c>
      <c r="O243" s="59">
        <f ca="1">+C$11+C$12*F243</f>
        <v>2.1107877802848721E-3</v>
      </c>
      <c r="Q243" s="67">
        <f>+C243-15018.5</f>
        <v>27823.853999999999</v>
      </c>
      <c r="U243" s="3"/>
      <c r="AB243" s="59">
        <v>9</v>
      </c>
      <c r="AD243" s="59" t="s">
        <v>36</v>
      </c>
      <c r="AF243" s="59" t="s">
        <v>34</v>
      </c>
    </row>
    <row r="244" spans="1:32" s="59" customFormat="1" ht="12.95" customHeight="1" x14ac:dyDescent="0.2">
      <c r="A244" s="6" t="s">
        <v>56</v>
      </c>
      <c r="B244" s="21"/>
      <c r="C244" s="22">
        <v>42843.618999999999</v>
      </c>
      <c r="D244" s="22"/>
      <c r="E244" s="6">
        <f>+(C244-C$7)/C$8</f>
        <v>3920.0017257690429</v>
      </c>
      <c r="F244" s="59">
        <f>ROUND(2*E244,0)/2</f>
        <v>3920</v>
      </c>
      <c r="G244" s="59">
        <f>+C244-(C$7+F244*C$8)</f>
        <v>4.3576000025495887E-3</v>
      </c>
      <c r="I244" s="59">
        <f>G244</f>
        <v>4.3576000025495887E-3</v>
      </c>
      <c r="O244" s="59">
        <f ca="1">+C$11+C$12*F244</f>
        <v>2.1108314006489928E-3</v>
      </c>
      <c r="Q244" s="67">
        <f>+C244-15018.5</f>
        <v>27825.118999999999</v>
      </c>
      <c r="U244" s="3"/>
      <c r="AA244" s="59" t="s">
        <v>58</v>
      </c>
      <c r="AB244" s="59">
        <v>1</v>
      </c>
      <c r="AD244" s="59" t="s">
        <v>65</v>
      </c>
      <c r="AF244" s="59" t="s">
        <v>57</v>
      </c>
    </row>
    <row r="245" spans="1:32" s="59" customFormat="1" ht="12.95" customHeight="1" x14ac:dyDescent="0.2">
      <c r="A245" s="6" t="s">
        <v>64</v>
      </c>
      <c r="B245" s="21" t="s">
        <v>170</v>
      </c>
      <c r="C245" s="22">
        <v>42847.402000000002</v>
      </c>
      <c r="D245" s="22"/>
      <c r="E245" s="6">
        <f>+(C245-C$7)/C$8</f>
        <v>3921.4999321866571</v>
      </c>
      <c r="F245" s="59">
        <f>ROUND(2*E245,0)/2</f>
        <v>3921.5</v>
      </c>
      <c r="G245" s="59">
        <f>+C245-(C$7+F245*C$8)</f>
        <v>-1.7122999270213768E-4</v>
      </c>
      <c r="I245" s="59">
        <f>G245</f>
        <v>-1.7122999270213768E-4</v>
      </c>
      <c r="O245" s="59">
        <f ca="1">+C$11+C$12*F245</f>
        <v>2.1109622617413557E-3</v>
      </c>
      <c r="Q245" s="67">
        <f>+C245-15018.5</f>
        <v>27828.902000000002</v>
      </c>
      <c r="U245" s="3"/>
      <c r="AB245" s="59">
        <v>11</v>
      </c>
      <c r="AD245" s="59" t="s">
        <v>66</v>
      </c>
      <c r="AF245" s="59" t="s">
        <v>34</v>
      </c>
    </row>
    <row r="246" spans="1:32" s="59" customFormat="1" ht="12.95" customHeight="1" x14ac:dyDescent="0.2">
      <c r="A246" s="6" t="s">
        <v>64</v>
      </c>
      <c r="B246" s="21"/>
      <c r="C246" s="22">
        <v>42866.338000000003</v>
      </c>
      <c r="D246" s="22"/>
      <c r="E246" s="6">
        <f>+(C246-C$7)/C$8</f>
        <v>3928.999281043099</v>
      </c>
      <c r="F246" s="59">
        <f>ROUND(2*E246,0)/2</f>
        <v>3929</v>
      </c>
      <c r="G246" s="59">
        <f>+C246-(C$7+F246*C$8)</f>
        <v>-1.815379990148358E-3</v>
      </c>
      <c r="I246" s="59">
        <f>G246</f>
        <v>-1.815379990148358E-3</v>
      </c>
      <c r="O246" s="59">
        <f ca="1">+C$11+C$12*F246</f>
        <v>2.1116165672031683E-3</v>
      </c>
      <c r="Q246" s="67">
        <f>+C246-15018.5</f>
        <v>27847.838000000003</v>
      </c>
      <c r="U246" s="3"/>
      <c r="AB246" s="59">
        <v>10</v>
      </c>
      <c r="AD246" s="59" t="s">
        <v>36</v>
      </c>
      <c r="AF246" s="59" t="s">
        <v>34</v>
      </c>
    </row>
    <row r="247" spans="1:32" s="59" customFormat="1" ht="12.95" customHeight="1" x14ac:dyDescent="0.2">
      <c r="A247" s="6" t="s">
        <v>64</v>
      </c>
      <c r="B247" s="21"/>
      <c r="C247" s="22">
        <v>42866.341999999997</v>
      </c>
      <c r="D247" s="22"/>
      <c r="E247" s="6">
        <f>+(C247-C$7)/C$8</f>
        <v>3929.0008651894541</v>
      </c>
      <c r="F247" s="59">
        <f>ROUND(2*E247,0)/2</f>
        <v>3929</v>
      </c>
      <c r="G247" s="59">
        <f>+C247-(C$7+F247*C$8)</f>
        <v>2.1846200033905916E-3</v>
      </c>
      <c r="I247" s="59">
        <f>G247</f>
        <v>2.1846200033905916E-3</v>
      </c>
      <c r="O247" s="59">
        <f ca="1">+C$11+C$12*F247</f>
        <v>2.1116165672031683E-3</v>
      </c>
      <c r="Q247" s="67">
        <f>+C247-15018.5</f>
        <v>27847.841999999997</v>
      </c>
      <c r="U247" s="3"/>
      <c r="AB247" s="59">
        <v>13</v>
      </c>
      <c r="AD247" s="59" t="s">
        <v>67</v>
      </c>
      <c r="AF247" s="59" t="s">
        <v>34</v>
      </c>
    </row>
    <row r="248" spans="1:32" s="59" customFormat="1" ht="12.95" customHeight="1" x14ac:dyDescent="0.2">
      <c r="A248" s="6" t="s">
        <v>64</v>
      </c>
      <c r="B248" s="21"/>
      <c r="C248" s="22">
        <v>42866.343000000001</v>
      </c>
      <c r="D248" s="22"/>
      <c r="E248" s="6">
        <f>+(C248-C$7)/C$8</f>
        <v>3929.0012612260448</v>
      </c>
      <c r="F248" s="59">
        <f>ROUND(2*E248,0)/2</f>
        <v>3929</v>
      </c>
      <c r="G248" s="59">
        <f>+C248-(C$7+F248*C$8)</f>
        <v>3.1846200072322972E-3</v>
      </c>
      <c r="I248" s="59">
        <f>G248</f>
        <v>3.1846200072322972E-3</v>
      </c>
      <c r="O248" s="59">
        <f ca="1">+C$11+C$12*F248</f>
        <v>2.1116165672031683E-3</v>
      </c>
      <c r="Q248" s="67">
        <f>+C248-15018.5</f>
        <v>27847.843000000001</v>
      </c>
      <c r="U248" s="3"/>
      <c r="AB248" s="59">
        <v>8</v>
      </c>
      <c r="AD248" s="59" t="s">
        <v>68</v>
      </c>
      <c r="AF248" s="59" t="s">
        <v>34</v>
      </c>
    </row>
    <row r="249" spans="1:32" s="59" customFormat="1" ht="12.95" customHeight="1" x14ac:dyDescent="0.2">
      <c r="A249" s="6" t="s">
        <v>56</v>
      </c>
      <c r="B249" s="21" t="s">
        <v>170</v>
      </c>
      <c r="C249" s="22">
        <v>42877.7022</v>
      </c>
      <c r="D249" s="22"/>
      <c r="E249" s="6">
        <f>+(C249-C$7)/C$8</f>
        <v>3933.4999200520951</v>
      </c>
      <c r="F249" s="59">
        <f>ROUND(2*E249,0)/2</f>
        <v>3933.5</v>
      </c>
      <c r="G249" s="59">
        <f>+C249-(C$7+F249*C$8)</f>
        <v>-2.0186999608995393E-4</v>
      </c>
      <c r="I249" s="59">
        <f>G249</f>
        <v>-2.0186999608995393E-4</v>
      </c>
      <c r="O249" s="59">
        <f ca="1">+C$11+C$12*F249</f>
        <v>2.1120091504802561E-3</v>
      </c>
      <c r="Q249" s="67">
        <f>+C249-15018.5</f>
        <v>27859.2022</v>
      </c>
      <c r="U249" s="3"/>
      <c r="AA249" s="59" t="s">
        <v>69</v>
      </c>
      <c r="AB249" s="59">
        <v>2</v>
      </c>
      <c r="AD249" s="59" t="s">
        <v>70</v>
      </c>
      <c r="AF249" s="59" t="s">
        <v>57</v>
      </c>
    </row>
    <row r="250" spans="1:32" s="59" customFormat="1" ht="12.95" customHeight="1" x14ac:dyDescent="0.2">
      <c r="A250" s="6" t="s">
        <v>64</v>
      </c>
      <c r="B250" s="21" t="s">
        <v>170</v>
      </c>
      <c r="C250" s="22">
        <v>42890.328999999998</v>
      </c>
      <c r="D250" s="22"/>
      <c r="E250" s="6">
        <f>+(C250-C$7)/C$8</f>
        <v>3938.5005948588391</v>
      </c>
      <c r="F250" s="59">
        <f>ROUND(2*E250,0)/2</f>
        <v>3938.5</v>
      </c>
      <c r="G250" s="59">
        <f>+C250-(C$7+F250*C$8)</f>
        <v>1.5020300052128732E-3</v>
      </c>
      <c r="I250" s="59">
        <f>G250</f>
        <v>1.5020300052128732E-3</v>
      </c>
      <c r="O250" s="59">
        <f ca="1">+C$11+C$12*F250</f>
        <v>2.1124453541214649E-3</v>
      </c>
      <c r="Q250" s="67">
        <f>+C250-15018.5</f>
        <v>27871.828999999998</v>
      </c>
      <c r="U250" s="3"/>
      <c r="AB250" s="59">
        <v>7</v>
      </c>
      <c r="AD250" s="59" t="s">
        <v>46</v>
      </c>
      <c r="AF250" s="59" t="s">
        <v>34</v>
      </c>
    </row>
    <row r="251" spans="1:32" s="59" customFormat="1" ht="12.95" customHeight="1" x14ac:dyDescent="0.2">
      <c r="A251" s="6" t="s">
        <v>56</v>
      </c>
      <c r="B251" s="21" t="s">
        <v>170</v>
      </c>
      <c r="C251" s="22">
        <v>43094.843999999997</v>
      </c>
      <c r="D251" s="22"/>
      <c r="E251" s="6">
        <f>+(C251-C$7)/C$8</f>
        <v>4019.496017935262</v>
      </c>
      <c r="F251" s="59">
        <f>ROUND(2*E251,0)/2</f>
        <v>4019.5</v>
      </c>
      <c r="G251" s="59">
        <f>+C251-(C$7+F251*C$8)</f>
        <v>-1.0054790000140201E-2</v>
      </c>
      <c r="I251" s="59">
        <f>G251</f>
        <v>-1.0054790000140201E-2</v>
      </c>
      <c r="O251" s="59">
        <f ca="1">+C$11+C$12*F251</f>
        <v>2.119511853109044E-3</v>
      </c>
      <c r="Q251" s="67">
        <f>+C251-15018.5</f>
        <v>28076.343999999997</v>
      </c>
      <c r="U251" s="3"/>
      <c r="AA251" s="59" t="s">
        <v>58</v>
      </c>
      <c r="AB251" s="59">
        <v>1</v>
      </c>
      <c r="AD251" s="59" t="s">
        <v>71</v>
      </c>
      <c r="AF251" s="59" t="s">
        <v>57</v>
      </c>
    </row>
    <row r="252" spans="1:32" s="59" customFormat="1" ht="12.95" customHeight="1" x14ac:dyDescent="0.2">
      <c r="A252" s="6" t="s">
        <v>72</v>
      </c>
      <c r="B252" s="21" t="s">
        <v>170</v>
      </c>
      <c r="C252" s="22">
        <v>43102.44</v>
      </c>
      <c r="D252" s="22"/>
      <c r="E252" s="6">
        <f>+(C252-C$7)/C$8</f>
        <v>4022.504311868171</v>
      </c>
      <c r="F252" s="59">
        <f>ROUND(2*E252,0)/2</f>
        <v>4022.5</v>
      </c>
      <c r="G252" s="59">
        <f>+C252-(C$7+F252*C$8)</f>
        <v>1.0887550008192193E-2</v>
      </c>
      <c r="I252" s="59">
        <f>G252</f>
        <v>1.0887550008192193E-2</v>
      </c>
      <c r="O252" s="59">
        <f ca="1">+C$11+C$12*F252</f>
        <v>2.1197735752937694E-3</v>
      </c>
      <c r="Q252" s="67">
        <f>+C252-15018.5</f>
        <v>28083.940000000002</v>
      </c>
      <c r="U252" s="3"/>
      <c r="AB252" s="59">
        <v>24</v>
      </c>
      <c r="AD252" s="59" t="s">
        <v>59</v>
      </c>
      <c r="AF252" s="59" t="s">
        <v>34</v>
      </c>
    </row>
    <row r="253" spans="1:32" s="59" customFormat="1" ht="12.95" customHeight="1" x14ac:dyDescent="0.2">
      <c r="A253" s="6" t="s">
        <v>56</v>
      </c>
      <c r="B253" s="21" t="s">
        <v>170</v>
      </c>
      <c r="C253" s="22">
        <v>43122.641000000003</v>
      </c>
      <c r="D253" s="22"/>
      <c r="E253" s="6">
        <f>+(C253-C$7)/C$8</f>
        <v>4030.5046470101747</v>
      </c>
      <c r="F253" s="59">
        <f>ROUND(2*E253,0)/2</f>
        <v>4030.5</v>
      </c>
      <c r="G253" s="59">
        <f>+C253-(C$7+F253*C$8)</f>
        <v>1.1733790008292999E-2</v>
      </c>
      <c r="I253" s="59">
        <f>G253</f>
        <v>1.1733790008292999E-2</v>
      </c>
      <c r="O253" s="59">
        <f ca="1">+C$11+C$12*F253</f>
        <v>2.1204715011197031E-3</v>
      </c>
      <c r="Q253" s="67">
        <f>+C253-15018.5</f>
        <v>28104.141000000003</v>
      </c>
      <c r="U253" s="3"/>
      <c r="AA253" s="59" t="s">
        <v>58</v>
      </c>
      <c r="AB253" s="59">
        <v>1</v>
      </c>
      <c r="AD253" s="59" t="s">
        <v>65</v>
      </c>
      <c r="AF253" s="59" t="s">
        <v>57</v>
      </c>
    </row>
    <row r="254" spans="1:32" s="59" customFormat="1" ht="12.95" customHeight="1" x14ac:dyDescent="0.2">
      <c r="A254" s="6" t="s">
        <v>72</v>
      </c>
      <c r="B254" s="21"/>
      <c r="C254" s="22">
        <v>43126.425999999999</v>
      </c>
      <c r="D254" s="22"/>
      <c r="E254" s="6">
        <f>+(C254-C$7)/C$8</f>
        <v>4032.0036455009649</v>
      </c>
      <c r="F254" s="59">
        <f>ROUND(2*E254,0)/2</f>
        <v>4032</v>
      </c>
      <c r="G254" s="59">
        <f>+C254-(C$7+F254*C$8)</f>
        <v>9.2049599988968112E-3</v>
      </c>
      <c r="I254" s="59">
        <f>G254</f>
        <v>9.2049599988968112E-3</v>
      </c>
      <c r="O254" s="59">
        <f ca="1">+C$11+C$12*F254</f>
        <v>2.120602362212066E-3</v>
      </c>
      <c r="Q254" s="67">
        <f>+C254-15018.5</f>
        <v>28107.925999999999</v>
      </c>
      <c r="U254" s="3"/>
      <c r="AB254" s="59">
        <v>25</v>
      </c>
      <c r="AD254" s="59" t="s">
        <v>59</v>
      </c>
      <c r="AF254" s="59" t="s">
        <v>34</v>
      </c>
    </row>
    <row r="255" spans="1:32" s="59" customFormat="1" ht="12.95" customHeight="1" x14ac:dyDescent="0.2">
      <c r="A255" s="6" t="s">
        <v>74</v>
      </c>
      <c r="B255" s="21"/>
      <c r="C255" s="22">
        <v>43126.427000000003</v>
      </c>
      <c r="D255" s="22"/>
      <c r="E255" s="6">
        <f>+(C255-C$7)/C$8</f>
        <v>4032.0040415375561</v>
      </c>
      <c r="F255" s="59">
        <f>ROUND(2*E255,0)/2</f>
        <v>4032</v>
      </c>
      <c r="G255" s="59">
        <f>+C255-(C$7+F255*C$8)</f>
        <v>1.0204960002738517E-2</v>
      </c>
      <c r="I255" s="59">
        <f>G255</f>
        <v>1.0204960002738517E-2</v>
      </c>
      <c r="O255" s="59">
        <f ca="1">+C$11+C$12*F255</f>
        <v>2.120602362212066E-3</v>
      </c>
      <c r="Q255" s="67">
        <f>+C255-15018.5</f>
        <v>28107.927000000003</v>
      </c>
      <c r="U255" s="3"/>
      <c r="AB255" s="59">
        <v>7</v>
      </c>
      <c r="AD255" s="59" t="s">
        <v>73</v>
      </c>
      <c r="AF255" s="59" t="s">
        <v>34</v>
      </c>
    </row>
    <row r="256" spans="1:32" s="59" customFormat="1" ht="12.95" customHeight="1" x14ac:dyDescent="0.2">
      <c r="A256" s="6" t="s">
        <v>56</v>
      </c>
      <c r="B256" s="21" t="s">
        <v>170</v>
      </c>
      <c r="C256" s="22">
        <v>43127.688000000002</v>
      </c>
      <c r="D256" s="22"/>
      <c r="E256" s="6">
        <f>+(C256-C$7)/C$8</f>
        <v>4032.5034436767596</v>
      </c>
      <c r="F256" s="59">
        <f>ROUND(2*E256,0)/2</f>
        <v>4032.5</v>
      </c>
      <c r="G256" s="59">
        <f>+C256-(C$7+F256*C$8)</f>
        <v>8.6953500067465939E-3</v>
      </c>
      <c r="I256" s="59">
        <f>G256</f>
        <v>8.6953500067465939E-3</v>
      </c>
      <c r="O256" s="59">
        <f ca="1">+C$11+C$12*F256</f>
        <v>2.1206459825761866E-3</v>
      </c>
      <c r="Q256" s="67">
        <f>+C256-15018.5</f>
        <v>28109.188000000002</v>
      </c>
      <c r="U256" s="3"/>
      <c r="AA256" s="59" t="s">
        <v>58</v>
      </c>
      <c r="AD256" s="59" t="s">
        <v>61</v>
      </c>
      <c r="AF256" s="59" t="s">
        <v>57</v>
      </c>
    </row>
    <row r="257" spans="1:32" s="59" customFormat="1" ht="12.95" customHeight="1" x14ac:dyDescent="0.2">
      <c r="A257" s="5" t="s">
        <v>183</v>
      </c>
      <c r="B257" s="24"/>
      <c r="C257" s="5">
        <v>43127.69</v>
      </c>
      <c r="D257" s="5">
        <v>4.0000000000000001E-3</v>
      </c>
      <c r="E257" s="6">
        <f>+(C257-C$7)/C$8</f>
        <v>4032.5042357499387</v>
      </c>
      <c r="F257" s="59">
        <f>ROUND(2*E257,0)/2</f>
        <v>4032.5</v>
      </c>
      <c r="G257" s="59">
        <f>+C257-(C$7+F257*C$8)</f>
        <v>1.0695350007154047E-2</v>
      </c>
      <c r="I257" s="59">
        <f>G257</f>
        <v>1.0695350007154047E-2</v>
      </c>
      <c r="O257" s="59">
        <f ca="1">+C$11+C$12*F257</f>
        <v>2.1206459825761866E-3</v>
      </c>
      <c r="Q257" s="67">
        <f>+C257-15018.5</f>
        <v>28109.190000000002</v>
      </c>
      <c r="U257" s="3"/>
    </row>
    <row r="258" spans="1:32" s="59" customFormat="1" ht="12.95" customHeight="1" x14ac:dyDescent="0.2">
      <c r="A258" s="6" t="s">
        <v>74</v>
      </c>
      <c r="B258" s="21"/>
      <c r="C258" s="22">
        <v>43136.525999999998</v>
      </c>
      <c r="D258" s="22"/>
      <c r="E258" s="6">
        <f>+(C258-C$7)/C$8</f>
        <v>4036.0036150536716</v>
      </c>
      <c r="F258" s="59">
        <f>ROUND(2*E258,0)/2</f>
        <v>4036</v>
      </c>
      <c r="G258" s="59">
        <f>+C258-(C$7+F258*C$8)</f>
        <v>9.1280800043023191E-3</v>
      </c>
      <c r="I258" s="59">
        <f>G258</f>
        <v>9.1280800043023191E-3</v>
      </c>
      <c r="O258" s="59">
        <f ca="1">+C$11+C$12*F258</f>
        <v>2.1209513251250326E-3</v>
      </c>
      <c r="Q258" s="67">
        <f>+C258-15018.5</f>
        <v>28118.025999999998</v>
      </c>
      <c r="U258" s="3"/>
      <c r="AB258" s="59">
        <v>20</v>
      </c>
      <c r="AD258" s="59" t="s">
        <v>59</v>
      </c>
      <c r="AF258" s="59" t="s">
        <v>34</v>
      </c>
    </row>
    <row r="259" spans="1:32" s="59" customFormat="1" ht="12.95" customHeight="1" x14ac:dyDescent="0.2">
      <c r="A259" s="6" t="s">
        <v>74</v>
      </c>
      <c r="B259" s="21" t="s">
        <v>170</v>
      </c>
      <c r="C259" s="22">
        <v>43145.33</v>
      </c>
      <c r="D259" s="22"/>
      <c r="E259" s="6">
        <f>+(C259-C$7)/C$8</f>
        <v>4039.4903211865476</v>
      </c>
      <c r="F259" s="59">
        <f>ROUND(2*E259,0)/2</f>
        <v>4039.5</v>
      </c>
      <c r="G259" s="59">
        <f>+C259-(C$7+F259*C$8)</f>
        <v>-2.4439189990516752E-2</v>
      </c>
      <c r="I259" s="59">
        <f>G259</f>
        <v>-2.4439189990516752E-2</v>
      </c>
      <c r="O259" s="59">
        <f ca="1">+C$11+C$12*F259</f>
        <v>2.1212566676738786E-3</v>
      </c>
      <c r="Q259" s="67">
        <f>+C259-15018.5</f>
        <v>28126.83</v>
      </c>
      <c r="U259" s="3"/>
      <c r="AB259" s="59">
        <v>10</v>
      </c>
      <c r="AD259" s="59" t="s">
        <v>68</v>
      </c>
      <c r="AF259" s="59" t="s">
        <v>34</v>
      </c>
    </row>
    <row r="260" spans="1:32" s="59" customFormat="1" ht="12.95" customHeight="1" x14ac:dyDescent="0.2">
      <c r="A260" s="6" t="s">
        <v>76</v>
      </c>
      <c r="B260" s="21"/>
      <c r="C260" s="22">
        <v>43159.248</v>
      </c>
      <c r="D260" s="22"/>
      <c r="E260" s="6">
        <f>+(C260-C$7)/C$8</f>
        <v>4045.0023584374949</v>
      </c>
      <c r="F260" s="59">
        <f>ROUND(2*E260,0)/2</f>
        <v>4045</v>
      </c>
      <c r="G260" s="59">
        <f>+C260-(C$7+F260*C$8)</f>
        <v>5.9551000013016164E-3</v>
      </c>
      <c r="I260" s="59">
        <f>G260</f>
        <v>5.9551000013016164E-3</v>
      </c>
      <c r="O260" s="59">
        <f ca="1">+C$11+C$12*F260</f>
        <v>2.1217364916792081E-3</v>
      </c>
      <c r="Q260" s="67">
        <f>+C260-15018.5</f>
        <v>28140.748</v>
      </c>
      <c r="U260" s="3"/>
      <c r="AB260" s="59">
        <v>14</v>
      </c>
      <c r="AD260" s="59" t="s">
        <v>75</v>
      </c>
      <c r="AF260" s="59" t="s">
        <v>34</v>
      </c>
    </row>
    <row r="261" spans="1:32" s="59" customFormat="1" ht="12.95" customHeight="1" x14ac:dyDescent="0.2">
      <c r="A261" s="6" t="s">
        <v>74</v>
      </c>
      <c r="B261" s="21" t="s">
        <v>170</v>
      </c>
      <c r="C261" s="22">
        <v>43160.502</v>
      </c>
      <c r="D261" s="22"/>
      <c r="E261" s="6">
        <f>+(C261-C$7)/C$8</f>
        <v>4045.4989883205735</v>
      </c>
      <c r="F261" s="59">
        <f>ROUND(2*E261,0)/2</f>
        <v>4045.5</v>
      </c>
      <c r="G261" s="59">
        <f>+C261-(C$7+F261*C$8)</f>
        <v>-2.554509999754373E-3</v>
      </c>
      <c r="I261" s="59">
        <f>G261</f>
        <v>-2.554509999754373E-3</v>
      </c>
      <c r="O261" s="59">
        <f ca="1">+C$11+C$12*F261</f>
        <v>2.1217801120433288E-3</v>
      </c>
      <c r="Q261" s="67">
        <f>+C261-15018.5</f>
        <v>28142.002</v>
      </c>
      <c r="U261" s="3"/>
      <c r="AB261" s="59">
        <v>17</v>
      </c>
      <c r="AD261" s="59" t="s">
        <v>59</v>
      </c>
      <c r="AF261" s="59" t="s">
        <v>34</v>
      </c>
    </row>
    <row r="262" spans="1:32" s="59" customFormat="1" ht="12.95" customHeight="1" x14ac:dyDescent="0.2">
      <c r="A262" s="6" t="s">
        <v>76</v>
      </c>
      <c r="B262" s="21"/>
      <c r="C262" s="22">
        <v>43174.392</v>
      </c>
      <c r="D262" s="22"/>
      <c r="E262" s="6">
        <f>+(C262-C$7)/C$8</f>
        <v>4050.9999365470189</v>
      </c>
      <c r="F262" s="59">
        <f>ROUND(2*E262,0)/2</f>
        <v>4051</v>
      </c>
      <c r="G262" s="59">
        <f>+C262-(C$7+F262*C$8)</f>
        <v>-1.6021999908844009E-4</v>
      </c>
      <c r="I262" s="59">
        <f>G262</f>
        <v>-1.6021999908844009E-4</v>
      </c>
      <c r="O262" s="59">
        <f ca="1">+C$11+C$12*F262</f>
        <v>2.1222599360486583E-3</v>
      </c>
      <c r="Q262" s="67">
        <f>+C262-15018.5</f>
        <v>28155.892</v>
      </c>
      <c r="U262" s="3"/>
      <c r="AB262" s="59">
        <v>23</v>
      </c>
      <c r="AD262" s="59" t="s">
        <v>77</v>
      </c>
      <c r="AF262" s="59" t="s">
        <v>34</v>
      </c>
    </row>
    <row r="263" spans="1:32" s="59" customFormat="1" ht="12.95" customHeight="1" x14ac:dyDescent="0.2">
      <c r="A263" s="6" t="s">
        <v>56</v>
      </c>
      <c r="B263" s="21" t="s">
        <v>170</v>
      </c>
      <c r="C263" s="22">
        <v>43185.752</v>
      </c>
      <c r="D263" s="22"/>
      <c r="E263" s="6">
        <f>+(C263-C$7)/C$8</f>
        <v>4055.4989122023412</v>
      </c>
      <c r="F263" s="59">
        <f>ROUND(2*E263,0)/2</f>
        <v>4055.5</v>
      </c>
      <c r="G263" s="59">
        <f>+C263-(C$7+F263*C$8)</f>
        <v>-2.7467099935165606E-3</v>
      </c>
      <c r="I263" s="59">
        <f>G263</f>
        <v>-2.7467099935165606E-3</v>
      </c>
      <c r="O263" s="59">
        <f ca="1">+C$11+C$12*F263</f>
        <v>2.1226525193257461E-3</v>
      </c>
      <c r="Q263" s="67">
        <f>+C263-15018.5</f>
        <v>28167.252</v>
      </c>
      <c r="U263" s="3"/>
      <c r="AA263" s="59" t="s">
        <v>58</v>
      </c>
      <c r="AB263" s="59">
        <v>1</v>
      </c>
      <c r="AD263" s="59" t="s">
        <v>78</v>
      </c>
      <c r="AF263" s="59" t="s">
        <v>57</v>
      </c>
    </row>
    <row r="264" spans="1:32" s="59" customFormat="1" ht="12.95" customHeight="1" x14ac:dyDescent="0.2">
      <c r="A264" s="6" t="s">
        <v>79</v>
      </c>
      <c r="B264" s="21"/>
      <c r="C264" s="22">
        <v>43193.36</v>
      </c>
      <c r="D264" s="22"/>
      <c r="E264" s="6">
        <f>+(C264-C$7)/C$8</f>
        <v>4058.5119585743209</v>
      </c>
      <c r="F264" s="59">
        <f>ROUND(2*E264,0)/2</f>
        <v>4058.5</v>
      </c>
      <c r="G264" s="59">
        <f>+C264-(C$7+F264*C$8)</f>
        <v>3.019563000270864E-2</v>
      </c>
      <c r="I264" s="59">
        <f>G264</f>
        <v>3.019563000270864E-2</v>
      </c>
      <c r="O264" s="59">
        <f ca="1">+C$11+C$12*F264</f>
        <v>2.1229142415104714E-3</v>
      </c>
      <c r="Q264" s="67">
        <f>+C264-15018.5</f>
        <v>28174.86</v>
      </c>
      <c r="U264" s="3"/>
      <c r="AB264" s="59">
        <v>6</v>
      </c>
      <c r="AD264" s="59" t="s">
        <v>73</v>
      </c>
      <c r="AF264" s="59" t="s">
        <v>34</v>
      </c>
    </row>
    <row r="265" spans="1:32" s="59" customFormat="1" ht="12.95" customHeight="1" x14ac:dyDescent="0.2">
      <c r="A265" s="6" t="s">
        <v>74</v>
      </c>
      <c r="B265" s="21" t="s">
        <v>170</v>
      </c>
      <c r="C265" s="22">
        <v>43198.383999999998</v>
      </c>
      <c r="D265" s="22"/>
      <c r="E265" s="6">
        <f>+(C265-C$7)/C$8</f>
        <v>4060.5016463993497</v>
      </c>
      <c r="F265" s="59">
        <f>ROUND(2*E265,0)/2</f>
        <v>4060.5</v>
      </c>
      <c r="G265" s="59">
        <f>+C265-(C$7+F265*C$8)</f>
        <v>4.1571900001144968E-3</v>
      </c>
      <c r="I265" s="59">
        <f>G265</f>
        <v>4.1571900001144968E-3</v>
      </c>
      <c r="O265" s="59">
        <f ca="1">+C$11+C$12*F265</f>
        <v>2.1230887229669549E-3</v>
      </c>
      <c r="Q265" s="67">
        <f>+C265-15018.5</f>
        <v>28179.883999999998</v>
      </c>
      <c r="U265" s="3"/>
      <c r="AB265" s="59">
        <v>14</v>
      </c>
      <c r="AD265" s="59" t="s">
        <v>59</v>
      </c>
      <c r="AF265" s="59" t="s">
        <v>34</v>
      </c>
    </row>
    <row r="266" spans="1:32" s="59" customFormat="1" ht="12.95" customHeight="1" x14ac:dyDescent="0.2">
      <c r="A266" s="6" t="s">
        <v>56</v>
      </c>
      <c r="B266" s="21"/>
      <c r="C266" s="22">
        <v>43204.68</v>
      </c>
      <c r="D266" s="22"/>
      <c r="E266" s="6">
        <f>+(C266-C$7)/C$8</f>
        <v>4062.995092766068</v>
      </c>
      <c r="F266" s="59">
        <f>ROUND(2*E266,0)/2</f>
        <v>4063</v>
      </c>
      <c r="G266" s="59">
        <f>+C266-(C$7+F266*C$8)</f>
        <v>-1.2390859999868553E-2</v>
      </c>
      <c r="I266" s="59">
        <f>G266</f>
        <v>-1.2390859999868553E-2</v>
      </c>
      <c r="O266" s="59">
        <f ca="1">+C$11+C$12*F266</f>
        <v>2.1233068247875591E-3</v>
      </c>
      <c r="Q266" s="67">
        <f>+C266-15018.5</f>
        <v>28186.18</v>
      </c>
      <c r="U266" s="3"/>
      <c r="AA266" s="59" t="s">
        <v>58</v>
      </c>
      <c r="AB266" s="59">
        <v>1</v>
      </c>
      <c r="AD266" s="59" t="s">
        <v>71</v>
      </c>
      <c r="AF266" s="59" t="s">
        <v>57</v>
      </c>
    </row>
    <row r="267" spans="1:32" s="59" customFormat="1" ht="12.95" customHeight="1" x14ac:dyDescent="0.2">
      <c r="A267" s="6" t="s">
        <v>56</v>
      </c>
      <c r="B267" s="21"/>
      <c r="C267" s="22">
        <v>43204.694000000003</v>
      </c>
      <c r="D267" s="22"/>
      <c r="E267" s="6">
        <f>+(C267-C$7)/C$8</f>
        <v>4063.00063727832</v>
      </c>
      <c r="F267" s="59">
        <f>ROUND(2*E267,0)/2</f>
        <v>4063</v>
      </c>
      <c r="G267" s="59">
        <f>+C267-(C$7+F267*C$8)</f>
        <v>1.6091400029836223E-3</v>
      </c>
      <c r="I267" s="59">
        <f>G267</f>
        <v>1.6091400029836223E-3</v>
      </c>
      <c r="O267" s="59">
        <f ca="1">+C$11+C$12*F267</f>
        <v>2.1233068247875591E-3</v>
      </c>
      <c r="Q267" s="67">
        <f>+C267-15018.5</f>
        <v>28186.194000000003</v>
      </c>
      <c r="U267" s="3"/>
      <c r="AA267" s="59" t="s">
        <v>58</v>
      </c>
      <c r="AB267" s="59">
        <v>1</v>
      </c>
      <c r="AD267" s="59" t="s">
        <v>80</v>
      </c>
      <c r="AF267" s="59" t="s">
        <v>57</v>
      </c>
    </row>
    <row r="268" spans="1:32" s="59" customFormat="1" ht="12.95" customHeight="1" x14ac:dyDescent="0.2">
      <c r="A268" s="6" t="s">
        <v>81</v>
      </c>
      <c r="B268" s="21"/>
      <c r="C268" s="22">
        <v>43217.319000000003</v>
      </c>
      <c r="D268" s="22"/>
      <c r="E268" s="6">
        <f>+(C268-C$7)/C$8</f>
        <v>4068.0005992192041</v>
      </c>
      <c r="F268" s="59">
        <f>ROUND(2*E268,0)/2</f>
        <v>4068</v>
      </c>
      <c r="G268" s="59">
        <f>+C268-(C$7+F268*C$8)</f>
        <v>1.5130400061025284E-3</v>
      </c>
      <c r="I268" s="59">
        <f>G268</f>
        <v>1.5130400061025284E-3</v>
      </c>
      <c r="O268" s="59">
        <f ca="1">+C$11+C$12*F268</f>
        <v>2.1237430284287676E-3</v>
      </c>
      <c r="Q268" s="67">
        <f>+C268-15018.5</f>
        <v>28198.819000000003</v>
      </c>
      <c r="U268" s="3"/>
      <c r="AB268" s="59">
        <v>16</v>
      </c>
      <c r="AD268" s="59" t="s">
        <v>59</v>
      </c>
      <c r="AF268" s="59" t="s">
        <v>34</v>
      </c>
    </row>
    <row r="269" spans="1:32" s="59" customFormat="1" ht="12.95" customHeight="1" x14ac:dyDescent="0.2">
      <c r="A269" s="6" t="s">
        <v>81</v>
      </c>
      <c r="B269" s="21"/>
      <c r="C269" s="22">
        <v>43217.322</v>
      </c>
      <c r="D269" s="22"/>
      <c r="E269" s="6">
        <f>+(C269-C$7)/C$8</f>
        <v>4068.0017873289707</v>
      </c>
      <c r="F269" s="59">
        <f>ROUND(2*E269,0)/2</f>
        <v>4068</v>
      </c>
      <c r="G269" s="59">
        <f>+C269-(C$7+F269*C$8)</f>
        <v>4.5130400030757301E-3</v>
      </c>
      <c r="I269" s="59">
        <f>G269</f>
        <v>4.5130400030757301E-3</v>
      </c>
      <c r="O269" s="59">
        <f ca="1">+C$11+C$12*F269</f>
        <v>2.1237430284287676E-3</v>
      </c>
      <c r="Q269" s="67">
        <f>+C269-15018.5</f>
        <v>28198.822</v>
      </c>
      <c r="U269" s="3"/>
      <c r="AB269" s="59">
        <v>11</v>
      </c>
      <c r="AD269" s="59" t="s">
        <v>36</v>
      </c>
      <c r="AF269" s="59" t="s">
        <v>34</v>
      </c>
    </row>
    <row r="270" spans="1:32" s="59" customFormat="1" ht="12.95" customHeight="1" x14ac:dyDescent="0.2">
      <c r="A270" s="6" t="s">
        <v>79</v>
      </c>
      <c r="B270" s="21"/>
      <c r="C270" s="22">
        <v>43222.356</v>
      </c>
      <c r="D270" s="22"/>
      <c r="E270" s="6">
        <f>+(C270-C$7)/C$8</f>
        <v>4069.9954355198943</v>
      </c>
      <c r="F270" s="59">
        <f>ROUND(2*E270,0)/2</f>
        <v>4070</v>
      </c>
      <c r="G270" s="59">
        <f>+C270-(C$7+F270*C$8)</f>
        <v>-1.1525399997481145E-2</v>
      </c>
      <c r="I270" s="59">
        <f>G270</f>
        <v>-1.1525399997481145E-2</v>
      </c>
      <c r="O270" s="59">
        <f ca="1">+C$11+C$12*F270</f>
        <v>2.1239175098852511E-3</v>
      </c>
      <c r="Q270" s="67">
        <f>+C270-15018.5</f>
        <v>28203.856</v>
      </c>
      <c r="U270" s="3"/>
      <c r="AB270" s="59">
        <v>10</v>
      </c>
      <c r="AD270" s="59" t="s">
        <v>82</v>
      </c>
      <c r="AF270" s="59" t="s">
        <v>34</v>
      </c>
    </row>
    <row r="271" spans="1:32" s="59" customFormat="1" ht="12.95" customHeight="1" x14ac:dyDescent="0.2">
      <c r="A271" s="6" t="s">
        <v>79</v>
      </c>
      <c r="B271" s="21"/>
      <c r="C271" s="22">
        <v>43222.373</v>
      </c>
      <c r="D271" s="22"/>
      <c r="E271" s="6">
        <f>+(C271-C$7)/C$8</f>
        <v>4070.0021681419134</v>
      </c>
      <c r="F271" s="59">
        <f>ROUND(2*E271,0)/2</f>
        <v>4070</v>
      </c>
      <c r="G271" s="59">
        <f>+C271-(C$7+F271*C$8)</f>
        <v>5.4746000023442321E-3</v>
      </c>
      <c r="I271" s="59">
        <f>G271</f>
        <v>5.4746000023442321E-3</v>
      </c>
      <c r="O271" s="59">
        <f ca="1">+C$11+C$12*F271</f>
        <v>2.1239175098852511E-3</v>
      </c>
      <c r="Q271" s="67">
        <f>+C271-15018.5</f>
        <v>28203.873</v>
      </c>
      <c r="U271" s="3"/>
      <c r="AB271" s="59">
        <v>11</v>
      </c>
      <c r="AD271" s="59" t="s">
        <v>67</v>
      </c>
      <c r="AF271" s="59" t="s">
        <v>34</v>
      </c>
    </row>
    <row r="272" spans="1:32" s="59" customFormat="1" ht="12.95" customHeight="1" x14ac:dyDescent="0.2">
      <c r="A272" s="6" t="s">
        <v>56</v>
      </c>
      <c r="B272" s="21" t="s">
        <v>170</v>
      </c>
      <c r="C272" s="22">
        <v>43223.65</v>
      </c>
      <c r="D272" s="22"/>
      <c r="E272" s="6">
        <f>+(C272-C$7)/C$8</f>
        <v>4070.5079068665486</v>
      </c>
      <c r="F272" s="59">
        <f>ROUND(2*E272,0)/2</f>
        <v>4070.5</v>
      </c>
      <c r="G272" s="59">
        <f>+C272-(C$7+F272*C$8)</f>
        <v>1.9964990009611938E-2</v>
      </c>
      <c r="I272" s="59">
        <f>G272</f>
        <v>1.9964990009611938E-2</v>
      </c>
      <c r="O272" s="59">
        <f ca="1">+C$11+C$12*F272</f>
        <v>2.1239611302493718E-3</v>
      </c>
      <c r="Q272" s="67">
        <f>+C272-15018.5</f>
        <v>28205.15</v>
      </c>
      <c r="U272" s="3"/>
      <c r="AA272" s="59" t="s">
        <v>58</v>
      </c>
      <c r="AD272" s="59" t="s">
        <v>65</v>
      </c>
      <c r="AF272" s="59" t="s">
        <v>57</v>
      </c>
    </row>
    <row r="273" spans="1:32" s="59" customFormat="1" ht="12.95" customHeight="1" x14ac:dyDescent="0.2">
      <c r="A273" s="6" t="s">
        <v>81</v>
      </c>
      <c r="B273" s="21" t="s">
        <v>170</v>
      </c>
      <c r="C273" s="22">
        <v>43246.351999999999</v>
      </c>
      <c r="D273" s="22"/>
      <c r="E273" s="6">
        <f>+(C273-C$7)/C$8</f>
        <v>4079.4987295185829</v>
      </c>
      <c r="F273" s="59">
        <f>ROUND(2*E273,0)/2</f>
        <v>4079.5</v>
      </c>
      <c r="G273" s="59">
        <f>+C273-(C$7+F273*C$8)</f>
        <v>-3.2079899974633008E-3</v>
      </c>
      <c r="I273" s="59">
        <f>G273</f>
        <v>-3.2079899974633008E-3</v>
      </c>
      <c r="O273" s="59">
        <f ca="1">+C$11+C$12*F273</f>
        <v>2.1247462968035473E-3</v>
      </c>
      <c r="Q273" s="67">
        <f>+C273-15018.5</f>
        <v>28227.851999999999</v>
      </c>
      <c r="U273" s="3"/>
      <c r="AB273" s="59">
        <v>8</v>
      </c>
      <c r="AD273" s="59" t="s">
        <v>59</v>
      </c>
      <c r="AF273" s="59" t="s">
        <v>34</v>
      </c>
    </row>
    <row r="274" spans="1:32" s="59" customFormat="1" ht="12.95" customHeight="1" x14ac:dyDescent="0.2">
      <c r="A274" s="6" t="s">
        <v>81</v>
      </c>
      <c r="B274" s="21" t="s">
        <v>170</v>
      </c>
      <c r="C274" s="22">
        <v>43246.364000000001</v>
      </c>
      <c r="D274" s="22"/>
      <c r="E274" s="6">
        <f>+(C274-C$7)/C$8</f>
        <v>4079.5034819576563</v>
      </c>
      <c r="F274" s="59">
        <f>ROUND(2*E274,0)/2</f>
        <v>4079.5</v>
      </c>
      <c r="G274" s="59">
        <f>+C274-(C$7+F274*C$8)</f>
        <v>8.7920100049814209E-3</v>
      </c>
      <c r="I274" s="59">
        <f>G274</f>
        <v>8.7920100049814209E-3</v>
      </c>
      <c r="O274" s="59">
        <f ca="1">+C$11+C$12*F274</f>
        <v>2.1247462968035473E-3</v>
      </c>
      <c r="Q274" s="67">
        <f>+C274-15018.5</f>
        <v>28227.864000000001</v>
      </c>
      <c r="U274" s="3"/>
      <c r="AB274" s="59">
        <v>10</v>
      </c>
      <c r="AD274" s="59" t="s">
        <v>83</v>
      </c>
      <c r="AF274" s="59" t="s">
        <v>34</v>
      </c>
    </row>
    <row r="275" spans="1:32" s="59" customFormat="1" ht="12.95" customHeight="1" x14ac:dyDescent="0.2">
      <c r="A275" s="6" t="s">
        <v>81</v>
      </c>
      <c r="B275" s="21"/>
      <c r="C275" s="22">
        <v>43322.37</v>
      </c>
      <c r="D275" s="22"/>
      <c r="E275" s="6">
        <f>+(C275-C$7)/C$8</f>
        <v>4109.6046389698395</v>
      </c>
      <c r="F275" s="59">
        <f>ROUND(2*E275,0)/2</f>
        <v>4109.5</v>
      </c>
      <c r="I275" s="59">
        <f>G275</f>
        <v>0</v>
      </c>
      <c r="O275" s="59">
        <f ca="1">+C$11+C$12*F275</f>
        <v>2.1273635186507991E-3</v>
      </c>
      <c r="Q275" s="67">
        <f>+C275-15018.5</f>
        <v>28303.870000000003</v>
      </c>
      <c r="U275" s="3">
        <v>0.2642154100103653</v>
      </c>
      <c r="AB275" s="59">
        <v>9</v>
      </c>
      <c r="AD275" s="59" t="s">
        <v>36</v>
      </c>
      <c r="AF275" s="59" t="s">
        <v>34</v>
      </c>
    </row>
    <row r="276" spans="1:32" s="59" customFormat="1" ht="12.95" customHeight="1" x14ac:dyDescent="0.2">
      <c r="A276" s="6" t="s">
        <v>76</v>
      </c>
      <c r="B276" s="21" t="s">
        <v>170</v>
      </c>
      <c r="C276" s="22">
        <v>43453.421999999999</v>
      </c>
      <c r="D276" s="22"/>
      <c r="E276" s="6">
        <f>+(C276-C$7)/C$8</f>
        <v>4161.5060260808641</v>
      </c>
      <c r="F276" s="59">
        <f>ROUND(2*E276,0)/2</f>
        <v>4161.5</v>
      </c>
      <c r="G276" s="59">
        <f>+C276-(C$7+F276*C$8)</f>
        <v>1.5215970001008827E-2</v>
      </c>
      <c r="I276" s="59">
        <f>G276</f>
        <v>1.5215970001008827E-2</v>
      </c>
      <c r="O276" s="59">
        <f ca="1">+C$11+C$12*F276</f>
        <v>2.1319000365193686E-3</v>
      </c>
      <c r="Q276" s="67">
        <f>+C276-15018.5</f>
        <v>28434.921999999999</v>
      </c>
      <c r="U276" s="3"/>
      <c r="AB276" s="59">
        <v>8</v>
      </c>
      <c r="AD276" s="59" t="s">
        <v>36</v>
      </c>
      <c r="AF276" s="59" t="s">
        <v>34</v>
      </c>
    </row>
    <row r="277" spans="1:32" s="59" customFormat="1" ht="12.95" customHeight="1" x14ac:dyDescent="0.2">
      <c r="A277" s="6" t="s">
        <v>85</v>
      </c>
      <c r="B277" s="21" t="s">
        <v>170</v>
      </c>
      <c r="C277" s="22">
        <v>43458.45</v>
      </c>
      <c r="D277" s="22"/>
      <c r="E277" s="6">
        <f>+(C277-C$7)/C$8</f>
        <v>4163.4972980522507</v>
      </c>
      <c r="F277" s="59">
        <f>ROUND(2*E277,0)/2</f>
        <v>4163.5</v>
      </c>
      <c r="G277" s="59">
        <f>+C277-(C$7+F277*C$8)</f>
        <v>-6.8224700007704087E-3</v>
      </c>
      <c r="I277" s="59">
        <f>G277</f>
        <v>-6.8224700007704087E-3</v>
      </c>
      <c r="O277" s="59">
        <f ca="1">+C$11+C$12*F277</f>
        <v>2.1320745179758522E-3</v>
      </c>
      <c r="Q277" s="67">
        <f>+C277-15018.5</f>
        <v>28439.949999999997</v>
      </c>
      <c r="U277" s="3"/>
      <c r="AB277" s="59">
        <v>42</v>
      </c>
      <c r="AD277" s="59" t="s">
        <v>84</v>
      </c>
      <c r="AF277" s="59" t="s">
        <v>34</v>
      </c>
    </row>
    <row r="278" spans="1:32" s="59" customFormat="1" ht="12.95" customHeight="1" x14ac:dyDescent="0.2">
      <c r="A278" s="6" t="s">
        <v>76</v>
      </c>
      <c r="B278" s="21" t="s">
        <v>170</v>
      </c>
      <c r="C278" s="22">
        <v>43458.457000000002</v>
      </c>
      <c r="D278" s="22"/>
      <c r="E278" s="6">
        <f>+(C278-C$7)/C$8</f>
        <v>4163.5000703083779</v>
      </c>
      <c r="F278" s="59">
        <f>ROUND(2*E278,0)/2</f>
        <v>4163.5</v>
      </c>
      <c r="G278" s="59">
        <f>+C278-(C$7+F278*C$8)</f>
        <v>1.7753000429365784E-4</v>
      </c>
      <c r="I278" s="59">
        <f>G278</f>
        <v>1.7753000429365784E-4</v>
      </c>
      <c r="O278" s="59">
        <f ca="1">+C$11+C$12*F278</f>
        <v>2.1320745179758522E-3</v>
      </c>
      <c r="Q278" s="67">
        <f>+C278-15018.5</f>
        <v>28439.957000000002</v>
      </c>
      <c r="U278" s="3"/>
      <c r="AB278" s="59">
        <v>8</v>
      </c>
      <c r="AD278" s="59" t="s">
        <v>36</v>
      </c>
      <c r="AF278" s="59" t="s">
        <v>34</v>
      </c>
    </row>
    <row r="279" spans="1:32" s="59" customFormat="1" ht="12.95" customHeight="1" x14ac:dyDescent="0.2">
      <c r="A279" s="6" t="s">
        <v>56</v>
      </c>
      <c r="B279" s="21"/>
      <c r="C279" s="22">
        <v>43459.714</v>
      </c>
      <c r="D279" s="22"/>
      <c r="E279" s="6">
        <f>+(C279-C$7)/C$8</f>
        <v>4163.9978883012236</v>
      </c>
      <c r="F279" s="59">
        <f>ROUND(2*E279,0)/2</f>
        <v>4164</v>
      </c>
      <c r="G279" s="59">
        <f>+C279-(C$7+F279*C$8)</f>
        <v>-5.3320799997891299E-3</v>
      </c>
      <c r="I279" s="59">
        <f>G279</f>
        <v>-5.3320799997891299E-3</v>
      </c>
      <c r="O279" s="59">
        <f ca="1">+C$11+C$12*F279</f>
        <v>2.1321181383399728E-3</v>
      </c>
      <c r="Q279" s="67">
        <f>+C279-15018.5</f>
        <v>28441.214</v>
      </c>
      <c r="U279" s="3"/>
      <c r="AA279" s="59" t="s">
        <v>58</v>
      </c>
      <c r="AB279" s="59">
        <v>1</v>
      </c>
      <c r="AD279" s="59" t="s">
        <v>86</v>
      </c>
      <c r="AF279" s="59" t="s">
        <v>57</v>
      </c>
    </row>
    <row r="280" spans="1:32" s="59" customFormat="1" ht="12.95" customHeight="1" x14ac:dyDescent="0.2">
      <c r="A280" s="5" t="s">
        <v>184</v>
      </c>
      <c r="B280" s="24" t="s">
        <v>185</v>
      </c>
      <c r="C280" s="5">
        <v>43477.394899999999</v>
      </c>
      <c r="D280" s="5"/>
      <c r="E280" s="6">
        <f>+(C280-C$7)/C$8</f>
        <v>4171.0001716343386</v>
      </c>
      <c r="F280" s="59">
        <f>ROUND(2*E280,0)/2</f>
        <v>4171</v>
      </c>
      <c r="G280" s="59">
        <f>+C280-(C$7+F280*C$8)</f>
        <v>4.3338000250514597E-4</v>
      </c>
      <c r="K280" s="59">
        <f>G280</f>
        <v>4.3338000250514597E-4</v>
      </c>
      <c r="O280" s="59">
        <f ca="1">+C$11+C$12*F280</f>
        <v>2.1327288234376648E-3</v>
      </c>
      <c r="Q280" s="67">
        <f>+C280-15018.5</f>
        <v>28458.894899999999</v>
      </c>
    </row>
    <row r="281" spans="1:32" s="59" customFormat="1" ht="12.95" customHeight="1" x14ac:dyDescent="0.2">
      <c r="A281" s="6" t="s">
        <v>85</v>
      </c>
      <c r="B281" s="21"/>
      <c r="C281" s="22">
        <v>43482.451000000001</v>
      </c>
      <c r="D281" s="22"/>
      <c r="E281" s="6">
        <f>+(C281-C$7)/C$8</f>
        <v>4173.0025722338878</v>
      </c>
      <c r="F281" s="59">
        <f>ROUND(2*E281,0)/2</f>
        <v>4173</v>
      </c>
      <c r="G281" s="59">
        <f>+C281-(C$7+F281*C$8)</f>
        <v>6.4949400039040484E-3</v>
      </c>
      <c r="I281" s="59">
        <f>G281</f>
        <v>6.4949400039040484E-3</v>
      </c>
      <c r="O281" s="59">
        <f ca="1">+C$11+C$12*F281</f>
        <v>2.1329033048941484E-3</v>
      </c>
      <c r="Q281" s="67">
        <f>+C281-15018.5</f>
        <v>28463.951000000001</v>
      </c>
      <c r="AB281" s="59">
        <v>11</v>
      </c>
      <c r="AD281" s="59" t="s">
        <v>87</v>
      </c>
      <c r="AF281" s="59" t="s">
        <v>34</v>
      </c>
    </row>
    <row r="282" spans="1:32" s="59" customFormat="1" ht="12.95" customHeight="1" x14ac:dyDescent="0.2">
      <c r="A282" s="6" t="s">
        <v>85</v>
      </c>
      <c r="B282" s="21"/>
      <c r="C282" s="22">
        <v>43482.457000000002</v>
      </c>
      <c r="D282" s="22"/>
      <c r="E282" s="6">
        <f>+(C282-C$7)/C$8</f>
        <v>4173.0049484534247</v>
      </c>
      <c r="F282" s="59">
        <f>ROUND(2*E282,0)/2</f>
        <v>4173</v>
      </c>
      <c r="G282" s="59">
        <f>+C282-(C$7+F282*C$8)</f>
        <v>1.2494940005126409E-2</v>
      </c>
      <c r="I282" s="59">
        <f>G282</f>
        <v>1.2494940005126409E-2</v>
      </c>
      <c r="O282" s="59">
        <f ca="1">+C$11+C$12*F282</f>
        <v>2.1329033048941484E-3</v>
      </c>
      <c r="Q282" s="67">
        <f>+C282-15018.5</f>
        <v>28463.957000000002</v>
      </c>
      <c r="AB282" s="59">
        <v>15</v>
      </c>
      <c r="AD282" s="59" t="s">
        <v>59</v>
      </c>
      <c r="AF282" s="59" t="s">
        <v>34</v>
      </c>
    </row>
    <row r="283" spans="1:32" s="59" customFormat="1" ht="12.95" customHeight="1" x14ac:dyDescent="0.2">
      <c r="A283" s="6" t="s">
        <v>85</v>
      </c>
      <c r="B283" s="21" t="s">
        <v>170</v>
      </c>
      <c r="C283" s="22">
        <v>43506.438999999998</v>
      </c>
      <c r="D283" s="22"/>
      <c r="E283" s="6">
        <f>+(C283-C$7)/C$8</f>
        <v>4182.5026979398608</v>
      </c>
      <c r="F283" s="59">
        <f>ROUND(2*E283,0)/2</f>
        <v>4182.5</v>
      </c>
      <c r="G283" s="59">
        <f>+C283-(C$7+F283*C$8)</f>
        <v>6.812350002292078E-3</v>
      </c>
      <c r="I283" s="59">
        <f>G283</f>
        <v>6.812350002292078E-3</v>
      </c>
      <c r="O283" s="59">
        <f ca="1">+C$11+C$12*F283</f>
        <v>2.133732091812445E-3</v>
      </c>
      <c r="Q283" s="67">
        <f>+C283-15018.5</f>
        <v>28487.938999999998</v>
      </c>
      <c r="AB283" s="59">
        <v>18</v>
      </c>
      <c r="AD283" s="59" t="s">
        <v>50</v>
      </c>
      <c r="AF283" s="59" t="s">
        <v>34</v>
      </c>
    </row>
    <row r="284" spans="1:32" s="59" customFormat="1" ht="12.95" customHeight="1" x14ac:dyDescent="0.2">
      <c r="A284" s="6" t="s">
        <v>85</v>
      </c>
      <c r="B284" s="21"/>
      <c r="C284" s="22">
        <v>43510.226999999999</v>
      </c>
      <c r="D284" s="22"/>
      <c r="E284" s="6">
        <f>+(C284-C$7)/C$8</f>
        <v>4184.0028845404204</v>
      </c>
      <c r="F284" s="59">
        <f>ROUND(2*E284,0)/2</f>
        <v>4184</v>
      </c>
      <c r="G284" s="59">
        <f>+C284-(C$7+F284*C$8)</f>
        <v>7.2835200044210069E-3</v>
      </c>
      <c r="I284" s="59">
        <f>G284</f>
        <v>7.2835200044210069E-3</v>
      </c>
      <c r="O284" s="59">
        <f ca="1">+C$11+C$12*F284</f>
        <v>2.1338629529048074E-3</v>
      </c>
      <c r="Q284" s="67">
        <f>+C284-15018.5</f>
        <v>28491.726999999999</v>
      </c>
      <c r="AB284" s="59">
        <v>14</v>
      </c>
      <c r="AD284" s="59" t="s">
        <v>59</v>
      </c>
      <c r="AF284" s="59" t="s">
        <v>34</v>
      </c>
    </row>
    <row r="285" spans="1:32" s="59" customFormat="1" ht="12.95" customHeight="1" x14ac:dyDescent="0.2">
      <c r="A285" s="6" t="s">
        <v>88</v>
      </c>
      <c r="B285" s="21" t="s">
        <v>170</v>
      </c>
      <c r="C285" s="22">
        <v>43511.476999999999</v>
      </c>
      <c r="D285" s="22"/>
      <c r="E285" s="6">
        <f>+(C285-C$7)/C$8</f>
        <v>4184.4979302771417</v>
      </c>
      <c r="F285" s="59">
        <f>ROUND(2*E285,0)/2</f>
        <v>4184.5</v>
      </c>
      <c r="G285" s="59">
        <f>+C285-(C$7+F285*C$8)</f>
        <v>-5.2260899974498898E-3</v>
      </c>
      <c r="I285" s="59">
        <f>G285</f>
        <v>-5.2260899974498898E-3</v>
      </c>
      <c r="O285" s="59">
        <f ca="1">+C$11+C$12*F285</f>
        <v>2.1339065732689281E-3</v>
      </c>
      <c r="Q285" s="67">
        <f>+C285-15018.5</f>
        <v>28492.976999999999</v>
      </c>
      <c r="AB285" s="59">
        <v>6</v>
      </c>
      <c r="AD285" s="59" t="s">
        <v>68</v>
      </c>
      <c r="AF285" s="59" t="s">
        <v>34</v>
      </c>
    </row>
    <row r="286" spans="1:32" s="59" customFormat="1" ht="12.95" customHeight="1" x14ac:dyDescent="0.2">
      <c r="A286" s="6" t="s">
        <v>85</v>
      </c>
      <c r="B286" s="21"/>
      <c r="C286" s="22">
        <v>43515.275000000001</v>
      </c>
      <c r="D286" s="22"/>
      <c r="E286" s="6">
        <f>+(C286-C$7)/C$8</f>
        <v>4186.0020772435964</v>
      </c>
      <c r="F286" s="59">
        <f>ROUND(2*E286,0)/2</f>
        <v>4186</v>
      </c>
      <c r="G286" s="59">
        <f>+C286-(C$7+F286*C$8)</f>
        <v>5.2450800067163073E-3</v>
      </c>
      <c r="I286" s="59">
        <f>G286</f>
        <v>5.2450800067163073E-3</v>
      </c>
      <c r="O286" s="59">
        <f ca="1">+C$11+C$12*F286</f>
        <v>2.1340374343612909E-3</v>
      </c>
      <c r="Q286" s="67">
        <f>+C286-15018.5</f>
        <v>28496.775000000001</v>
      </c>
      <c r="AB286" s="59">
        <v>13</v>
      </c>
      <c r="AD286" s="59" t="s">
        <v>59</v>
      </c>
      <c r="AF286" s="59" t="s">
        <v>34</v>
      </c>
    </row>
    <row r="287" spans="1:32" s="59" customFormat="1" ht="12.95" customHeight="1" x14ac:dyDescent="0.2">
      <c r="A287" s="6" t="s">
        <v>85</v>
      </c>
      <c r="B287" s="21"/>
      <c r="C287" s="22">
        <v>43515.284</v>
      </c>
      <c r="D287" s="22"/>
      <c r="E287" s="6">
        <f>+(C287-C$7)/C$8</f>
        <v>4186.0056415728995</v>
      </c>
      <c r="F287" s="59">
        <f>ROUND(2*E287,0)/2</f>
        <v>4186</v>
      </c>
      <c r="G287" s="59">
        <f>+C287-(C$7+F287*C$8)</f>
        <v>1.424508000491187E-2</v>
      </c>
      <c r="I287" s="59">
        <f>G287</f>
        <v>1.424508000491187E-2</v>
      </c>
      <c r="O287" s="59">
        <f ca="1">+C$11+C$12*F287</f>
        <v>2.1340374343612909E-3</v>
      </c>
      <c r="Q287" s="67">
        <f>+C287-15018.5</f>
        <v>28496.784</v>
      </c>
      <c r="AB287" s="59">
        <v>9</v>
      </c>
      <c r="AD287" s="59" t="s">
        <v>75</v>
      </c>
      <c r="AF287" s="59" t="s">
        <v>34</v>
      </c>
    </row>
    <row r="288" spans="1:32" s="59" customFormat="1" ht="12.95" customHeight="1" x14ac:dyDescent="0.2">
      <c r="A288" s="6" t="s">
        <v>85</v>
      </c>
      <c r="B288" s="21"/>
      <c r="C288" s="22">
        <v>43515.285000000003</v>
      </c>
      <c r="D288" s="22"/>
      <c r="E288" s="6">
        <f>+(C288-C$7)/C$8</f>
        <v>4186.0060376094907</v>
      </c>
      <c r="F288" s="59">
        <f>ROUND(2*E288,0)/2</f>
        <v>4186</v>
      </c>
      <c r="G288" s="59">
        <f>+C288-(C$7+F288*C$8)</f>
        <v>1.5245080008753575E-2</v>
      </c>
      <c r="I288" s="59">
        <f>G288</f>
        <v>1.5245080008753575E-2</v>
      </c>
      <c r="O288" s="59">
        <f ca="1">+C$11+C$12*F288</f>
        <v>2.1340374343612909E-3</v>
      </c>
      <c r="Q288" s="67">
        <f>+C288-15018.5</f>
        <v>28496.785000000003</v>
      </c>
      <c r="AB288" s="59">
        <v>7</v>
      </c>
      <c r="AD288" s="59" t="s">
        <v>89</v>
      </c>
      <c r="AF288" s="59" t="s">
        <v>34</v>
      </c>
    </row>
    <row r="289" spans="1:32" s="59" customFormat="1" ht="12.95" customHeight="1" x14ac:dyDescent="0.2">
      <c r="A289" s="6" t="s">
        <v>91</v>
      </c>
      <c r="B289" s="21" t="s">
        <v>170</v>
      </c>
      <c r="C289" s="22">
        <v>43544.311000000002</v>
      </c>
      <c r="D289" s="22"/>
      <c r="E289" s="6">
        <f>+(C289-C$7)/C$8</f>
        <v>4197.5013956527446</v>
      </c>
      <c r="F289" s="59">
        <f>ROUND(2*E289,0)/2</f>
        <v>4197.5</v>
      </c>
      <c r="G289" s="59">
        <f>+C289-(C$7+F289*C$8)</f>
        <v>3.5240500073996373E-3</v>
      </c>
      <c r="I289" s="59">
        <f>G289</f>
        <v>3.5240500073996373E-3</v>
      </c>
      <c r="O289" s="59">
        <f ca="1">+C$11+C$12*F289</f>
        <v>2.1350407027360707E-3</v>
      </c>
      <c r="Q289" s="67">
        <f>+C289-15018.5</f>
        <v>28525.811000000002</v>
      </c>
      <c r="AB289" s="59">
        <v>13</v>
      </c>
      <c r="AD289" s="59" t="s">
        <v>90</v>
      </c>
      <c r="AF289" s="59" t="s">
        <v>34</v>
      </c>
    </row>
    <row r="290" spans="1:32" s="59" customFormat="1" ht="12.95" customHeight="1" x14ac:dyDescent="0.2">
      <c r="A290" s="6" t="s">
        <v>85</v>
      </c>
      <c r="B290" s="21" t="s">
        <v>170</v>
      </c>
      <c r="C290" s="22">
        <v>43544.313000000002</v>
      </c>
      <c r="D290" s="22"/>
      <c r="E290" s="6">
        <f>+(C290-C$7)/C$8</f>
        <v>4197.5021877259242</v>
      </c>
      <c r="F290" s="59">
        <f>ROUND(2*E290,0)/2</f>
        <v>4197.5</v>
      </c>
      <c r="G290" s="59">
        <f>+C290-(C$7+F290*C$8)</f>
        <v>5.5240500078070909E-3</v>
      </c>
      <c r="I290" s="59">
        <f>G290</f>
        <v>5.5240500078070909E-3</v>
      </c>
      <c r="O290" s="59">
        <f ca="1">+C$11+C$12*F290</f>
        <v>2.1350407027360707E-3</v>
      </c>
      <c r="Q290" s="67">
        <f>+C290-15018.5</f>
        <v>28525.813000000002</v>
      </c>
      <c r="AB290" s="59">
        <v>22</v>
      </c>
      <c r="AD290" s="59" t="s">
        <v>59</v>
      </c>
      <c r="AF290" s="59" t="s">
        <v>34</v>
      </c>
    </row>
    <row r="291" spans="1:32" s="59" customFormat="1" ht="12.95" customHeight="1" x14ac:dyDescent="0.2">
      <c r="A291" s="6" t="s">
        <v>56</v>
      </c>
      <c r="B291" s="21"/>
      <c r="C291" s="22">
        <v>43550.622000000003</v>
      </c>
      <c r="D291" s="22"/>
      <c r="E291" s="6">
        <f>+(C291-C$7)/C$8</f>
        <v>4200.0007825683033</v>
      </c>
      <c r="F291" s="59">
        <f>ROUND(2*E291,0)/2</f>
        <v>4200</v>
      </c>
      <c r="G291" s="59">
        <f>+C291-(C$7+F291*C$8)</f>
        <v>1.9760000068345107E-3</v>
      </c>
      <c r="I291" s="59">
        <f>G291</f>
        <v>1.9760000068345107E-3</v>
      </c>
      <c r="O291" s="59">
        <f ca="1">+C$11+C$12*F291</f>
        <v>2.1352588045566749E-3</v>
      </c>
      <c r="Q291" s="67">
        <f>+C291-15018.5</f>
        <v>28532.122000000003</v>
      </c>
      <c r="AA291" s="59" t="s">
        <v>58</v>
      </c>
      <c r="AD291" s="59" t="s">
        <v>65</v>
      </c>
      <c r="AF291" s="59" t="s">
        <v>57</v>
      </c>
    </row>
    <row r="292" spans="1:32" s="59" customFormat="1" ht="12.95" customHeight="1" x14ac:dyDescent="0.2">
      <c r="A292" s="6" t="s">
        <v>91</v>
      </c>
      <c r="B292" s="21"/>
      <c r="C292" s="22">
        <v>43568.29</v>
      </c>
      <c r="D292" s="22"/>
      <c r="E292" s="6">
        <f>+(C292-C$7)/C$8</f>
        <v>4206.9979570294145</v>
      </c>
      <c r="F292" s="59">
        <f>ROUND(2*E292,0)/2</f>
        <v>4207</v>
      </c>
      <c r="G292" s="59">
        <f>+C292-(C$7+F292*C$8)</f>
        <v>-5.1585399996838532E-3</v>
      </c>
      <c r="I292" s="59">
        <f>G292</f>
        <v>-5.1585399996838532E-3</v>
      </c>
      <c r="O292" s="59">
        <f ca="1">+C$11+C$12*F292</f>
        <v>2.1358694896543668E-3</v>
      </c>
      <c r="Q292" s="67">
        <f>+C292-15018.5</f>
        <v>28549.79</v>
      </c>
      <c r="AB292" s="59">
        <v>8</v>
      </c>
      <c r="AD292" s="59" t="s">
        <v>59</v>
      </c>
      <c r="AF292" s="59" t="s">
        <v>34</v>
      </c>
    </row>
    <row r="293" spans="1:32" s="59" customFormat="1" ht="12.95" customHeight="1" x14ac:dyDescent="0.2">
      <c r="A293" s="6" t="s">
        <v>88</v>
      </c>
      <c r="B293" s="21" t="s">
        <v>170</v>
      </c>
      <c r="C293" s="22">
        <v>43568.311999999998</v>
      </c>
      <c r="D293" s="22"/>
      <c r="E293" s="6">
        <f>+(C293-C$7)/C$8</f>
        <v>4207.006669834379</v>
      </c>
      <c r="F293" s="59">
        <f>ROUND(2*E293,0)/2</f>
        <v>4207</v>
      </c>
      <c r="G293" s="59">
        <f>+C293-(C$7+F293*C$8)</f>
        <v>1.6841459997522179E-2</v>
      </c>
      <c r="I293" s="59">
        <f>G293</f>
        <v>1.6841459997522179E-2</v>
      </c>
      <c r="O293" s="59">
        <f ca="1">+C$11+C$12*F293</f>
        <v>2.1358694896543668E-3</v>
      </c>
      <c r="Q293" s="67">
        <f>+C293-15018.5</f>
        <v>28549.811999999998</v>
      </c>
      <c r="AB293" s="59">
        <v>0</v>
      </c>
      <c r="AD293" s="59" t="s">
        <v>92</v>
      </c>
      <c r="AF293" s="59" t="s">
        <v>34</v>
      </c>
    </row>
    <row r="294" spans="1:32" s="59" customFormat="1" ht="12.95" customHeight="1" x14ac:dyDescent="0.2">
      <c r="A294" s="6" t="s">
        <v>91</v>
      </c>
      <c r="B294" s="21"/>
      <c r="C294" s="22">
        <v>43578.389000000003</v>
      </c>
      <c r="D294" s="22"/>
      <c r="E294" s="6">
        <f>+(C294-C$7)/C$8</f>
        <v>4210.9975305455328</v>
      </c>
      <c r="F294" s="59">
        <f>ROUND(2*E294,0)/2</f>
        <v>4211</v>
      </c>
      <c r="G294" s="59">
        <f>+C294-(C$7+F294*C$8)</f>
        <v>-6.2354199908440933E-3</v>
      </c>
      <c r="I294" s="59">
        <f>G294</f>
        <v>-6.2354199908440933E-3</v>
      </c>
      <c r="O294" s="59">
        <f ca="1">+C$11+C$12*F294</f>
        <v>2.1362184525673339E-3</v>
      </c>
      <c r="Q294" s="67">
        <f>+C294-15018.5</f>
        <v>28559.889000000003</v>
      </c>
      <c r="AB294" s="59">
        <v>20</v>
      </c>
      <c r="AD294" s="59" t="s">
        <v>50</v>
      </c>
      <c r="AF294" s="59" t="s">
        <v>34</v>
      </c>
    </row>
    <row r="295" spans="1:32" s="59" customFormat="1" ht="12.95" customHeight="1" x14ac:dyDescent="0.2">
      <c r="A295" s="6" t="s">
        <v>88</v>
      </c>
      <c r="B295" s="21"/>
      <c r="C295" s="22">
        <v>43578.392</v>
      </c>
      <c r="D295" s="22"/>
      <c r="E295" s="6">
        <f>+(C295-C$7)/C$8</f>
        <v>4210.9987186552989</v>
      </c>
      <c r="F295" s="59">
        <f>ROUND(2*E295,0)/2</f>
        <v>4211</v>
      </c>
      <c r="G295" s="59">
        <f>+C295-(C$7+F295*C$8)</f>
        <v>-3.2354199938708916E-3</v>
      </c>
      <c r="I295" s="59">
        <f>G295</f>
        <v>-3.2354199938708916E-3</v>
      </c>
      <c r="O295" s="59">
        <f ca="1">+C$11+C$12*F295</f>
        <v>2.1362184525673339E-3</v>
      </c>
      <c r="Q295" s="67">
        <f>+C295-15018.5</f>
        <v>28559.892</v>
      </c>
      <c r="AB295" s="59">
        <v>0</v>
      </c>
      <c r="AD295" s="59" t="s">
        <v>92</v>
      </c>
      <c r="AF295" s="59" t="s">
        <v>34</v>
      </c>
    </row>
    <row r="296" spans="1:32" s="59" customFormat="1" ht="12.95" customHeight="1" x14ac:dyDescent="0.2">
      <c r="A296" s="6" t="s">
        <v>91</v>
      </c>
      <c r="B296" s="21"/>
      <c r="C296" s="22">
        <v>43578.392999999996</v>
      </c>
      <c r="D296" s="22"/>
      <c r="E296" s="6">
        <f>+(C296-C$7)/C$8</f>
        <v>4210.9991146918874</v>
      </c>
      <c r="F296" s="59">
        <f>ROUND(2*E296,0)/2</f>
        <v>4211</v>
      </c>
      <c r="G296" s="59">
        <f>+C296-(C$7+F296*C$8)</f>
        <v>-2.2354199973051436E-3</v>
      </c>
      <c r="I296" s="59">
        <f>G296</f>
        <v>-2.2354199973051436E-3</v>
      </c>
      <c r="O296" s="59">
        <f ca="1">+C$11+C$12*F296</f>
        <v>2.1362184525673339E-3</v>
      </c>
      <c r="Q296" s="67">
        <f>+C296-15018.5</f>
        <v>28559.892999999996</v>
      </c>
      <c r="AB296" s="59">
        <v>10</v>
      </c>
      <c r="AD296" s="59" t="s">
        <v>59</v>
      </c>
      <c r="AF296" s="59" t="s">
        <v>34</v>
      </c>
    </row>
    <row r="297" spans="1:32" s="59" customFormat="1" ht="12.95" customHeight="1" x14ac:dyDescent="0.2">
      <c r="A297" s="6" t="s">
        <v>91</v>
      </c>
      <c r="B297" s="21"/>
      <c r="C297" s="22">
        <v>43578.396000000001</v>
      </c>
      <c r="D297" s="22"/>
      <c r="E297" s="6">
        <f>+(C297-C$7)/C$8</f>
        <v>4211.0003028016572</v>
      </c>
      <c r="F297" s="59">
        <f>ROUND(2*E297,0)/2</f>
        <v>4211</v>
      </c>
      <c r="G297" s="59">
        <f>+C297-(C$7+F297*C$8)</f>
        <v>7.6458000694401562E-4</v>
      </c>
      <c r="I297" s="59">
        <f>G297</f>
        <v>7.6458000694401562E-4</v>
      </c>
      <c r="O297" s="59">
        <f ca="1">+C$11+C$12*F297</f>
        <v>2.1362184525673339E-3</v>
      </c>
      <c r="Q297" s="67">
        <f>+C297-15018.5</f>
        <v>28559.896000000001</v>
      </c>
      <c r="AB297" s="59">
        <v>14</v>
      </c>
      <c r="AD297" s="59" t="s">
        <v>90</v>
      </c>
      <c r="AF297" s="59" t="s">
        <v>34</v>
      </c>
    </row>
    <row r="298" spans="1:32" s="59" customFormat="1" ht="12.95" customHeight="1" x14ac:dyDescent="0.2">
      <c r="A298" s="6" t="s">
        <v>91</v>
      </c>
      <c r="B298" s="21"/>
      <c r="C298" s="22">
        <v>43578.402000000002</v>
      </c>
      <c r="D298" s="22"/>
      <c r="E298" s="6">
        <f>+(C298-C$7)/C$8</f>
        <v>4211.0026790211941</v>
      </c>
      <c r="F298" s="59">
        <f>ROUND(2*E298,0)/2</f>
        <v>4211</v>
      </c>
      <c r="G298" s="59">
        <f>+C298-(C$7+F298*C$8)</f>
        <v>6.7645800081663765E-3</v>
      </c>
      <c r="I298" s="59">
        <f>G298</f>
        <v>6.7645800081663765E-3</v>
      </c>
      <c r="O298" s="59">
        <f ca="1">+C$11+C$12*F298</f>
        <v>2.1362184525673339E-3</v>
      </c>
      <c r="Q298" s="67">
        <f>+C298-15018.5</f>
        <v>28559.902000000002</v>
      </c>
      <c r="AB298" s="59">
        <v>11</v>
      </c>
      <c r="AD298" s="59" t="s">
        <v>93</v>
      </c>
      <c r="AF298" s="59" t="s">
        <v>34</v>
      </c>
    </row>
    <row r="299" spans="1:32" s="59" customFormat="1" ht="12.95" customHeight="1" x14ac:dyDescent="0.2">
      <c r="A299" s="6" t="s">
        <v>91</v>
      </c>
      <c r="B299" s="21"/>
      <c r="C299" s="22">
        <v>43583.447</v>
      </c>
      <c r="D299" s="22"/>
      <c r="E299" s="6">
        <f>+(C299-C$7)/C$8</f>
        <v>4213.0006836146003</v>
      </c>
      <c r="F299" s="59">
        <f>ROUND(2*E299,0)/2</f>
        <v>4213</v>
      </c>
      <c r="G299" s="59">
        <f>+C299-(C$7+F299*C$8)</f>
        <v>1.7261400062125176E-3</v>
      </c>
      <c r="I299" s="59">
        <f>G299</f>
        <v>1.7261400062125176E-3</v>
      </c>
      <c r="O299" s="59">
        <f ca="1">+C$11+C$12*F299</f>
        <v>2.136392934023817E-3</v>
      </c>
      <c r="Q299" s="67">
        <f>+C299-15018.5</f>
        <v>28564.947</v>
      </c>
      <c r="AB299" s="59">
        <v>9</v>
      </c>
      <c r="AD299" s="59" t="s">
        <v>59</v>
      </c>
      <c r="AF299" s="59" t="s">
        <v>34</v>
      </c>
    </row>
    <row r="300" spans="1:32" s="59" customFormat="1" ht="12.95" customHeight="1" x14ac:dyDescent="0.2">
      <c r="A300" s="6" t="s">
        <v>91</v>
      </c>
      <c r="B300" s="21" t="s">
        <v>170</v>
      </c>
      <c r="C300" s="22">
        <v>43592.283000000003</v>
      </c>
      <c r="D300" s="22"/>
      <c r="E300" s="6">
        <f>+(C300-C$7)/C$8</f>
        <v>4216.500062918336</v>
      </c>
      <c r="F300" s="59">
        <f>ROUND(2*E300,0)/2</f>
        <v>4216.5</v>
      </c>
      <c r="G300" s="59">
        <f>+C300-(C$7+F300*C$8)</f>
        <v>1.5887000336078927E-4</v>
      </c>
      <c r="I300" s="59">
        <f>G300</f>
        <v>1.5887000336078927E-4</v>
      </c>
      <c r="O300" s="59">
        <f ca="1">+C$11+C$12*F300</f>
        <v>2.1366982765726635E-3</v>
      </c>
      <c r="Q300" s="67">
        <f>+C300-15018.5</f>
        <v>28573.783000000003</v>
      </c>
      <c r="AB300" s="59">
        <v>9</v>
      </c>
      <c r="AD300" s="59" t="s">
        <v>59</v>
      </c>
      <c r="AF300" s="59" t="s">
        <v>34</v>
      </c>
    </row>
    <row r="301" spans="1:32" s="59" customFormat="1" ht="12.95" customHeight="1" x14ac:dyDescent="0.2">
      <c r="A301" s="6" t="s">
        <v>91</v>
      </c>
      <c r="B301" s="21" t="s">
        <v>170</v>
      </c>
      <c r="C301" s="22">
        <v>43597.326000000001</v>
      </c>
      <c r="D301" s="22"/>
      <c r="E301" s="6">
        <f>+(C301-C$7)/C$8</f>
        <v>4218.4972754385626</v>
      </c>
      <c r="F301" s="59">
        <f>ROUND(2*E301,0)/2</f>
        <v>4218.5</v>
      </c>
      <c r="G301" s="59">
        <f>+C301-(C$7+F301*C$8)</f>
        <v>-6.8795699917245656E-3</v>
      </c>
      <c r="I301" s="59">
        <f>G301</f>
        <v>-6.8795699917245656E-3</v>
      </c>
      <c r="O301" s="59">
        <f ca="1">+C$11+C$12*F301</f>
        <v>2.1368727580291466E-3</v>
      </c>
      <c r="Q301" s="67">
        <f>+C301-15018.5</f>
        <v>28578.826000000001</v>
      </c>
      <c r="AB301" s="59">
        <v>6</v>
      </c>
      <c r="AD301" s="59" t="s">
        <v>94</v>
      </c>
      <c r="AF301" s="59" t="s">
        <v>34</v>
      </c>
    </row>
    <row r="302" spans="1:32" s="59" customFormat="1" ht="12.95" customHeight="1" x14ac:dyDescent="0.2">
      <c r="A302" s="6" t="s">
        <v>91</v>
      </c>
      <c r="B302" s="21" t="s">
        <v>170</v>
      </c>
      <c r="C302" s="22">
        <v>43597.337</v>
      </c>
      <c r="D302" s="22"/>
      <c r="E302" s="6">
        <f>+(C302-C$7)/C$8</f>
        <v>4218.5016318410453</v>
      </c>
      <c r="F302" s="59">
        <f>ROUND(2*E302,0)/2</f>
        <v>4218.5</v>
      </c>
      <c r="G302" s="59">
        <f>+C302-(C$7+F302*C$8)</f>
        <v>4.1204300068784505E-3</v>
      </c>
      <c r="I302" s="59">
        <f>G302</f>
        <v>4.1204300068784505E-3</v>
      </c>
      <c r="O302" s="59">
        <f ca="1">+C$11+C$12*F302</f>
        <v>2.1368727580291466E-3</v>
      </c>
      <c r="Q302" s="67">
        <f>+C302-15018.5</f>
        <v>28578.837</v>
      </c>
      <c r="AB302" s="59">
        <v>20</v>
      </c>
      <c r="AD302" s="59" t="s">
        <v>87</v>
      </c>
      <c r="AF302" s="59" t="s">
        <v>34</v>
      </c>
    </row>
    <row r="303" spans="1:32" s="59" customFormat="1" ht="12.95" customHeight="1" x14ac:dyDescent="0.2">
      <c r="A303" s="6" t="s">
        <v>91</v>
      </c>
      <c r="B303" s="21" t="s">
        <v>170</v>
      </c>
      <c r="C303" s="22">
        <v>43597.338000000003</v>
      </c>
      <c r="D303" s="22"/>
      <c r="E303" s="6">
        <f>+(C303-C$7)/C$8</f>
        <v>4218.5020278776365</v>
      </c>
      <c r="F303" s="59">
        <f>ROUND(2*E303,0)/2</f>
        <v>4218.5</v>
      </c>
      <c r="G303" s="59">
        <f>+C303-(C$7+F303*C$8)</f>
        <v>5.1204300107201561E-3</v>
      </c>
      <c r="I303" s="59">
        <f>G303</f>
        <v>5.1204300107201561E-3</v>
      </c>
      <c r="O303" s="59">
        <f ca="1">+C$11+C$12*F303</f>
        <v>2.1368727580291466E-3</v>
      </c>
      <c r="Q303" s="67">
        <f>+C303-15018.5</f>
        <v>28578.838000000003</v>
      </c>
      <c r="AB303" s="59">
        <v>23</v>
      </c>
      <c r="AD303" s="59" t="s">
        <v>90</v>
      </c>
      <c r="AF303" s="59" t="s">
        <v>34</v>
      </c>
    </row>
    <row r="304" spans="1:32" s="59" customFormat="1" ht="12.95" customHeight="1" x14ac:dyDescent="0.2">
      <c r="A304" s="6" t="s">
        <v>91</v>
      </c>
      <c r="B304" s="21" t="s">
        <v>170</v>
      </c>
      <c r="C304" s="22">
        <v>43597.347000000002</v>
      </c>
      <c r="D304" s="22"/>
      <c r="E304" s="6">
        <f>+(C304-C$7)/C$8</f>
        <v>4218.5055922069396</v>
      </c>
      <c r="F304" s="59">
        <f>ROUND(2*E304,0)/2</f>
        <v>4218.5</v>
      </c>
      <c r="G304" s="59">
        <f>+C304-(C$7+F304*C$8)</f>
        <v>1.4120430008915719E-2</v>
      </c>
      <c r="I304" s="59">
        <f>G304</f>
        <v>1.4120430008915719E-2</v>
      </c>
      <c r="O304" s="59">
        <f ca="1">+C$11+C$12*F304</f>
        <v>2.1368727580291466E-3</v>
      </c>
      <c r="Q304" s="67">
        <f>+C304-15018.5</f>
        <v>28578.847000000002</v>
      </c>
      <c r="AB304" s="59">
        <v>12</v>
      </c>
      <c r="AD304" s="59" t="s">
        <v>95</v>
      </c>
      <c r="AF304" s="59" t="s">
        <v>34</v>
      </c>
    </row>
    <row r="305" spans="1:32" s="59" customFormat="1" ht="12.95" customHeight="1" x14ac:dyDescent="0.2">
      <c r="A305" s="6" t="s">
        <v>56</v>
      </c>
      <c r="B305" s="21"/>
      <c r="C305" s="22">
        <v>43820.798000000003</v>
      </c>
      <c r="D305" s="22"/>
      <c r="E305" s="6">
        <f>+(C305-C$7)/C$8</f>
        <v>4307.0003641398052</v>
      </c>
      <c r="F305" s="59">
        <f>ROUND(2*E305,0)/2</f>
        <v>4307</v>
      </c>
      <c r="G305" s="59">
        <f>+C305-(C$7+F305*C$8)</f>
        <v>9.1946000611642376E-4</v>
      </c>
      <c r="I305" s="59">
        <f>G305</f>
        <v>9.1946000611642376E-4</v>
      </c>
      <c r="O305" s="59">
        <f ca="1">+C$11+C$12*F305</f>
        <v>2.1445935624785388E-3</v>
      </c>
      <c r="Q305" s="67">
        <f>+C305-15018.5</f>
        <v>28802.298000000003</v>
      </c>
      <c r="AA305" s="59" t="s">
        <v>58</v>
      </c>
      <c r="AB305" s="59">
        <v>1</v>
      </c>
      <c r="AD305" s="59" t="s">
        <v>71</v>
      </c>
      <c r="AF305" s="59" t="s">
        <v>57</v>
      </c>
    </row>
    <row r="306" spans="1:32" s="59" customFormat="1" ht="12.95" customHeight="1" x14ac:dyDescent="0.2">
      <c r="A306" s="6" t="s">
        <v>97</v>
      </c>
      <c r="B306" s="21"/>
      <c r="C306" s="22">
        <v>43828.372000000003</v>
      </c>
      <c r="D306" s="22"/>
      <c r="E306" s="6">
        <f>+(C306-C$7)/C$8</f>
        <v>4309.9999452677457</v>
      </c>
      <c r="F306" s="59">
        <f>ROUND(2*E306,0)/2</f>
        <v>4310</v>
      </c>
      <c r="G306" s="59">
        <f>+C306-(C$7+F306*C$8)</f>
        <v>-1.3819999003317207E-4</v>
      </c>
      <c r="I306" s="59">
        <f>G306</f>
        <v>-1.3819999003317207E-4</v>
      </c>
      <c r="O306" s="59">
        <f ca="1">+C$11+C$12*F306</f>
        <v>2.1448552846632641E-3</v>
      </c>
      <c r="Q306" s="67">
        <f>+C306-15018.5</f>
        <v>28809.872000000003</v>
      </c>
      <c r="AB306" s="59">
        <v>17</v>
      </c>
      <c r="AD306" s="59" t="s">
        <v>96</v>
      </c>
      <c r="AF306" s="59" t="s">
        <v>34</v>
      </c>
    </row>
    <row r="307" spans="1:32" s="59" customFormat="1" ht="12.95" customHeight="1" x14ac:dyDescent="0.2">
      <c r="A307" s="6" t="s">
        <v>98</v>
      </c>
      <c r="B307" s="21"/>
      <c r="C307" s="22">
        <v>43828.383000000002</v>
      </c>
      <c r="D307" s="22"/>
      <c r="E307" s="6">
        <f>+(C307-C$7)/C$8</f>
        <v>4310.0043016702284</v>
      </c>
      <c r="F307" s="59">
        <f>ROUND(2*E307,0)/2</f>
        <v>4310</v>
      </c>
      <c r="G307" s="59">
        <f>+C307-(C$7+F307*C$8)</f>
        <v>1.0861800008569844E-2</v>
      </c>
      <c r="I307" s="59">
        <f>G307</f>
        <v>1.0861800008569844E-2</v>
      </c>
      <c r="O307" s="59">
        <f ca="1">+C$11+C$12*F307</f>
        <v>2.1448552846632641E-3</v>
      </c>
      <c r="Q307" s="67">
        <f>+C307-15018.5</f>
        <v>28809.883000000002</v>
      </c>
      <c r="AB307" s="59">
        <v>24</v>
      </c>
      <c r="AD307" s="59" t="s">
        <v>89</v>
      </c>
      <c r="AF307" s="59" t="s">
        <v>34</v>
      </c>
    </row>
    <row r="308" spans="1:32" s="59" customFormat="1" ht="12.95" customHeight="1" x14ac:dyDescent="0.2">
      <c r="A308" s="6" t="s">
        <v>98</v>
      </c>
      <c r="B308" s="21"/>
      <c r="C308" s="22">
        <v>43833.423999999999</v>
      </c>
      <c r="D308" s="22"/>
      <c r="E308" s="6">
        <f>+(C308-C$7)/C$8</f>
        <v>4312.0007221172764</v>
      </c>
      <c r="F308" s="59">
        <f>ROUND(2*E308,0)/2</f>
        <v>4312</v>
      </c>
      <c r="G308" s="59">
        <f>+C308-(C$7+F308*C$8)</f>
        <v>1.8233599985251203E-3</v>
      </c>
      <c r="I308" s="59">
        <f>G308</f>
        <v>1.8233599985251203E-3</v>
      </c>
      <c r="O308" s="59">
        <f ca="1">+C$11+C$12*F308</f>
        <v>2.1450297661197476E-3</v>
      </c>
      <c r="Q308" s="67">
        <f>+C308-15018.5</f>
        <v>28814.923999999999</v>
      </c>
      <c r="AB308" s="59">
        <v>18</v>
      </c>
      <c r="AD308" s="59" t="s">
        <v>96</v>
      </c>
      <c r="AF308" s="59" t="s">
        <v>34</v>
      </c>
    </row>
    <row r="309" spans="1:32" s="59" customFormat="1" ht="12.95" customHeight="1" x14ac:dyDescent="0.2">
      <c r="A309" s="6" t="s">
        <v>99</v>
      </c>
      <c r="B309" s="21"/>
      <c r="C309" s="22">
        <v>43871.303999999996</v>
      </c>
      <c r="D309" s="22"/>
      <c r="E309" s="6">
        <f>+(C309-C$7)/C$8</f>
        <v>4327.0025881228739</v>
      </c>
      <c r="F309" s="59">
        <f>ROUND(2*E309,0)/2</f>
        <v>4327</v>
      </c>
      <c r="G309" s="59">
        <f>+C309-(C$7+F309*C$8)</f>
        <v>6.5350599979865365E-3</v>
      </c>
      <c r="I309" s="59">
        <f>G309</f>
        <v>6.5350599979865365E-3</v>
      </c>
      <c r="O309" s="59">
        <f ca="1">+C$11+C$12*F309</f>
        <v>2.1463383770433733E-3</v>
      </c>
      <c r="Q309" s="67">
        <f>+C309-15018.5</f>
        <v>28852.803999999996</v>
      </c>
      <c r="AB309" s="59">
        <v>33</v>
      </c>
      <c r="AD309" s="59" t="s">
        <v>90</v>
      </c>
      <c r="AF309" s="59" t="s">
        <v>34</v>
      </c>
    </row>
    <row r="310" spans="1:32" s="59" customFormat="1" ht="12.95" customHeight="1" x14ac:dyDescent="0.2">
      <c r="A310" s="6" t="s">
        <v>98</v>
      </c>
      <c r="B310" s="21"/>
      <c r="C310" s="22">
        <v>43876.353999999999</v>
      </c>
      <c r="D310" s="22"/>
      <c r="E310" s="6">
        <f>+(C310-C$7)/C$8</f>
        <v>4329.0025728992287</v>
      </c>
      <c r="F310" s="59">
        <f>ROUND(2*E310,0)/2</f>
        <v>4329</v>
      </c>
      <c r="G310" s="59">
        <f>+C310-(C$7+F310*C$8)</f>
        <v>6.4966200006892905E-3</v>
      </c>
      <c r="I310" s="59">
        <f>G310</f>
        <v>6.4966200006892905E-3</v>
      </c>
      <c r="O310" s="59">
        <f ca="1">+C$11+C$12*F310</f>
        <v>2.1465128584998569E-3</v>
      </c>
      <c r="Q310" s="67">
        <f>+C310-15018.5</f>
        <v>28857.853999999999</v>
      </c>
      <c r="AB310" s="59">
        <v>10</v>
      </c>
      <c r="AD310" s="59" t="s">
        <v>59</v>
      </c>
      <c r="AF310" s="59" t="s">
        <v>34</v>
      </c>
    </row>
    <row r="311" spans="1:32" s="59" customFormat="1" ht="12.95" customHeight="1" x14ac:dyDescent="0.2">
      <c r="A311" s="6" t="s">
        <v>98</v>
      </c>
      <c r="B311" s="21" t="s">
        <v>170</v>
      </c>
      <c r="C311" s="22">
        <v>43890.239999999998</v>
      </c>
      <c r="D311" s="22"/>
      <c r="E311" s="6">
        <f>+(C311-C$7)/C$8</f>
        <v>4334.5019369793163</v>
      </c>
      <c r="F311" s="59">
        <f>ROUND(2*E311,0)/2</f>
        <v>4334.5</v>
      </c>
      <c r="G311" s="59">
        <f>+C311-(C$7+F311*C$8)</f>
        <v>4.8909100005403161E-3</v>
      </c>
      <c r="I311" s="59">
        <f>G311</f>
        <v>4.8909100005403161E-3</v>
      </c>
      <c r="O311" s="59">
        <f ca="1">+C$11+C$12*F311</f>
        <v>2.1469926825051864E-3</v>
      </c>
      <c r="Q311" s="67">
        <f>+C311-15018.5</f>
        <v>28871.739999999998</v>
      </c>
      <c r="AB311" s="59">
        <v>10</v>
      </c>
      <c r="AD311" s="59" t="s">
        <v>59</v>
      </c>
      <c r="AF311" s="59" t="s">
        <v>34</v>
      </c>
    </row>
    <row r="312" spans="1:32" s="59" customFormat="1" ht="12.95" customHeight="1" x14ac:dyDescent="0.2">
      <c r="A312" s="6" t="s">
        <v>99</v>
      </c>
      <c r="B312" s="21" t="s">
        <v>170</v>
      </c>
      <c r="C312" s="22">
        <v>43905.383999999998</v>
      </c>
      <c r="D312" s="22"/>
      <c r="E312" s="6">
        <f>+(C312-C$7)/C$8</f>
        <v>4340.4995150888408</v>
      </c>
      <c r="F312" s="59">
        <f>ROUND(2*E312,0)/2</f>
        <v>4340.5</v>
      </c>
      <c r="G312" s="59">
        <f>+C312-(C$7+F312*C$8)</f>
        <v>-1.2244099998497404E-3</v>
      </c>
      <c r="I312" s="59">
        <f>G312</f>
        <v>-1.2244099998497404E-3</v>
      </c>
      <c r="O312" s="59">
        <f ca="1">+C$11+C$12*F312</f>
        <v>2.1475161268746366E-3</v>
      </c>
      <c r="Q312" s="67">
        <f>+C312-15018.5</f>
        <v>28886.883999999998</v>
      </c>
      <c r="AB312" s="59">
        <v>16</v>
      </c>
      <c r="AD312" s="59" t="s">
        <v>89</v>
      </c>
      <c r="AF312" s="59" t="s">
        <v>34</v>
      </c>
    </row>
    <row r="313" spans="1:32" s="59" customFormat="1" ht="12.95" customHeight="1" x14ac:dyDescent="0.2">
      <c r="A313" s="6" t="s">
        <v>99</v>
      </c>
      <c r="B313" s="21"/>
      <c r="C313" s="22">
        <v>43929.375</v>
      </c>
      <c r="D313" s="22"/>
      <c r="E313" s="6">
        <f>+(C313-C$7)/C$8</f>
        <v>4350.0008289045827</v>
      </c>
      <c r="F313" s="59">
        <f>ROUND(2*E313,0)/2</f>
        <v>4350</v>
      </c>
      <c r="G313" s="59">
        <f>+C313-(C$7+F313*C$8)</f>
        <v>2.0930000027874485E-3</v>
      </c>
      <c r="I313" s="59">
        <f>G313</f>
        <v>2.0930000027874485E-3</v>
      </c>
      <c r="O313" s="59">
        <f ca="1">+C$11+C$12*F313</f>
        <v>2.1483449137929328E-3</v>
      </c>
      <c r="Q313" s="67">
        <f>+C313-15018.5</f>
        <v>28910.875</v>
      </c>
      <c r="AB313" s="59">
        <v>12</v>
      </c>
      <c r="AD313" s="59" t="s">
        <v>59</v>
      </c>
      <c r="AF313" s="59" t="s">
        <v>34</v>
      </c>
    </row>
    <row r="314" spans="1:32" s="59" customFormat="1" ht="12.95" customHeight="1" x14ac:dyDescent="0.2">
      <c r="A314" s="6" t="s">
        <v>100</v>
      </c>
      <c r="B314" s="21" t="s">
        <v>170</v>
      </c>
      <c r="C314" s="22">
        <v>43953.358999999997</v>
      </c>
      <c r="D314" s="22"/>
      <c r="E314" s="6">
        <f>+(C314-C$7)/C$8</f>
        <v>4359.4993704641984</v>
      </c>
      <c r="F314" s="59">
        <f>ROUND(2*E314,0)/2</f>
        <v>4359.5</v>
      </c>
      <c r="G314" s="59">
        <f>+C314-(C$7+F314*C$8)</f>
        <v>-1.5895899996394292E-3</v>
      </c>
      <c r="I314" s="59">
        <f>G314</f>
        <v>-1.5895899996394292E-3</v>
      </c>
      <c r="O314" s="59">
        <f ca="1">+C$11+C$12*F314</f>
        <v>2.1491737007112294E-3</v>
      </c>
      <c r="Q314" s="67">
        <f>+C314-15018.5</f>
        <v>28934.858999999997</v>
      </c>
      <c r="AB314" s="59">
        <v>13</v>
      </c>
      <c r="AD314" s="59" t="s">
        <v>89</v>
      </c>
      <c r="AF314" s="59" t="s">
        <v>34</v>
      </c>
    </row>
    <row r="315" spans="1:32" s="59" customFormat="1" ht="12.95" customHeight="1" x14ac:dyDescent="0.2">
      <c r="A315" s="6" t="s">
        <v>100</v>
      </c>
      <c r="B315" s="21"/>
      <c r="C315" s="22">
        <v>43977.345999999998</v>
      </c>
      <c r="D315" s="22"/>
      <c r="E315" s="6">
        <f>+(C315-C$7)/C$8</f>
        <v>4368.9991001335829</v>
      </c>
      <c r="F315" s="59">
        <f>ROUND(2*E315,0)/2</f>
        <v>4369</v>
      </c>
      <c r="G315" s="59">
        <f>+C315-(C$7+F315*C$8)</f>
        <v>-2.2721799978171475E-3</v>
      </c>
      <c r="I315" s="59">
        <f>G315</f>
        <v>-2.2721799978171475E-3</v>
      </c>
      <c r="O315" s="59">
        <f ca="1">+C$11+C$12*F315</f>
        <v>2.1500024876295256E-3</v>
      </c>
      <c r="Q315" s="67">
        <f>+C315-15018.5</f>
        <v>28958.845999999998</v>
      </c>
      <c r="AB315" s="59">
        <v>8</v>
      </c>
      <c r="AD315" s="59" t="s">
        <v>36</v>
      </c>
      <c r="AF315" s="59" t="s">
        <v>34</v>
      </c>
    </row>
    <row r="316" spans="1:32" s="59" customFormat="1" ht="12.95" customHeight="1" x14ac:dyDescent="0.2">
      <c r="A316" s="6" t="s">
        <v>100</v>
      </c>
      <c r="B316" s="21"/>
      <c r="C316" s="22">
        <v>43977.362999999998</v>
      </c>
      <c r="D316" s="22"/>
      <c r="E316" s="6">
        <f>+(C316-C$7)/C$8</f>
        <v>4369.0058327556026</v>
      </c>
      <c r="F316" s="59">
        <f>ROUND(2*E316,0)/2</f>
        <v>4369</v>
      </c>
      <c r="G316" s="59">
        <f>+C316-(C$7+F316*C$8)</f>
        <v>1.4727820002008229E-2</v>
      </c>
      <c r="I316" s="59">
        <f>G316</f>
        <v>1.4727820002008229E-2</v>
      </c>
      <c r="O316" s="59">
        <f ca="1">+C$11+C$12*F316</f>
        <v>2.1500024876295256E-3</v>
      </c>
      <c r="Q316" s="67">
        <f>+C316-15018.5</f>
        <v>28958.862999999998</v>
      </c>
      <c r="AB316" s="59">
        <v>9</v>
      </c>
      <c r="AD316" s="59" t="s">
        <v>82</v>
      </c>
      <c r="AF316" s="59" t="s">
        <v>34</v>
      </c>
    </row>
    <row r="317" spans="1:32" s="59" customFormat="1" ht="12.95" customHeight="1" x14ac:dyDescent="0.2">
      <c r="A317" s="6" t="s">
        <v>100</v>
      </c>
      <c r="B317" s="21" t="s">
        <v>170</v>
      </c>
      <c r="C317" s="22">
        <v>44001.357000000004</v>
      </c>
      <c r="D317" s="22"/>
      <c r="E317" s="6">
        <f>+(C317-C$7)/C$8</f>
        <v>4378.5083346811143</v>
      </c>
      <c r="F317" s="59">
        <f>ROUND(2*E317,0)/2</f>
        <v>4378.5</v>
      </c>
      <c r="G317" s="59">
        <f>+C317-(C$7+F317*C$8)</f>
        <v>2.1045230008894578E-2</v>
      </c>
      <c r="I317" s="59">
        <f>G317</f>
        <v>2.1045230008894578E-2</v>
      </c>
      <c r="O317" s="59">
        <f ca="1">+C$11+C$12*F317</f>
        <v>2.1508312745478222E-3</v>
      </c>
      <c r="Q317" s="67">
        <f>+C317-15018.5</f>
        <v>28982.857000000004</v>
      </c>
      <c r="AB317" s="59">
        <v>8</v>
      </c>
      <c r="AD317" s="59" t="s">
        <v>82</v>
      </c>
      <c r="AF317" s="59" t="s">
        <v>34</v>
      </c>
    </row>
    <row r="318" spans="1:32" s="59" customFormat="1" ht="12.95" customHeight="1" x14ac:dyDescent="0.2">
      <c r="A318" s="6" t="s">
        <v>101</v>
      </c>
      <c r="B318" s="21"/>
      <c r="C318" s="22">
        <v>44189.455000000002</v>
      </c>
      <c r="D318" s="22"/>
      <c r="E318" s="6">
        <f>+(C318-C$7)/C$8</f>
        <v>4453.0020250697362</v>
      </c>
      <c r="F318" s="59">
        <f>ROUND(2*E318,0)/2</f>
        <v>4453</v>
      </c>
      <c r="G318" s="59">
        <f>+C318-(C$7+F318*C$8)</f>
        <v>5.1133400047547184E-3</v>
      </c>
      <c r="I318" s="59">
        <f>G318</f>
        <v>5.1133400047547184E-3</v>
      </c>
      <c r="O318" s="59">
        <f ca="1">+C$11+C$12*F318</f>
        <v>2.1573307088018304E-3</v>
      </c>
      <c r="Q318" s="67">
        <f>+C318-15018.5</f>
        <v>29170.955000000002</v>
      </c>
      <c r="AA318" s="59" t="s">
        <v>58</v>
      </c>
      <c r="AB318" s="59">
        <v>10</v>
      </c>
      <c r="AD318" s="59" t="s">
        <v>36</v>
      </c>
      <c r="AF318" s="59" t="s">
        <v>34</v>
      </c>
    </row>
    <row r="319" spans="1:32" s="59" customFormat="1" ht="12.95" customHeight="1" x14ac:dyDescent="0.2">
      <c r="A319" s="6" t="s">
        <v>101</v>
      </c>
      <c r="B319" s="21" t="s">
        <v>170</v>
      </c>
      <c r="C319" s="22">
        <v>44208.404999999999</v>
      </c>
      <c r="D319" s="22"/>
      <c r="E319" s="6">
        <f>+(C319-C$7)/C$8</f>
        <v>4460.5069184384274</v>
      </c>
      <c r="F319" s="59">
        <f>ROUND(2*E319,0)/2</f>
        <v>4460.5</v>
      </c>
      <c r="G319" s="59">
        <f>+C319-(C$7+F319*C$8)</f>
        <v>1.7469190002884716E-2</v>
      </c>
      <c r="I319" s="59">
        <f>G319</f>
        <v>1.7469190002884716E-2</v>
      </c>
      <c r="O319" s="59">
        <f ca="1">+C$11+C$12*F319</f>
        <v>2.1579850142636431E-3</v>
      </c>
      <c r="Q319" s="67">
        <f>+C319-15018.5</f>
        <v>29189.904999999999</v>
      </c>
      <c r="AA319" s="59" t="s">
        <v>58</v>
      </c>
      <c r="AB319" s="59">
        <v>8</v>
      </c>
      <c r="AD319" s="59" t="s">
        <v>36</v>
      </c>
      <c r="AF319" s="59" t="s">
        <v>34</v>
      </c>
    </row>
    <row r="320" spans="1:32" s="59" customFormat="1" ht="12.95" customHeight="1" x14ac:dyDescent="0.2">
      <c r="A320" s="6" t="s">
        <v>56</v>
      </c>
      <c r="B320" s="21"/>
      <c r="C320" s="22">
        <v>44238.699000000001</v>
      </c>
      <c r="D320" s="22"/>
      <c r="E320" s="6">
        <f>+(C320-C$7)/C$8</f>
        <v>4472.5044508770134</v>
      </c>
      <c r="F320" s="59">
        <f>ROUND(2*E320,0)/2</f>
        <v>4472.5</v>
      </c>
      <c r="G320" s="59">
        <f>+C320-(C$7+F320*C$8)</f>
        <v>1.1238550003326964E-2</v>
      </c>
      <c r="I320" s="59">
        <f>G320</f>
        <v>1.1238550003326964E-2</v>
      </c>
      <c r="O320" s="59">
        <f ca="1">+C$11+C$12*F320</f>
        <v>2.1590319030025439E-3</v>
      </c>
      <c r="Q320" s="67">
        <f>+C320-15018.5</f>
        <v>29220.199000000001</v>
      </c>
      <c r="AA320" s="59" t="s">
        <v>58</v>
      </c>
      <c r="AB320" s="59">
        <v>1</v>
      </c>
      <c r="AD320" s="59" t="s">
        <v>71</v>
      </c>
      <c r="AF320" s="59" t="s">
        <v>57</v>
      </c>
    </row>
    <row r="321" spans="1:32" s="59" customFormat="1" ht="12.95" customHeight="1" x14ac:dyDescent="0.2">
      <c r="A321" s="6" t="s">
        <v>56</v>
      </c>
      <c r="B321" s="21" t="s">
        <v>170</v>
      </c>
      <c r="C321" s="22">
        <v>44243.743000000002</v>
      </c>
      <c r="D321" s="22"/>
      <c r="E321" s="6">
        <f>+(C321-C$7)/C$8</f>
        <v>4474.5020594338312</v>
      </c>
      <c r="F321" s="59">
        <f>ROUND(2*E321,0)/2</f>
        <v>4474.5</v>
      </c>
      <c r="G321" s="59">
        <f>+C321-(C$7+F321*C$8)</f>
        <v>5.2001100048073567E-3</v>
      </c>
      <c r="I321" s="59">
        <f>G321</f>
        <v>5.2001100048073567E-3</v>
      </c>
      <c r="O321" s="59">
        <f ca="1">+C$11+C$12*F321</f>
        <v>2.1592063844590274E-3</v>
      </c>
      <c r="Q321" s="67">
        <f>+C321-15018.5</f>
        <v>29225.243000000002</v>
      </c>
      <c r="AA321" s="59" t="s">
        <v>58</v>
      </c>
      <c r="AB321" s="59">
        <v>1</v>
      </c>
      <c r="AD321" s="59" t="s">
        <v>71</v>
      </c>
      <c r="AF321" s="59" t="s">
        <v>57</v>
      </c>
    </row>
    <row r="322" spans="1:32" s="59" customFormat="1" ht="12.95" customHeight="1" x14ac:dyDescent="0.2">
      <c r="A322" s="6" t="s">
        <v>103</v>
      </c>
      <c r="B322" s="21" t="s">
        <v>170</v>
      </c>
      <c r="C322" s="22">
        <v>44251.319000000003</v>
      </c>
      <c r="D322" s="22"/>
      <c r="E322" s="6">
        <f>+(C322-C$7)/C$8</f>
        <v>4477.5024326349512</v>
      </c>
      <c r="F322" s="59">
        <f>ROUND(2*E322,0)/2</f>
        <v>4477.5</v>
      </c>
      <c r="G322" s="59">
        <f>+C322-(C$7+F322*C$8)</f>
        <v>6.1424500090652145E-3</v>
      </c>
      <c r="I322" s="59">
        <f>G322</f>
        <v>6.1424500090652145E-3</v>
      </c>
      <c r="O322" s="59">
        <f ca="1">+C$11+C$12*F322</f>
        <v>2.1594681066437523E-3</v>
      </c>
      <c r="Q322" s="67">
        <f>+C322-15018.5</f>
        <v>29232.819000000003</v>
      </c>
      <c r="AA322" s="59" t="s">
        <v>58</v>
      </c>
      <c r="AB322" s="59">
        <v>22</v>
      </c>
      <c r="AD322" s="59" t="s">
        <v>102</v>
      </c>
      <c r="AF322" s="59" t="s">
        <v>34</v>
      </c>
    </row>
    <row r="323" spans="1:32" s="59" customFormat="1" ht="12.95" customHeight="1" x14ac:dyDescent="0.2">
      <c r="A323" s="6" t="s">
        <v>104</v>
      </c>
      <c r="B323" s="21" t="s">
        <v>170</v>
      </c>
      <c r="C323" s="22">
        <v>44256.3632</v>
      </c>
      <c r="D323" s="22"/>
      <c r="E323" s="6">
        <f>+(C323-C$7)/C$8</f>
        <v>4479.5001203990851</v>
      </c>
      <c r="F323" s="59">
        <f>ROUND(2*E323,0)/2</f>
        <v>4479.5</v>
      </c>
      <c r="G323" s="59">
        <f>+C323-(C$7+F323*C$8)</f>
        <v>3.0401000549318269E-4</v>
      </c>
      <c r="K323" s="59">
        <f>G323</f>
        <v>3.0401000549318269E-4</v>
      </c>
      <c r="O323" s="59">
        <f ca="1">+C$11+C$12*F323</f>
        <v>2.1596425881002359E-3</v>
      </c>
      <c r="Q323" s="67">
        <f>+C323-15018.5</f>
        <v>29237.8632</v>
      </c>
      <c r="AA323" s="59" t="s">
        <v>69</v>
      </c>
      <c r="AF323" s="59" t="s">
        <v>105</v>
      </c>
    </row>
    <row r="324" spans="1:32" s="59" customFormat="1" ht="12.95" customHeight="1" x14ac:dyDescent="0.2">
      <c r="A324" s="6" t="s">
        <v>56</v>
      </c>
      <c r="B324" s="21"/>
      <c r="C324" s="22">
        <v>44272.773000000001</v>
      </c>
      <c r="D324" s="22"/>
      <c r="E324" s="6">
        <f>+(C324-C$7)/C$8</f>
        <v>4485.9990016234433</v>
      </c>
      <c r="F324" s="59">
        <f>ROUND(2*E324,0)/2</f>
        <v>4486</v>
      </c>
      <c r="G324" s="59">
        <f>+C324-(C$7+F324*C$8)</f>
        <v>-2.5209199957316741E-3</v>
      </c>
      <c r="I324" s="59">
        <f>G324</f>
        <v>-2.5209199957316741E-3</v>
      </c>
      <c r="O324" s="59">
        <f ca="1">+C$11+C$12*F324</f>
        <v>2.1602096528338072E-3</v>
      </c>
      <c r="Q324" s="67">
        <f>+C324-15018.5</f>
        <v>29254.273000000001</v>
      </c>
      <c r="AA324" s="59" t="s">
        <v>58</v>
      </c>
      <c r="AB324" s="59">
        <v>1</v>
      </c>
      <c r="AD324" s="59" t="s">
        <v>106</v>
      </c>
      <c r="AF324" s="59" t="s">
        <v>57</v>
      </c>
    </row>
    <row r="325" spans="1:32" s="59" customFormat="1" ht="12.95" customHeight="1" x14ac:dyDescent="0.2">
      <c r="A325" s="6" t="s">
        <v>108</v>
      </c>
      <c r="B325" s="21"/>
      <c r="C325" s="22">
        <v>44280.353000000003</v>
      </c>
      <c r="D325" s="22"/>
      <c r="E325" s="6">
        <f>+(C325-C$7)/C$8</f>
        <v>4489.0009589709207</v>
      </c>
      <c r="F325" s="59">
        <f>ROUND(2*E325,0)/2</f>
        <v>4489</v>
      </c>
      <c r="G325" s="59">
        <f>+C325-(C$7+F325*C$8)</f>
        <v>2.4214200093410909E-3</v>
      </c>
      <c r="I325" s="59">
        <f>G325</f>
        <v>2.4214200093410909E-3</v>
      </c>
      <c r="O325" s="59">
        <f ca="1">+C$11+C$12*F325</f>
        <v>2.160471375018532E-3</v>
      </c>
      <c r="Q325" s="67">
        <f>+C325-15018.5</f>
        <v>29261.853000000003</v>
      </c>
      <c r="AA325" s="59" t="s">
        <v>58</v>
      </c>
      <c r="AB325" s="59">
        <v>16</v>
      </c>
      <c r="AD325" s="59" t="s">
        <v>107</v>
      </c>
      <c r="AF325" s="59" t="s">
        <v>34</v>
      </c>
    </row>
    <row r="326" spans="1:32" s="59" customFormat="1" ht="12.95" customHeight="1" x14ac:dyDescent="0.2">
      <c r="A326" s="6" t="s">
        <v>56</v>
      </c>
      <c r="B326" s="21" t="s">
        <v>170</v>
      </c>
      <c r="C326" s="22">
        <v>44286.667999999998</v>
      </c>
      <c r="D326" s="22"/>
      <c r="E326" s="6">
        <f>+(C326-C$7)/C$8</f>
        <v>4491.501930032834</v>
      </c>
      <c r="F326" s="59">
        <f>ROUND(2*E326,0)/2</f>
        <v>4491.5</v>
      </c>
      <c r="G326" s="59">
        <f>+C326-(C$7+F326*C$8)</f>
        <v>4.873370002314914E-3</v>
      </c>
      <c r="I326" s="59">
        <f>G326</f>
        <v>4.873370002314914E-3</v>
      </c>
      <c r="O326" s="59">
        <f ca="1">+C$11+C$12*F326</f>
        <v>2.1606894768391362E-3</v>
      </c>
      <c r="Q326" s="67">
        <f>+C326-15018.5</f>
        <v>29268.167999999998</v>
      </c>
      <c r="AA326" s="59" t="s">
        <v>58</v>
      </c>
      <c r="AB326" s="59">
        <v>1</v>
      </c>
      <c r="AD326" s="59" t="s">
        <v>106</v>
      </c>
      <c r="AF326" s="59" t="s">
        <v>57</v>
      </c>
    </row>
    <row r="327" spans="1:32" s="59" customFormat="1" ht="12.95" customHeight="1" x14ac:dyDescent="0.2">
      <c r="A327" s="6" t="s">
        <v>109</v>
      </c>
      <c r="B327" s="21"/>
      <c r="C327" s="22">
        <v>44290.445</v>
      </c>
      <c r="D327" s="22"/>
      <c r="E327" s="6">
        <f>+(C327-C$7)/C$8</f>
        <v>4492.9977602309118</v>
      </c>
      <c r="F327" s="59">
        <f>ROUND(2*E327,0)/2</f>
        <v>4493</v>
      </c>
      <c r="G327" s="59">
        <f>+C327-(C$7+F327*C$8)</f>
        <v>-5.6554599941591732E-3</v>
      </c>
      <c r="I327" s="59">
        <f>G327</f>
        <v>-5.6554599941591732E-3</v>
      </c>
      <c r="O327" s="59">
        <f ca="1">+C$11+C$12*F327</f>
        <v>2.1608203379314991E-3</v>
      </c>
      <c r="Q327" s="67">
        <f>+C327-15018.5</f>
        <v>29271.945</v>
      </c>
      <c r="AA327" s="59" t="s">
        <v>58</v>
      </c>
      <c r="AF327" s="59" t="s">
        <v>105</v>
      </c>
    </row>
    <row r="328" spans="1:32" s="59" customFormat="1" ht="12.95" customHeight="1" x14ac:dyDescent="0.2">
      <c r="A328" s="6" t="s">
        <v>110</v>
      </c>
      <c r="B328" s="21" t="s">
        <v>170</v>
      </c>
      <c r="C328" s="22">
        <v>44309.383999999998</v>
      </c>
      <c r="D328" s="22"/>
      <c r="E328" s="6">
        <f>+(C328-C$7)/C$8</f>
        <v>4500.4982971971203</v>
      </c>
      <c r="F328" s="59">
        <f>ROUND(2*E328,0)/2</f>
        <v>4500.5</v>
      </c>
      <c r="G328" s="59">
        <f>+C328-(C$7+F328*C$8)</f>
        <v>-4.2996100019081496E-3</v>
      </c>
      <c r="I328" s="59">
        <f>G328</f>
        <v>-4.2996100019081496E-3</v>
      </c>
      <c r="O328" s="59">
        <f ca="1">+C$11+C$12*F328</f>
        <v>2.1614746433933118E-3</v>
      </c>
      <c r="Q328" s="67">
        <f>+C328-15018.5</f>
        <v>29290.883999999998</v>
      </c>
      <c r="AA328" s="59" t="s">
        <v>58</v>
      </c>
      <c r="AB328" s="59">
        <v>13</v>
      </c>
      <c r="AD328" s="59" t="s">
        <v>89</v>
      </c>
      <c r="AF328" s="59" t="s">
        <v>34</v>
      </c>
    </row>
    <row r="329" spans="1:32" s="59" customFormat="1" ht="12.95" customHeight="1" x14ac:dyDescent="0.2">
      <c r="A329" s="6" t="s">
        <v>56</v>
      </c>
      <c r="B329" s="21"/>
      <c r="C329" s="22">
        <v>44315.709000000003</v>
      </c>
      <c r="D329" s="22"/>
      <c r="E329" s="6">
        <f>+(C329-C$7)/C$8</f>
        <v>4503.0032286249316</v>
      </c>
      <c r="F329" s="59">
        <f>ROUND(2*E329,0)/2</f>
        <v>4503</v>
      </c>
      <c r="G329" s="59">
        <f>+C329-(C$7+F329*C$8)</f>
        <v>8.1523400076548569E-3</v>
      </c>
      <c r="I329" s="59">
        <f>G329</f>
        <v>8.1523400076548569E-3</v>
      </c>
      <c r="O329" s="59">
        <f ca="1">+C$11+C$12*F329</f>
        <v>2.1616927452139164E-3</v>
      </c>
      <c r="Q329" s="67">
        <f>+C329-15018.5</f>
        <v>29297.209000000003</v>
      </c>
      <c r="AA329" s="59" t="s">
        <v>58</v>
      </c>
      <c r="AB329" s="59">
        <v>1</v>
      </c>
      <c r="AD329" s="59" t="s">
        <v>106</v>
      </c>
      <c r="AF329" s="59" t="s">
        <v>57</v>
      </c>
    </row>
    <row r="330" spans="1:32" s="59" customFormat="1" ht="12.95" customHeight="1" x14ac:dyDescent="0.2">
      <c r="A330" s="6" t="s">
        <v>111</v>
      </c>
      <c r="B330" s="21"/>
      <c r="C330" s="22">
        <v>44333.375</v>
      </c>
      <c r="D330" s="22"/>
      <c r="E330" s="6">
        <f>+(C330-C$7)/C$8</f>
        <v>4509.9996110128632</v>
      </c>
      <c r="F330" s="59">
        <f>ROUND(2*E330,0)/2</f>
        <v>4510</v>
      </c>
      <c r="G330" s="59">
        <f>+C330-(C$7+F330*C$8)</f>
        <v>-9.8219999927096069E-4</v>
      </c>
      <c r="I330" s="59">
        <f>G330</f>
        <v>-9.8219999927096069E-4</v>
      </c>
      <c r="O330" s="59">
        <f ca="1">+C$11+C$12*F330</f>
        <v>2.1623034303116084E-3</v>
      </c>
      <c r="Q330" s="67">
        <f>+C330-15018.5</f>
        <v>29314.875</v>
      </c>
      <c r="AB330" s="59">
        <v>14</v>
      </c>
      <c r="AD330" s="59" t="s">
        <v>107</v>
      </c>
      <c r="AF330" s="59" t="s">
        <v>34</v>
      </c>
    </row>
    <row r="331" spans="1:32" s="59" customFormat="1" ht="12.95" customHeight="1" x14ac:dyDescent="0.2">
      <c r="A331" s="6" t="s">
        <v>112</v>
      </c>
      <c r="B331" s="21"/>
      <c r="C331" s="22">
        <v>44545.481</v>
      </c>
      <c r="D331" s="22"/>
      <c r="E331" s="6">
        <f>+(C331-C$7)/C$8</f>
        <v>4594.0013478392466</v>
      </c>
      <c r="F331" s="59">
        <f>ROUND(2*E331,0)/2</f>
        <v>4594</v>
      </c>
      <c r="G331" s="59">
        <f>+C331-(C$7+F331*C$8)</f>
        <v>3.4033200063277036E-3</v>
      </c>
      <c r="I331" s="59">
        <f>G331</f>
        <v>3.4033200063277036E-3</v>
      </c>
      <c r="O331" s="59">
        <f ca="1">+C$11+C$12*F331</f>
        <v>2.1696316514839128E-3</v>
      </c>
      <c r="Q331" s="67">
        <f>+C331-15018.5</f>
        <v>29526.981</v>
      </c>
      <c r="AA331" s="59" t="s">
        <v>58</v>
      </c>
      <c r="AB331" s="59">
        <v>17</v>
      </c>
      <c r="AD331" s="59" t="s">
        <v>67</v>
      </c>
      <c r="AF331" s="59" t="s">
        <v>34</v>
      </c>
    </row>
    <row r="332" spans="1:32" s="59" customFormat="1" ht="12.95" customHeight="1" x14ac:dyDescent="0.2">
      <c r="A332" s="6" t="s">
        <v>108</v>
      </c>
      <c r="B332" s="21"/>
      <c r="C332" s="22">
        <v>44583.357000000004</v>
      </c>
      <c r="D332" s="22"/>
      <c r="E332" s="6">
        <f>+(C332-C$7)/C$8</f>
        <v>4609.0016296984886</v>
      </c>
      <c r="F332" s="59">
        <f>ROUND(2*E332,0)/2</f>
        <v>4609</v>
      </c>
      <c r="G332" s="59">
        <f>+C332-(C$7+F332*C$8)</f>
        <v>4.1150200049742125E-3</v>
      </c>
      <c r="I332" s="59">
        <f>G332</f>
        <v>4.1150200049742125E-3</v>
      </c>
      <c r="O332" s="59">
        <f ca="1">+C$11+C$12*F332</f>
        <v>2.1709402624075385E-3</v>
      </c>
      <c r="Q332" s="67">
        <f>+C332-15018.5</f>
        <v>29564.857000000004</v>
      </c>
      <c r="AA332" s="59" t="s">
        <v>58</v>
      </c>
      <c r="AB332" s="59">
        <v>18</v>
      </c>
      <c r="AD332" s="59" t="s">
        <v>107</v>
      </c>
      <c r="AF332" s="59" t="s">
        <v>34</v>
      </c>
    </row>
    <row r="333" spans="1:32" s="59" customFormat="1" ht="12.95" customHeight="1" x14ac:dyDescent="0.2">
      <c r="A333" s="6" t="s">
        <v>112</v>
      </c>
      <c r="B333" s="21" t="s">
        <v>170</v>
      </c>
      <c r="C333" s="22">
        <v>44607.364000000001</v>
      </c>
      <c r="D333" s="22"/>
      <c r="E333" s="6">
        <f>+(C333-C$7)/C$8</f>
        <v>4618.5092800996599</v>
      </c>
      <c r="F333" s="59">
        <f>ROUND(2*E333,0)/2</f>
        <v>4618.5</v>
      </c>
      <c r="G333" s="59">
        <f>+C333-(C$7+F333*C$8)</f>
        <v>2.3432430003595073E-2</v>
      </c>
      <c r="I333" s="59">
        <f>G333</f>
        <v>2.3432430003595073E-2</v>
      </c>
      <c r="O333" s="59">
        <f ca="1">+C$11+C$12*F333</f>
        <v>2.1717690493258351E-3</v>
      </c>
      <c r="Q333" s="67">
        <f>+C333-15018.5</f>
        <v>29588.864000000001</v>
      </c>
      <c r="AA333" s="59" t="s">
        <v>58</v>
      </c>
      <c r="AB333" s="59">
        <v>9</v>
      </c>
      <c r="AD333" s="59" t="s">
        <v>36</v>
      </c>
      <c r="AF333" s="59" t="s">
        <v>34</v>
      </c>
    </row>
    <row r="334" spans="1:32" s="59" customFormat="1" ht="12.95" customHeight="1" x14ac:dyDescent="0.2">
      <c r="A334" s="6" t="s">
        <v>56</v>
      </c>
      <c r="B334" s="21"/>
      <c r="C334" s="22">
        <v>44608.606</v>
      </c>
      <c r="D334" s="22"/>
      <c r="E334" s="6">
        <f>+(C334-C$7)/C$8</f>
        <v>4619.0011575436656</v>
      </c>
      <c r="F334" s="59">
        <f>ROUND(2*E334,0)/2</f>
        <v>4619</v>
      </c>
      <c r="G334" s="59">
        <f>+C334-(C$7+F334*C$8)</f>
        <v>2.9228200000943616E-3</v>
      </c>
      <c r="I334" s="59">
        <f>G334</f>
        <v>2.9228200000943616E-3</v>
      </c>
      <c r="O334" s="59">
        <f ca="1">+C$11+C$12*F334</f>
        <v>2.1718126696899558E-3</v>
      </c>
      <c r="Q334" s="67">
        <f>+C334-15018.5</f>
        <v>29590.106</v>
      </c>
      <c r="AA334" s="59" t="s">
        <v>58</v>
      </c>
      <c r="AB334" s="59">
        <v>1</v>
      </c>
      <c r="AD334" s="59" t="s">
        <v>71</v>
      </c>
      <c r="AF334" s="59" t="s">
        <v>57</v>
      </c>
    </row>
    <row r="335" spans="1:32" s="59" customFormat="1" ht="12.95" customHeight="1" x14ac:dyDescent="0.2">
      <c r="A335" s="6" t="s">
        <v>112</v>
      </c>
      <c r="B335" s="21"/>
      <c r="C335" s="22">
        <v>44636.372000000003</v>
      </c>
      <c r="D335" s="22"/>
      <c r="E335" s="6">
        <f>+(C335-C$7)/C$8</f>
        <v>4629.9975094843066</v>
      </c>
      <c r="F335" s="59">
        <f>ROUND(2*E335,0)/2</f>
        <v>4630</v>
      </c>
      <c r="G335" s="59">
        <f>+C335-(C$7+F335*C$8)</f>
        <v>-6.2885999941499904E-3</v>
      </c>
      <c r="I335" s="59">
        <f>G335</f>
        <v>-6.2885999941499904E-3</v>
      </c>
      <c r="O335" s="59">
        <f ca="1">+C$11+C$12*F335</f>
        <v>2.1727723177006148E-3</v>
      </c>
      <c r="Q335" s="67">
        <f>+C335-15018.5</f>
        <v>29617.872000000003</v>
      </c>
      <c r="AA335" s="59" t="s">
        <v>58</v>
      </c>
      <c r="AB335" s="59">
        <v>13</v>
      </c>
      <c r="AD335" s="59" t="s">
        <v>36</v>
      </c>
      <c r="AF335" s="59" t="s">
        <v>34</v>
      </c>
    </row>
    <row r="336" spans="1:32" s="59" customFormat="1" ht="12.95" customHeight="1" x14ac:dyDescent="0.2">
      <c r="A336" s="6" t="s">
        <v>111</v>
      </c>
      <c r="B336" s="21"/>
      <c r="C336" s="22">
        <v>44636.392999999996</v>
      </c>
      <c r="D336" s="22"/>
      <c r="E336" s="6">
        <f>+(C336-C$7)/C$8</f>
        <v>4630.0058262526809</v>
      </c>
      <c r="F336" s="59">
        <f>ROUND(2*E336,0)/2</f>
        <v>4630</v>
      </c>
      <c r="G336" s="59">
        <f>+C336-(C$7+F336*C$8)</f>
        <v>1.4711399999214336E-2</v>
      </c>
      <c r="I336" s="59">
        <f>G336</f>
        <v>1.4711399999214336E-2</v>
      </c>
      <c r="O336" s="59">
        <f ca="1">+C$11+C$12*F336</f>
        <v>2.1727723177006148E-3</v>
      </c>
      <c r="Q336" s="67">
        <f>+C336-15018.5</f>
        <v>29617.892999999996</v>
      </c>
      <c r="AA336" s="59" t="s">
        <v>58</v>
      </c>
      <c r="AB336" s="59">
        <v>11</v>
      </c>
      <c r="AD336" s="59" t="s">
        <v>59</v>
      </c>
      <c r="AF336" s="59" t="s">
        <v>34</v>
      </c>
    </row>
    <row r="337" spans="1:32" s="59" customFormat="1" ht="12.95" customHeight="1" x14ac:dyDescent="0.2">
      <c r="A337" s="6" t="s">
        <v>111</v>
      </c>
      <c r="B337" s="21" t="s">
        <v>170</v>
      </c>
      <c r="C337" s="22">
        <v>44660.381999999998</v>
      </c>
      <c r="D337" s="22"/>
      <c r="E337" s="6">
        <f>+(C337-C$7)/C$8</f>
        <v>4639.5063479952451</v>
      </c>
      <c r="F337" s="59">
        <f>ROUND(2*E337,0)/2</f>
        <v>4639.5</v>
      </c>
      <c r="G337" s="59">
        <f>+C337-(C$7+F337*C$8)</f>
        <v>1.6028810001444072E-2</v>
      </c>
      <c r="I337" s="59">
        <f>G337</f>
        <v>1.6028810001444072E-2</v>
      </c>
      <c r="O337" s="59">
        <f ca="1">+C$11+C$12*F337</f>
        <v>2.173601104618911E-3</v>
      </c>
      <c r="Q337" s="67">
        <f>+C337-15018.5</f>
        <v>29641.881999999998</v>
      </c>
      <c r="AB337" s="59">
        <v>10</v>
      </c>
      <c r="AD337" s="59" t="s">
        <v>36</v>
      </c>
      <c r="AF337" s="59" t="s">
        <v>34</v>
      </c>
    </row>
    <row r="338" spans="1:32" s="59" customFormat="1" ht="12.95" customHeight="1" x14ac:dyDescent="0.2">
      <c r="A338" s="6" t="s">
        <v>114</v>
      </c>
      <c r="B338" s="21"/>
      <c r="C338" s="22">
        <v>44689.402000000002</v>
      </c>
      <c r="D338" s="22"/>
      <c r="E338" s="6">
        <f>+(C338-C$7)/C$8</f>
        <v>4650.9993298189647</v>
      </c>
      <c r="F338" s="59">
        <f>ROUND(2*E338,0)/2</f>
        <v>4651</v>
      </c>
      <c r="G338" s="59">
        <f>+C338-(C$7+F338*C$8)</f>
        <v>-1.6922199938562699E-3</v>
      </c>
      <c r="I338" s="59">
        <f>G338</f>
        <v>-1.6922199938562699E-3</v>
      </c>
      <c r="O338" s="59">
        <f ca="1">+C$11+C$12*F338</f>
        <v>2.1746043729936907E-3</v>
      </c>
      <c r="Q338" s="67">
        <f>+C338-15018.5</f>
        <v>29670.902000000002</v>
      </c>
      <c r="AA338" s="59" t="s">
        <v>58</v>
      </c>
      <c r="AB338" s="59">
        <v>14</v>
      </c>
      <c r="AD338" s="59" t="s">
        <v>113</v>
      </c>
      <c r="AF338" s="59" t="s">
        <v>34</v>
      </c>
    </row>
    <row r="339" spans="1:32" s="59" customFormat="1" ht="12.95" customHeight="1" x14ac:dyDescent="0.2">
      <c r="A339" s="6" t="s">
        <v>114</v>
      </c>
      <c r="B339" s="21"/>
      <c r="C339" s="22">
        <v>44732.324000000001</v>
      </c>
      <c r="D339" s="22"/>
      <c r="E339" s="6">
        <f>+(C339-C$7)/C$8</f>
        <v>4667.9980123082014</v>
      </c>
      <c r="F339" s="59">
        <f>ROUND(2*E339,0)/2</f>
        <v>4668</v>
      </c>
      <c r="G339" s="59">
        <f>+C339-(C$7+F339*C$8)</f>
        <v>-5.0189599933219142E-3</v>
      </c>
      <c r="I339" s="59">
        <f>G339</f>
        <v>-5.0189599933219142E-3</v>
      </c>
      <c r="O339" s="59">
        <f ca="1">+C$11+C$12*F339</f>
        <v>2.1760874653738004E-3</v>
      </c>
      <c r="Q339" s="67">
        <f>+C339-15018.5</f>
        <v>29713.824000000001</v>
      </c>
      <c r="AA339" s="59" t="s">
        <v>58</v>
      </c>
      <c r="AB339" s="59">
        <v>12</v>
      </c>
      <c r="AD339" s="59" t="s">
        <v>113</v>
      </c>
      <c r="AF339" s="59" t="s">
        <v>34</v>
      </c>
    </row>
    <row r="340" spans="1:32" s="59" customFormat="1" ht="12.95" customHeight="1" x14ac:dyDescent="0.2">
      <c r="A340" s="6" t="s">
        <v>104</v>
      </c>
      <c r="B340" s="21"/>
      <c r="C340" s="22">
        <v>44925.4902</v>
      </c>
      <c r="D340" s="22"/>
      <c r="E340" s="6">
        <f>+(C340-C$7)/C$8</f>
        <v>4744.498895339103</v>
      </c>
      <c r="F340" s="59">
        <f>ROUND(2*E340,0)/2</f>
        <v>4744.5</v>
      </c>
      <c r="G340" s="59">
        <f>+C340-(C$7+F340*C$8)</f>
        <v>-2.7892899961443618E-3</v>
      </c>
      <c r="K340" s="59">
        <f>G340</f>
        <v>-2.7892899961443618E-3</v>
      </c>
      <c r="O340" s="59">
        <f ca="1">+C$11+C$12*F340</f>
        <v>2.1827613810842918E-3</v>
      </c>
      <c r="Q340" s="67">
        <f>+C340-15018.5</f>
        <v>29906.9902</v>
      </c>
      <c r="AA340" s="59" t="s">
        <v>69</v>
      </c>
      <c r="AF340" s="59" t="s">
        <v>105</v>
      </c>
    </row>
    <row r="341" spans="1:32" s="59" customFormat="1" ht="12.95" customHeight="1" x14ac:dyDescent="0.2">
      <c r="A341" s="6" t="s">
        <v>116</v>
      </c>
      <c r="B341" s="21" t="s">
        <v>115</v>
      </c>
      <c r="C341" s="22">
        <v>44987.353999999999</v>
      </c>
      <c r="D341" s="22"/>
      <c r="E341" s="6">
        <f>+(C341-C$7)/C$8</f>
        <v>4768.9992236969993</v>
      </c>
      <c r="F341" s="59">
        <f>ROUND(2*E341,0)/2</f>
        <v>4769</v>
      </c>
      <c r="G341" s="59">
        <f>+C341-(C$7+F341*C$8)</f>
        <v>-1.9601799940573983E-3</v>
      </c>
      <c r="I341" s="59">
        <f>G341</f>
        <v>-1.9601799940573983E-3</v>
      </c>
      <c r="O341" s="59">
        <f ca="1">+C$11+C$12*F341</f>
        <v>2.1848987789262141E-3</v>
      </c>
      <c r="Q341" s="67">
        <f>+C341-15018.5</f>
        <v>29968.853999999999</v>
      </c>
      <c r="AA341" s="59" t="s">
        <v>58</v>
      </c>
      <c r="AF341" s="59" t="s">
        <v>105</v>
      </c>
    </row>
    <row r="342" spans="1:32" s="59" customFormat="1" ht="12.95" customHeight="1" x14ac:dyDescent="0.2">
      <c r="A342" s="6" t="s">
        <v>56</v>
      </c>
      <c r="B342" s="21"/>
      <c r="C342" s="22">
        <v>45012.608</v>
      </c>
      <c r="D342" s="22"/>
      <c r="E342" s="6">
        <f>+(C342-C$7)/C$8</f>
        <v>4779.0007317251248</v>
      </c>
      <c r="F342" s="59">
        <f>ROUND(2*E342,0)/2</f>
        <v>4779</v>
      </c>
      <c r="G342" s="59">
        <f>+C342-(C$7+F342*C$8)</f>
        <v>1.8476200057193637E-3</v>
      </c>
      <c r="I342" s="59">
        <f>G342</f>
        <v>1.8476200057193637E-3</v>
      </c>
      <c r="O342" s="59">
        <f ca="1">+C$11+C$12*F342</f>
        <v>2.1857711862086314E-3</v>
      </c>
      <c r="Q342" s="67">
        <f>+C342-15018.5</f>
        <v>29994.108</v>
      </c>
      <c r="AA342" s="59" t="s">
        <v>58</v>
      </c>
      <c r="AB342" s="59">
        <v>1</v>
      </c>
      <c r="AD342" s="59" t="s">
        <v>71</v>
      </c>
      <c r="AF342" s="59" t="s">
        <v>57</v>
      </c>
    </row>
    <row r="343" spans="1:32" s="59" customFormat="1" ht="12.95" customHeight="1" x14ac:dyDescent="0.2">
      <c r="A343" s="6" t="s">
        <v>118</v>
      </c>
      <c r="B343" s="21" t="s">
        <v>170</v>
      </c>
      <c r="C343" s="22">
        <v>45021.447999999997</v>
      </c>
      <c r="D343" s="22"/>
      <c r="E343" s="6">
        <f>+(C343-C$7)/C$8</f>
        <v>4782.5016951752159</v>
      </c>
      <c r="F343" s="59">
        <f>ROUND(2*E343,0)/2</f>
        <v>4782.5</v>
      </c>
      <c r="G343" s="59">
        <f>+C343-(C$7+F343*C$8)</f>
        <v>4.2803500036825426E-3</v>
      </c>
      <c r="I343" s="59">
        <f>G343</f>
        <v>4.2803500036825426E-3</v>
      </c>
      <c r="O343" s="59">
        <f ca="1">+C$11+C$12*F343</f>
        <v>2.1860765287574774E-3</v>
      </c>
      <c r="Q343" s="67">
        <f>+C343-15018.5</f>
        <v>30002.947999999997</v>
      </c>
      <c r="AA343" s="59" t="s">
        <v>117</v>
      </c>
      <c r="AF343" s="59" t="s">
        <v>105</v>
      </c>
    </row>
    <row r="344" spans="1:32" s="59" customFormat="1" ht="12.95" customHeight="1" x14ac:dyDescent="0.2">
      <c r="A344" s="6" t="s">
        <v>116</v>
      </c>
      <c r="B344" s="21"/>
      <c r="C344" s="22">
        <v>45035.330999999998</v>
      </c>
      <c r="D344" s="22"/>
      <c r="E344" s="6">
        <f>+(C344-C$7)/C$8</f>
        <v>4787.9998711455364</v>
      </c>
      <c r="F344" s="59">
        <f>ROUND(2*E344,0)/2</f>
        <v>4788</v>
      </c>
      <c r="G344" s="59">
        <f>+C344-(C$7+F344*C$8)</f>
        <v>-3.253599934396334E-4</v>
      </c>
      <c r="I344" s="59">
        <f>G344</f>
        <v>-3.253599934396334E-4</v>
      </c>
      <c r="O344" s="59">
        <f ca="1">+C$11+C$12*F344</f>
        <v>2.1865563527628069E-3</v>
      </c>
      <c r="Q344" s="67">
        <f>+C344-15018.5</f>
        <v>30016.830999999998</v>
      </c>
      <c r="AA344" s="59" t="s">
        <v>58</v>
      </c>
      <c r="AF344" s="59" t="s">
        <v>105</v>
      </c>
    </row>
    <row r="345" spans="1:32" s="59" customFormat="1" ht="12.95" customHeight="1" x14ac:dyDescent="0.2">
      <c r="A345" s="6" t="s">
        <v>120</v>
      </c>
      <c r="B345" s="21"/>
      <c r="C345" s="22">
        <v>45040.385000000002</v>
      </c>
      <c r="D345" s="22"/>
      <c r="E345" s="6">
        <f>+(C345-C$7)/C$8</f>
        <v>4790.0014400682485</v>
      </c>
      <c r="F345" s="59">
        <f>ROUND(2*E345,0)/2</f>
        <v>4790</v>
      </c>
      <c r="G345" s="59">
        <f>+C345-(C$7+F345*C$8)</f>
        <v>3.6362000028020702E-3</v>
      </c>
      <c r="I345" s="59">
        <f>G345</f>
        <v>3.6362000028020702E-3</v>
      </c>
      <c r="O345" s="59">
        <f ca="1">+C$11+C$12*F345</f>
        <v>2.18673083421929E-3</v>
      </c>
      <c r="Q345" s="67">
        <f>+C345-15018.5</f>
        <v>30021.885000000002</v>
      </c>
      <c r="AA345" s="59" t="s">
        <v>58</v>
      </c>
      <c r="AB345" s="59">
        <v>14</v>
      </c>
      <c r="AD345" s="59" t="s">
        <v>119</v>
      </c>
      <c r="AF345" s="59" t="s">
        <v>34</v>
      </c>
    </row>
    <row r="346" spans="1:32" s="59" customFormat="1" ht="12.95" customHeight="1" x14ac:dyDescent="0.2">
      <c r="A346" s="6" t="s">
        <v>121</v>
      </c>
      <c r="B346" s="21" t="s">
        <v>170</v>
      </c>
      <c r="C346" s="22">
        <v>45064.353999999999</v>
      </c>
      <c r="D346" s="22"/>
      <c r="E346" s="6">
        <f>+(C346-C$7)/C$8</f>
        <v>4799.4940410790232</v>
      </c>
      <c r="F346" s="59">
        <f>ROUND(2*E346,0)/2</f>
        <v>4799.5</v>
      </c>
      <c r="G346" s="59">
        <f>+C346-(C$7+F346*C$8)</f>
        <v>-1.5046389999042731E-2</v>
      </c>
      <c r="I346" s="59">
        <f>G346</f>
        <v>-1.5046389999042731E-2</v>
      </c>
      <c r="O346" s="59">
        <f ca="1">+C$11+C$12*F346</f>
        <v>2.1875596211375866E-3</v>
      </c>
      <c r="Q346" s="67">
        <f>+C346-15018.5</f>
        <v>30045.853999999999</v>
      </c>
      <c r="AA346" s="59" t="s">
        <v>58</v>
      </c>
      <c r="AF346" s="59" t="s">
        <v>105</v>
      </c>
    </row>
    <row r="347" spans="1:32" s="59" customFormat="1" ht="12.95" customHeight="1" x14ac:dyDescent="0.2">
      <c r="A347" s="6" t="s">
        <v>121</v>
      </c>
      <c r="B347" s="21"/>
      <c r="C347" s="22">
        <v>45083.360999999997</v>
      </c>
      <c r="D347" s="22"/>
      <c r="E347" s="6">
        <f>+(C347-C$7)/C$8</f>
        <v>4807.0215085333093</v>
      </c>
      <c r="F347" s="59">
        <f>ROUND(2*E347,0)/2</f>
        <v>4807</v>
      </c>
      <c r="G347" s="59">
        <f>+C347-(C$7+F347*C$8)</f>
        <v>5.4309459999785759E-2</v>
      </c>
      <c r="I347" s="59">
        <f>G347</f>
        <v>5.4309459999785759E-2</v>
      </c>
      <c r="N347" s="3"/>
      <c r="O347" s="59">
        <f ca="1">+C$11+C$12*F347</f>
        <v>2.1882139265993993E-3</v>
      </c>
      <c r="Q347" s="67">
        <f>+C347-15018.5</f>
        <v>30064.860999999997</v>
      </c>
      <c r="AA347" s="59" t="s">
        <v>58</v>
      </c>
      <c r="AF347" s="59" t="s">
        <v>105</v>
      </c>
    </row>
    <row r="348" spans="1:32" s="59" customFormat="1" ht="12.95" customHeight="1" x14ac:dyDescent="0.2">
      <c r="A348" s="6" t="s">
        <v>121</v>
      </c>
      <c r="B348" s="21" t="s">
        <v>170</v>
      </c>
      <c r="C348" s="22">
        <v>45309.294999999998</v>
      </c>
      <c r="D348" s="22"/>
      <c r="E348" s="6">
        <f>+(C348-C$7)/C$8</f>
        <v>4896.4996393175979</v>
      </c>
      <c r="F348" s="59">
        <f>ROUND(2*E348,0)/2</f>
        <v>4896.5</v>
      </c>
      <c r="G348" s="59">
        <f>+C348-(C$7+F348*C$8)</f>
        <v>-9.1072999930474907E-4</v>
      </c>
      <c r="I348" s="59">
        <f>G348</f>
        <v>-9.1072999930474907E-4</v>
      </c>
      <c r="O348" s="59">
        <f ca="1">+C$11+C$12*F348</f>
        <v>2.1960219717770332E-3</v>
      </c>
      <c r="Q348" s="67">
        <f>+C348-15018.5</f>
        <v>30290.794999999998</v>
      </c>
      <c r="AA348" s="59" t="s">
        <v>58</v>
      </c>
      <c r="AF348" s="59" t="s">
        <v>105</v>
      </c>
    </row>
    <row r="349" spans="1:32" s="59" customFormat="1" ht="12.95" customHeight="1" x14ac:dyDescent="0.2">
      <c r="A349" s="6" t="s">
        <v>56</v>
      </c>
      <c r="B349" s="21"/>
      <c r="C349" s="22">
        <v>45373.684099999999</v>
      </c>
      <c r="D349" s="22"/>
      <c r="E349" s="6">
        <f>+(C349-C$7)/C$8</f>
        <v>4922.0000788746484</v>
      </c>
      <c r="F349" s="59">
        <f>ROUND(2*E349,0)/2</f>
        <v>4922</v>
      </c>
      <c r="G349" s="59">
        <f>+C349-(C$7+F349*C$8)</f>
        <v>1.9916000019293278E-4</v>
      </c>
      <c r="I349" s="59">
        <f>G349</f>
        <v>1.9916000019293278E-4</v>
      </c>
      <c r="O349" s="59">
        <f ca="1">+C$11+C$12*F349</f>
        <v>2.1982466103471973E-3</v>
      </c>
      <c r="Q349" s="67">
        <f>+C349-15018.5</f>
        <v>30355.184099999999</v>
      </c>
      <c r="AA349" s="59" t="s">
        <v>69</v>
      </c>
      <c r="AB349" s="59">
        <v>1</v>
      </c>
      <c r="AD349" s="59" t="s">
        <v>80</v>
      </c>
      <c r="AF349" s="59" t="s">
        <v>57</v>
      </c>
    </row>
    <row r="350" spans="1:32" s="59" customFormat="1" ht="12.95" customHeight="1" x14ac:dyDescent="0.2">
      <c r="A350" s="6" t="s">
        <v>56</v>
      </c>
      <c r="B350" s="21"/>
      <c r="C350" s="22">
        <v>45373.688999999998</v>
      </c>
      <c r="D350" s="22"/>
      <c r="E350" s="6">
        <f>+(C350-C$7)/C$8</f>
        <v>4922.0020194539356</v>
      </c>
      <c r="F350" s="59">
        <f>ROUND(2*E350,0)/2</f>
        <v>4922</v>
      </c>
      <c r="G350" s="59">
        <f>+C350-(C$7+F350*C$8)</f>
        <v>5.0991600000998005E-3</v>
      </c>
      <c r="I350" s="59">
        <f>G350</f>
        <v>5.0991600000998005E-3</v>
      </c>
      <c r="O350" s="59">
        <f ca="1">+C$11+C$12*F350</f>
        <v>2.1982466103471973E-3</v>
      </c>
      <c r="Q350" s="67">
        <f>+C350-15018.5</f>
        <v>30355.188999999998</v>
      </c>
      <c r="AA350" s="59" t="s">
        <v>58</v>
      </c>
      <c r="AB350" s="59">
        <v>1</v>
      </c>
      <c r="AD350" s="59" t="s">
        <v>71</v>
      </c>
      <c r="AF350" s="59" t="s">
        <v>57</v>
      </c>
    </row>
    <row r="351" spans="1:32" s="59" customFormat="1" ht="12.95" customHeight="1" x14ac:dyDescent="0.2">
      <c r="A351" s="6" t="s">
        <v>121</v>
      </c>
      <c r="B351" s="21"/>
      <c r="C351" s="22">
        <v>45381.311999999998</v>
      </c>
      <c r="D351" s="22"/>
      <c r="E351" s="6">
        <f>+(C351-C$7)/C$8</f>
        <v>4925.0210063747563</v>
      </c>
      <c r="F351" s="59">
        <f>ROUND(2*E351,0)/2</f>
        <v>4925</v>
      </c>
      <c r="G351" s="59">
        <f>+C351-(C$7+F351*C$8)</f>
        <v>5.3041500003018882E-2</v>
      </c>
      <c r="I351" s="59">
        <f>G351</f>
        <v>5.3041500003018882E-2</v>
      </c>
      <c r="N351" s="3"/>
      <c r="O351" s="59">
        <f ca="1">+C$11+C$12*F351</f>
        <v>2.1985083325319226E-3</v>
      </c>
      <c r="Q351" s="67">
        <f>+C351-15018.5</f>
        <v>30362.811999999998</v>
      </c>
      <c r="AA351" s="59" t="s">
        <v>58</v>
      </c>
      <c r="AF351" s="59" t="s">
        <v>105</v>
      </c>
    </row>
    <row r="352" spans="1:32" s="59" customFormat="1" ht="12.95" customHeight="1" x14ac:dyDescent="0.2">
      <c r="A352" s="6" t="s">
        <v>122</v>
      </c>
      <c r="B352" s="21"/>
      <c r="C352" s="22">
        <v>45396.406999999999</v>
      </c>
      <c r="D352" s="22"/>
      <c r="E352" s="6">
        <f>+(C352-C$7)/C$8</f>
        <v>4930.9991786914015</v>
      </c>
      <c r="F352" s="59">
        <f>ROUND(2*E352,0)/2</f>
        <v>4931</v>
      </c>
      <c r="G352" s="59">
        <f>+C352-(C$7+F352*C$8)</f>
        <v>-2.0738199964398518E-3</v>
      </c>
      <c r="I352" s="59">
        <f>G352</f>
        <v>-2.0738199964398518E-3</v>
      </c>
      <c r="O352" s="59">
        <f ca="1">+C$11+C$12*F352</f>
        <v>2.1990317769013728E-3</v>
      </c>
      <c r="Q352" s="67">
        <f>+C352-15018.5</f>
        <v>30377.906999999999</v>
      </c>
      <c r="AA352" s="59" t="s">
        <v>58</v>
      </c>
      <c r="AB352" s="59">
        <v>23</v>
      </c>
      <c r="AD352" s="59" t="s">
        <v>38</v>
      </c>
      <c r="AF352" s="59" t="s">
        <v>34</v>
      </c>
    </row>
    <row r="353" spans="1:32" s="59" customFormat="1" ht="12.95" customHeight="1" x14ac:dyDescent="0.2">
      <c r="A353" s="6" t="s">
        <v>122</v>
      </c>
      <c r="B353" s="21"/>
      <c r="C353" s="22">
        <v>45396.41</v>
      </c>
      <c r="D353" s="22"/>
      <c r="E353" s="6">
        <f>+(C353-C$7)/C$8</f>
        <v>4931.0003668011714</v>
      </c>
      <c r="F353" s="59">
        <f>ROUND(2*E353,0)/2</f>
        <v>4931</v>
      </c>
      <c r="G353" s="59">
        <f>+C353-(C$7+F353*C$8)</f>
        <v>9.2618000780930743E-4</v>
      </c>
      <c r="I353" s="59">
        <f>G353</f>
        <v>9.2618000780930743E-4</v>
      </c>
      <c r="O353" s="59">
        <f ca="1">+C$11+C$12*F353</f>
        <v>2.1990317769013728E-3</v>
      </c>
      <c r="Q353" s="67">
        <f>+C353-15018.5</f>
        <v>30377.910000000003</v>
      </c>
      <c r="AA353" s="59" t="s">
        <v>58</v>
      </c>
      <c r="AB353" s="59">
        <v>14</v>
      </c>
      <c r="AD353" s="59" t="s">
        <v>123</v>
      </c>
      <c r="AF353" s="59" t="s">
        <v>34</v>
      </c>
    </row>
    <row r="354" spans="1:32" s="59" customFormat="1" ht="12.95" customHeight="1" x14ac:dyDescent="0.2">
      <c r="A354" s="6" t="s">
        <v>122</v>
      </c>
      <c r="B354" s="21"/>
      <c r="C354" s="22">
        <v>45406.508000000002</v>
      </c>
      <c r="D354" s="22"/>
      <c r="E354" s="6">
        <f>+(C354-C$7)/C$8</f>
        <v>4934.9995442806985</v>
      </c>
      <c r="F354" s="59">
        <f>ROUND(2*E354,0)/2</f>
        <v>4935</v>
      </c>
      <c r="G354" s="59">
        <f>+C354-(C$7+F354*C$8)</f>
        <v>-1.1506999944685958E-3</v>
      </c>
      <c r="I354" s="59">
        <f>G354</f>
        <v>-1.1506999944685958E-3</v>
      </c>
      <c r="O354" s="59">
        <f ca="1">+C$11+C$12*F354</f>
        <v>2.1993807398143399E-3</v>
      </c>
      <c r="Q354" s="67">
        <f>+C354-15018.5</f>
        <v>30388.008000000002</v>
      </c>
      <c r="AA354" s="59" t="s">
        <v>58</v>
      </c>
      <c r="AB354" s="59">
        <v>17</v>
      </c>
      <c r="AD354" s="59" t="s">
        <v>67</v>
      </c>
      <c r="AF354" s="59" t="s">
        <v>34</v>
      </c>
    </row>
    <row r="355" spans="1:32" s="59" customFormat="1" ht="12.95" customHeight="1" x14ac:dyDescent="0.2">
      <c r="A355" s="6" t="s">
        <v>114</v>
      </c>
      <c r="B355" s="21"/>
      <c r="C355" s="22">
        <v>45434.305999999997</v>
      </c>
      <c r="D355" s="22"/>
      <c r="E355" s="6">
        <f>+(C355-C$7)/C$8</f>
        <v>4946.0085693921965</v>
      </c>
      <c r="F355" s="59">
        <f>ROUND(2*E355,0)/2</f>
        <v>4946</v>
      </c>
      <c r="G355" s="59">
        <f>+C355-(C$7+F355*C$8)</f>
        <v>2.1637880003254395E-2</v>
      </c>
      <c r="I355" s="59">
        <f>G355</f>
        <v>2.1637880003254395E-2</v>
      </c>
      <c r="O355" s="59">
        <f ca="1">+C$11+C$12*F355</f>
        <v>2.2003403878249985E-3</v>
      </c>
      <c r="Q355" s="67">
        <f>+C355-15018.5</f>
        <v>30415.805999999997</v>
      </c>
      <c r="AA355" s="59" t="s">
        <v>58</v>
      </c>
      <c r="AB355" s="59">
        <v>11</v>
      </c>
      <c r="AD355" s="59" t="s">
        <v>113</v>
      </c>
      <c r="AF355" s="59" t="s">
        <v>34</v>
      </c>
    </row>
    <row r="356" spans="1:32" s="59" customFormat="1" ht="12.95" customHeight="1" x14ac:dyDescent="0.2">
      <c r="A356" s="6" t="s">
        <v>114</v>
      </c>
      <c r="B356" s="21" t="s">
        <v>170</v>
      </c>
      <c r="C356" s="22">
        <v>45642.591999999997</v>
      </c>
      <c r="D356" s="22"/>
      <c r="E356" s="6">
        <f>+(C356-C$7)/C$8</f>
        <v>5028.4974464471607</v>
      </c>
      <c r="F356" s="59">
        <f>ROUND(2*E356,0)/2</f>
        <v>5028.5</v>
      </c>
      <c r="G356" s="59">
        <f>+C356-(C$7+F356*C$8)</f>
        <v>-6.4477699997951277E-3</v>
      </c>
      <c r="I356" s="59">
        <f>G356</f>
        <v>-6.4477699997951277E-3</v>
      </c>
      <c r="O356" s="59">
        <f ca="1">+C$11+C$12*F356</f>
        <v>2.2075377479049405E-3</v>
      </c>
      <c r="Q356" s="67">
        <f>+C356-15018.5</f>
        <v>30624.091999999997</v>
      </c>
      <c r="AA356" s="59" t="s">
        <v>58</v>
      </c>
      <c r="AB356" s="59">
        <v>22</v>
      </c>
      <c r="AD356" s="59" t="s">
        <v>124</v>
      </c>
      <c r="AF356" s="59" t="s">
        <v>34</v>
      </c>
    </row>
    <row r="357" spans="1:32" s="59" customFormat="1" ht="12.95" customHeight="1" x14ac:dyDescent="0.2">
      <c r="A357" s="6" t="s">
        <v>125</v>
      </c>
      <c r="B357" s="21"/>
      <c r="C357" s="22">
        <v>45646.444000000003</v>
      </c>
      <c r="D357" s="22"/>
      <c r="E357" s="6">
        <f>+(C357-C$7)/C$8</f>
        <v>5030.0229793894432</v>
      </c>
      <c r="F357" s="59">
        <f>ROUND(2*E357,0)/2</f>
        <v>5030</v>
      </c>
      <c r="G357" s="59">
        <f>+C357-(C$7+F357*C$8)</f>
        <v>5.802340000809636E-2</v>
      </c>
      <c r="I357" s="59">
        <f>G357</f>
        <v>5.802340000809636E-2</v>
      </c>
      <c r="N357" s="3"/>
      <c r="O357" s="59">
        <f ca="1">+C$11+C$12*F357</f>
        <v>2.2076686089973034E-3</v>
      </c>
      <c r="Q357" s="67">
        <f>+C357-15018.5</f>
        <v>30627.944000000003</v>
      </c>
      <c r="AA357" s="59" t="s">
        <v>58</v>
      </c>
      <c r="AF357" s="59" t="s">
        <v>105</v>
      </c>
    </row>
    <row r="358" spans="1:32" s="59" customFormat="1" ht="12.95" customHeight="1" x14ac:dyDescent="0.2">
      <c r="A358" s="6" t="s">
        <v>125</v>
      </c>
      <c r="B358" s="21" t="s">
        <v>170</v>
      </c>
      <c r="C358" s="22">
        <v>45652.726000000002</v>
      </c>
      <c r="D358" s="22"/>
      <c r="E358" s="6">
        <f>+(C358-C$7)/C$8</f>
        <v>5032.5108812439084</v>
      </c>
      <c r="F358" s="59">
        <f>ROUND(2*E358,0)/2</f>
        <v>5032.5</v>
      </c>
      <c r="G358" s="59">
        <f>+C358-(C$7+F358*C$8)</f>
        <v>2.7475350005261134E-2</v>
      </c>
      <c r="I358" s="59">
        <f>G358</f>
        <v>2.7475350005261134E-2</v>
      </c>
      <c r="O358" s="59">
        <f ca="1">+C$11+C$12*F358</f>
        <v>2.2078867108179076E-3</v>
      </c>
      <c r="Q358" s="67">
        <f>+C358-15018.5</f>
        <v>30634.226000000002</v>
      </c>
      <c r="AA358" s="59" t="s">
        <v>58</v>
      </c>
      <c r="AF358" s="59" t="s">
        <v>105</v>
      </c>
    </row>
    <row r="359" spans="1:32" s="59" customFormat="1" ht="12.95" customHeight="1" x14ac:dyDescent="0.2">
      <c r="A359" s="6" t="s">
        <v>56</v>
      </c>
      <c r="B359" s="21"/>
      <c r="C359" s="22">
        <v>45671.644</v>
      </c>
      <c r="D359" s="22"/>
      <c r="E359" s="6">
        <f>+(C359-C$7)/C$8</f>
        <v>5040.00310144174</v>
      </c>
      <c r="F359" s="59">
        <f>ROUND(2*E359,0)/2</f>
        <v>5040</v>
      </c>
      <c r="G359" s="59">
        <f>+C359-(C$7+F359*C$8)</f>
        <v>7.8312000041478314E-3</v>
      </c>
      <c r="I359" s="59">
        <f>G359</f>
        <v>7.8312000041478314E-3</v>
      </c>
      <c r="O359" s="59">
        <f ca="1">+C$11+C$12*F359</f>
        <v>2.2085410162797203E-3</v>
      </c>
      <c r="Q359" s="67">
        <f>+C359-15018.5</f>
        <v>30653.144</v>
      </c>
      <c r="AA359" s="59" t="s">
        <v>58</v>
      </c>
      <c r="AB359" s="59">
        <v>1</v>
      </c>
      <c r="AD359" s="59" t="s">
        <v>71</v>
      </c>
      <c r="AF359" s="59" t="s">
        <v>57</v>
      </c>
    </row>
    <row r="360" spans="1:32" s="59" customFormat="1" ht="12.95" customHeight="1" x14ac:dyDescent="0.2">
      <c r="A360" s="6" t="s">
        <v>127</v>
      </c>
      <c r="B360" s="21" t="s">
        <v>170</v>
      </c>
      <c r="C360" s="22">
        <v>45713.305</v>
      </c>
      <c r="D360" s="22"/>
      <c r="E360" s="6">
        <f>+(C360-C$7)/C$8</f>
        <v>5056.5023817917727</v>
      </c>
      <c r="F360" s="59">
        <f>ROUND(2*E360,0)/2</f>
        <v>5056.5</v>
      </c>
      <c r="G360" s="59">
        <f>+C360-(C$7+F360*C$8)</f>
        <v>6.0140700006741099E-3</v>
      </c>
      <c r="I360" s="59">
        <f>G360</f>
        <v>6.0140700006741099E-3</v>
      </c>
      <c r="O360" s="59">
        <f ca="1">+C$11+C$12*F360</f>
        <v>2.2099804882957088E-3</v>
      </c>
      <c r="Q360" s="67">
        <f>+C360-15018.5</f>
        <v>30694.805</v>
      </c>
      <c r="AA360" s="59" t="s">
        <v>58</v>
      </c>
      <c r="AB360" s="59">
        <v>20</v>
      </c>
      <c r="AD360" s="59" t="s">
        <v>126</v>
      </c>
      <c r="AF360" s="59" t="s">
        <v>34</v>
      </c>
    </row>
    <row r="361" spans="1:32" s="59" customFormat="1" ht="12.95" customHeight="1" x14ac:dyDescent="0.2">
      <c r="A361" s="6" t="s">
        <v>127</v>
      </c>
      <c r="B361" s="21" t="s">
        <v>170</v>
      </c>
      <c r="C361" s="22">
        <v>45718.353999999999</v>
      </c>
      <c r="D361" s="22"/>
      <c r="E361" s="6">
        <f>+(C361-C$7)/C$8</f>
        <v>5058.5019705315362</v>
      </c>
      <c r="F361" s="59">
        <f>ROUND(2*E361,0)/2</f>
        <v>5058.5</v>
      </c>
      <c r="G361" s="59">
        <f>+C361-(C$7+F361*C$8)</f>
        <v>4.9756300068111159E-3</v>
      </c>
      <c r="I361" s="59">
        <f>G361</f>
        <v>4.9756300068111159E-3</v>
      </c>
      <c r="O361" s="59">
        <f ca="1">+C$11+C$12*F361</f>
        <v>2.2101549697521924E-3</v>
      </c>
      <c r="Q361" s="67">
        <f>+C361-15018.5</f>
        <v>30699.853999999999</v>
      </c>
      <c r="AA361" s="59" t="s">
        <v>58</v>
      </c>
      <c r="AB361" s="59">
        <v>16</v>
      </c>
      <c r="AD361" s="59" t="s">
        <v>89</v>
      </c>
      <c r="AF361" s="59" t="s">
        <v>34</v>
      </c>
    </row>
    <row r="362" spans="1:32" s="59" customFormat="1" ht="12.95" customHeight="1" x14ac:dyDescent="0.2">
      <c r="A362" s="6" t="s">
        <v>128</v>
      </c>
      <c r="B362" s="21"/>
      <c r="C362" s="22">
        <v>45747.385999999999</v>
      </c>
      <c r="D362" s="22"/>
      <c r="E362" s="6">
        <f>+(C362-C$7)/C$8</f>
        <v>5069.999704794327</v>
      </c>
      <c r="F362" s="59">
        <f>ROUND(2*E362,0)/2</f>
        <v>5070</v>
      </c>
      <c r="G362" s="59">
        <f>+C362-(C$7+F362*C$8)</f>
        <v>-7.4540000059641898E-4</v>
      </c>
      <c r="I362" s="59">
        <f>G362</f>
        <v>-7.4540000059641898E-4</v>
      </c>
      <c r="O362" s="59">
        <f ca="1">+C$11+C$12*F362</f>
        <v>2.2111582381269721E-3</v>
      </c>
      <c r="Q362" s="67">
        <f>+C362-15018.5</f>
        <v>30728.885999999999</v>
      </c>
      <c r="AA362" s="59" t="s">
        <v>58</v>
      </c>
      <c r="AF362" s="59" t="s">
        <v>105</v>
      </c>
    </row>
    <row r="363" spans="1:32" s="59" customFormat="1" ht="12.95" customHeight="1" x14ac:dyDescent="0.2">
      <c r="A363" s="6" t="s">
        <v>129</v>
      </c>
      <c r="B363" s="21"/>
      <c r="C363" s="22">
        <v>45747.389000000003</v>
      </c>
      <c r="D363" s="22"/>
      <c r="E363" s="6">
        <f>+(C363-C$7)/C$8</f>
        <v>5070.0008929040969</v>
      </c>
      <c r="F363" s="59">
        <f>ROUND(2*E363,0)/2</f>
        <v>5070</v>
      </c>
      <c r="G363" s="59">
        <f>+C363-(C$7+F363*C$8)</f>
        <v>2.2546000036527403E-3</v>
      </c>
      <c r="I363" s="59">
        <f>G363</f>
        <v>2.2546000036527403E-3</v>
      </c>
      <c r="O363" s="59">
        <f ca="1">+C$11+C$12*F363</f>
        <v>2.2111582381269721E-3</v>
      </c>
      <c r="Q363" s="67">
        <f>+C363-15018.5</f>
        <v>30728.889000000003</v>
      </c>
      <c r="AB363" s="59">
        <v>18</v>
      </c>
      <c r="AD363" s="59" t="s">
        <v>50</v>
      </c>
      <c r="AF363" s="59" t="s">
        <v>34</v>
      </c>
    </row>
    <row r="364" spans="1:32" s="59" customFormat="1" ht="12.95" customHeight="1" x14ac:dyDescent="0.2">
      <c r="A364" s="6" t="s">
        <v>56</v>
      </c>
      <c r="B364" s="21" t="s">
        <v>170</v>
      </c>
      <c r="C364" s="22">
        <v>45753.714999999997</v>
      </c>
      <c r="D364" s="22"/>
      <c r="E364" s="6">
        <f>+(C364-C$7)/C$8</f>
        <v>5072.5062203684929</v>
      </c>
      <c r="F364" s="59">
        <f>ROUND(2*E364,0)/2</f>
        <v>5072.5</v>
      </c>
      <c r="G364" s="59">
        <f>+C364-(C$7+F364*C$8)</f>
        <v>1.5706550002505537E-2</v>
      </c>
      <c r="I364" s="59">
        <f>G364</f>
        <v>1.5706550002505537E-2</v>
      </c>
      <c r="O364" s="59">
        <f ca="1">+C$11+C$12*F364</f>
        <v>2.2113763399475763E-3</v>
      </c>
      <c r="Q364" s="67">
        <f>+C364-15018.5</f>
        <v>30735.214999999997</v>
      </c>
      <c r="AA364" s="59" t="s">
        <v>58</v>
      </c>
      <c r="AB364" s="59">
        <v>1</v>
      </c>
      <c r="AD364" s="59" t="s">
        <v>71</v>
      </c>
      <c r="AF364" s="59" t="s">
        <v>57</v>
      </c>
    </row>
    <row r="365" spans="1:32" s="59" customFormat="1" ht="12.95" customHeight="1" x14ac:dyDescent="0.2">
      <c r="A365" s="6" t="s">
        <v>130</v>
      </c>
      <c r="B365" s="21"/>
      <c r="C365" s="22">
        <v>46007.483999999997</v>
      </c>
      <c r="D365" s="22"/>
      <c r="E365" s="6">
        <f>+(C365-C$7)/C$8</f>
        <v>5173.0080296180877</v>
      </c>
      <c r="F365" s="59">
        <f>ROUND(2*E365,0)/2</f>
        <v>5173</v>
      </c>
      <c r="G365" s="59">
        <f>+C365-(C$7+F365*C$8)</f>
        <v>2.0274940005037934E-2</v>
      </c>
      <c r="I365" s="59">
        <f>G365</f>
        <v>2.0274940005037934E-2</v>
      </c>
      <c r="O365" s="59">
        <f ca="1">+C$11+C$12*F365</f>
        <v>2.2201440331358693E-3</v>
      </c>
      <c r="Q365" s="67">
        <f>+C365-15018.5</f>
        <v>30988.983999999997</v>
      </c>
      <c r="AA365" s="59" t="s">
        <v>58</v>
      </c>
      <c r="AB365" s="59">
        <v>15</v>
      </c>
      <c r="AD365" s="59" t="s">
        <v>123</v>
      </c>
      <c r="AF365" s="59" t="s">
        <v>34</v>
      </c>
    </row>
    <row r="366" spans="1:32" s="59" customFormat="1" ht="12.95" customHeight="1" x14ac:dyDescent="0.2">
      <c r="A366" s="6" t="s">
        <v>56</v>
      </c>
      <c r="B366" s="21" t="s">
        <v>170</v>
      </c>
      <c r="C366" s="22">
        <v>46066.811999999998</v>
      </c>
      <c r="D366" s="22"/>
      <c r="E366" s="6">
        <f>+(C366-C$7)/C$8</f>
        <v>5196.5040883926431</v>
      </c>
      <c r="F366" s="59">
        <f>ROUND(2*E366,0)/2</f>
        <v>5196.5</v>
      </c>
      <c r="G366" s="59">
        <f>+C366-(C$7+F366*C$8)</f>
        <v>1.03232699984801E-2</v>
      </c>
      <c r="I366" s="59">
        <f>G366</f>
        <v>1.03232699984801E-2</v>
      </c>
      <c r="O366" s="59">
        <f ca="1">+C$11+C$12*F366</f>
        <v>2.2221941902495499E-3</v>
      </c>
      <c r="Q366" s="67">
        <f>+C366-15018.5</f>
        <v>31048.311999999998</v>
      </c>
      <c r="AA366" s="59" t="s">
        <v>58</v>
      </c>
      <c r="AB366" s="59">
        <v>1</v>
      </c>
      <c r="AD366" s="59" t="s">
        <v>131</v>
      </c>
      <c r="AF366" s="59" t="s">
        <v>57</v>
      </c>
    </row>
    <row r="367" spans="1:32" s="59" customFormat="1" ht="12.95" customHeight="1" x14ac:dyDescent="0.2">
      <c r="A367" s="6" t="s">
        <v>56</v>
      </c>
      <c r="B367" s="21"/>
      <c r="C367" s="22">
        <v>46080.697</v>
      </c>
      <c r="D367" s="22"/>
      <c r="E367" s="6">
        <f>+(C367-C$7)/C$8</f>
        <v>5202.0030564361423</v>
      </c>
      <c r="F367" s="59">
        <f>ROUND(2*E367,0)/2</f>
        <v>5202</v>
      </c>
      <c r="G367" s="59">
        <f>+C367-(C$7+F367*C$8)</f>
        <v>7.7175600017653778E-3</v>
      </c>
      <c r="I367" s="59">
        <f>G367</f>
        <v>7.7175600017653778E-3</v>
      </c>
      <c r="O367" s="59">
        <f ca="1">+C$11+C$12*F367</f>
        <v>2.2226740142548794E-3</v>
      </c>
      <c r="Q367" s="67">
        <f>+C367-15018.5</f>
        <v>31062.197</v>
      </c>
      <c r="AA367" s="59" t="s">
        <v>58</v>
      </c>
      <c r="AB367" s="59">
        <v>1</v>
      </c>
      <c r="AD367" s="59" t="s">
        <v>131</v>
      </c>
      <c r="AF367" s="59" t="s">
        <v>57</v>
      </c>
    </row>
    <row r="368" spans="1:32" s="59" customFormat="1" ht="12.95" customHeight="1" x14ac:dyDescent="0.2">
      <c r="A368" s="6" t="s">
        <v>56</v>
      </c>
      <c r="B368" s="21" t="s">
        <v>170</v>
      </c>
      <c r="C368" s="22">
        <v>46104.688999999998</v>
      </c>
      <c r="D368" s="22"/>
      <c r="E368" s="6">
        <f>+(C368-C$7)/C$8</f>
        <v>5211.5047662884726</v>
      </c>
      <c r="F368" s="59">
        <f>ROUND(2*E368,0)/2</f>
        <v>5211.5</v>
      </c>
      <c r="G368" s="59">
        <f>+C368-(C$7+F368*C$8)</f>
        <v>1.2034970000968315E-2</v>
      </c>
      <c r="I368" s="59">
        <f>G368</f>
        <v>1.2034970000968315E-2</v>
      </c>
      <c r="O368" s="59">
        <f ca="1">+C$11+C$12*F368</f>
        <v>2.2235028011731756E-3</v>
      </c>
      <c r="Q368" s="67">
        <f>+C368-15018.5</f>
        <v>31086.188999999998</v>
      </c>
      <c r="AA368" s="59" t="s">
        <v>58</v>
      </c>
      <c r="AD368" s="59" t="s">
        <v>131</v>
      </c>
      <c r="AF368" s="59" t="s">
        <v>57</v>
      </c>
    </row>
    <row r="369" spans="1:32" s="59" customFormat="1" ht="12.95" customHeight="1" x14ac:dyDescent="0.2">
      <c r="A369" s="6" t="s">
        <v>132</v>
      </c>
      <c r="B369" s="21"/>
      <c r="C369" s="22">
        <v>46108.468999999997</v>
      </c>
      <c r="D369" s="22"/>
      <c r="E369" s="6">
        <f>+(C369-C$7)/C$8</f>
        <v>5213.0017845963175</v>
      </c>
      <c r="F369" s="59">
        <f>ROUND(2*E369,0)/2</f>
        <v>5213</v>
      </c>
      <c r="G369" s="59">
        <f>+C369-(C$7+F369*C$8)</f>
        <v>4.5061400014674291E-3</v>
      </c>
      <c r="I369" s="59">
        <f>G369</f>
        <v>4.5061400014674291E-3</v>
      </c>
      <c r="O369" s="59">
        <f ca="1">+C$11+C$12*F369</f>
        <v>2.223633662265538E-3</v>
      </c>
      <c r="Q369" s="67">
        <f>+C369-15018.5</f>
        <v>31089.968999999997</v>
      </c>
      <c r="AA369" s="59" t="s">
        <v>58</v>
      </c>
      <c r="AF369" s="59" t="s">
        <v>105</v>
      </c>
    </row>
    <row r="370" spans="1:32" s="59" customFormat="1" ht="12.95" customHeight="1" x14ac:dyDescent="0.2">
      <c r="A370" s="6" t="s">
        <v>132</v>
      </c>
      <c r="B370" s="21"/>
      <c r="C370" s="22">
        <v>46108.470999999998</v>
      </c>
      <c r="D370" s="22"/>
      <c r="E370" s="6">
        <f>+(C370-C$7)/C$8</f>
        <v>5213.0025766694962</v>
      </c>
      <c r="F370" s="59">
        <f>ROUND(2*E370,0)/2</f>
        <v>5213</v>
      </c>
      <c r="G370" s="59">
        <f>+C370-(C$7+F370*C$8)</f>
        <v>6.5061400018748827E-3</v>
      </c>
      <c r="I370" s="59">
        <f>G370</f>
        <v>6.5061400018748827E-3</v>
      </c>
      <c r="O370" s="59">
        <f ca="1">+C$11+C$12*F370</f>
        <v>2.223633662265538E-3</v>
      </c>
      <c r="Q370" s="67">
        <f>+C370-15018.5</f>
        <v>31089.970999999998</v>
      </c>
      <c r="AA370" s="59" t="s">
        <v>58</v>
      </c>
      <c r="AF370" s="59" t="s">
        <v>105</v>
      </c>
    </row>
    <row r="371" spans="1:32" s="59" customFormat="1" ht="12.95" customHeight="1" x14ac:dyDescent="0.2">
      <c r="A371" s="6" t="s">
        <v>56</v>
      </c>
      <c r="B371" s="21" t="s">
        <v>170</v>
      </c>
      <c r="C371" s="22">
        <v>46114.769</v>
      </c>
      <c r="D371" s="22"/>
      <c r="E371" s="6">
        <f>+(C371-C$7)/C$8</f>
        <v>5215.4968151093935</v>
      </c>
      <c r="F371" s="59">
        <f>ROUND(2*E371,0)/2</f>
        <v>5215.5</v>
      </c>
      <c r="G371" s="59">
        <f>+C371-(C$7+F371*C$8)</f>
        <v>-8.0419099977007136E-3</v>
      </c>
      <c r="I371" s="59">
        <f>G371</f>
        <v>-8.0419099977007136E-3</v>
      </c>
      <c r="O371" s="59">
        <f ca="1">+C$11+C$12*F371</f>
        <v>2.2238517640861422E-3</v>
      </c>
      <c r="Q371" s="67">
        <f>+C371-15018.5</f>
        <v>31096.269</v>
      </c>
      <c r="AA371" s="59" t="s">
        <v>58</v>
      </c>
      <c r="AB371" s="59">
        <v>1</v>
      </c>
      <c r="AD371" s="59" t="s">
        <v>63</v>
      </c>
      <c r="AF371" s="59" t="s">
        <v>57</v>
      </c>
    </row>
    <row r="372" spans="1:32" s="59" customFormat="1" ht="12.95" customHeight="1" x14ac:dyDescent="0.2">
      <c r="A372" s="6" t="s">
        <v>133</v>
      </c>
      <c r="B372" s="21" t="s">
        <v>170</v>
      </c>
      <c r="C372" s="22">
        <v>46122.341</v>
      </c>
      <c r="D372" s="22"/>
      <c r="E372" s="6">
        <f>+(C372-C$7)/C$8</f>
        <v>5218.4956041641553</v>
      </c>
      <c r="F372" s="59">
        <f>ROUND(2*E372,0)/2</f>
        <v>5218.5</v>
      </c>
      <c r="G372" s="59">
        <f>+C372-(C$7+F372*C$8)</f>
        <v>-1.1099569994257763E-2</v>
      </c>
      <c r="I372" s="59">
        <f>G372</f>
        <v>-1.1099569994257763E-2</v>
      </c>
      <c r="O372" s="59">
        <f ca="1">+C$11+C$12*F372</f>
        <v>2.2241134862708675E-3</v>
      </c>
      <c r="Q372" s="67">
        <f>+C372-15018.5</f>
        <v>31103.841</v>
      </c>
      <c r="AA372" s="59" t="s">
        <v>58</v>
      </c>
      <c r="AF372" s="59" t="s">
        <v>105</v>
      </c>
    </row>
    <row r="373" spans="1:32" s="59" customFormat="1" ht="12.95" customHeight="1" x14ac:dyDescent="0.2">
      <c r="A373" s="6" t="s">
        <v>133</v>
      </c>
      <c r="B373" s="21" t="s">
        <v>170</v>
      </c>
      <c r="C373" s="22">
        <v>46122.351999999999</v>
      </c>
      <c r="D373" s="22"/>
      <c r="E373" s="6">
        <f>+(C373-C$7)/C$8</f>
        <v>5218.499960566638</v>
      </c>
      <c r="F373" s="59">
        <f>ROUND(2*E373,0)/2</f>
        <v>5218.5</v>
      </c>
      <c r="G373" s="59">
        <f>+C373-(C$7+F373*C$8)</f>
        <v>-9.956999565474689E-5</v>
      </c>
      <c r="I373" s="59">
        <f>G373</f>
        <v>-9.956999565474689E-5</v>
      </c>
      <c r="O373" s="59">
        <f ca="1">+C$11+C$12*F373</f>
        <v>2.2241134862708675E-3</v>
      </c>
      <c r="Q373" s="67">
        <f>+C373-15018.5</f>
        <v>31103.851999999999</v>
      </c>
      <c r="AA373" s="59" t="s">
        <v>58</v>
      </c>
      <c r="AF373" s="59" t="s">
        <v>105</v>
      </c>
    </row>
    <row r="374" spans="1:32" s="59" customFormat="1" ht="12.95" customHeight="1" x14ac:dyDescent="0.2">
      <c r="A374" s="6" t="s">
        <v>56</v>
      </c>
      <c r="B374" s="21" t="s">
        <v>170</v>
      </c>
      <c r="C374" s="22">
        <v>46445.561999999998</v>
      </c>
      <c r="D374" s="22"/>
      <c r="E374" s="6">
        <f>+(C374-C$7)/C$8</f>
        <v>5346.5029466191554</v>
      </c>
      <c r="F374" s="59">
        <f>ROUND(2*E374,0)/2</f>
        <v>5346.5</v>
      </c>
      <c r="G374" s="59">
        <f>+C374-(C$7+F374*C$8)</f>
        <v>7.4402700047357939E-3</v>
      </c>
      <c r="I374" s="59">
        <f>G374</f>
        <v>7.4402700047357939E-3</v>
      </c>
      <c r="O374" s="59">
        <f ca="1">+C$11+C$12*F374</f>
        <v>2.2352802994858078E-3</v>
      </c>
      <c r="Q374" s="67">
        <f>+C374-15018.5</f>
        <v>31427.061999999998</v>
      </c>
      <c r="AA374" s="59" t="s">
        <v>58</v>
      </c>
      <c r="AB374" s="59">
        <v>1</v>
      </c>
      <c r="AD374" s="59" t="s">
        <v>71</v>
      </c>
      <c r="AF374" s="59" t="s">
        <v>57</v>
      </c>
    </row>
    <row r="375" spans="1:32" s="59" customFormat="1" ht="12.95" customHeight="1" x14ac:dyDescent="0.2">
      <c r="A375" s="6" t="s">
        <v>134</v>
      </c>
      <c r="B375" s="21" t="s">
        <v>170</v>
      </c>
      <c r="C375" s="22">
        <v>46483.427000000003</v>
      </c>
      <c r="D375" s="22"/>
      <c r="E375" s="6">
        <f>+(C375-C$7)/C$8</f>
        <v>5361.4988720759147</v>
      </c>
      <c r="F375" s="59">
        <f>ROUND(2*E375,0)/2</f>
        <v>5361.5</v>
      </c>
      <c r="G375" s="59">
        <f>+C375-(C$7+F375*C$8)</f>
        <v>-2.8480299952207133E-3</v>
      </c>
      <c r="I375" s="59">
        <f>G375</f>
        <v>-2.8480299952207133E-3</v>
      </c>
      <c r="O375" s="59">
        <f ca="1">+C$11+C$12*F375</f>
        <v>2.2365889104094335E-3</v>
      </c>
      <c r="Q375" s="67">
        <f>+C375-15018.5</f>
        <v>31464.927000000003</v>
      </c>
      <c r="AA375" s="59" t="s">
        <v>69</v>
      </c>
      <c r="AF375" s="59" t="s">
        <v>105</v>
      </c>
    </row>
    <row r="376" spans="1:32" s="59" customFormat="1" ht="12.95" customHeight="1" x14ac:dyDescent="0.2">
      <c r="A376" s="6" t="s">
        <v>56</v>
      </c>
      <c r="B376" s="21"/>
      <c r="C376" s="22">
        <v>46494.786999999997</v>
      </c>
      <c r="D376" s="22"/>
      <c r="E376" s="6">
        <f>+(C376-C$7)/C$8</f>
        <v>5365.9978477312343</v>
      </c>
      <c r="F376" s="59">
        <f>ROUND(2*E376,0)/2</f>
        <v>5366</v>
      </c>
      <c r="G376" s="59">
        <f>+C376-(C$7+F376*C$8)</f>
        <v>-5.4345199969247915E-3</v>
      </c>
      <c r="I376" s="59">
        <f>G376</f>
        <v>-5.4345199969247915E-3</v>
      </c>
      <c r="O376" s="59">
        <f ca="1">+C$11+C$12*F376</f>
        <v>2.2369814936865212E-3</v>
      </c>
      <c r="Q376" s="67">
        <f>+C376-15018.5</f>
        <v>31476.286999999997</v>
      </c>
      <c r="AA376" s="59" t="s">
        <v>58</v>
      </c>
      <c r="AB376" s="59">
        <v>1</v>
      </c>
      <c r="AD376" s="59" t="s">
        <v>63</v>
      </c>
      <c r="AF376" s="59" t="s">
        <v>57</v>
      </c>
    </row>
    <row r="377" spans="1:32" s="59" customFormat="1" ht="12.95" customHeight="1" x14ac:dyDescent="0.2">
      <c r="A377" s="6" t="s">
        <v>134</v>
      </c>
      <c r="B377" s="21"/>
      <c r="C377" s="22">
        <v>46507.4182</v>
      </c>
      <c r="D377" s="22"/>
      <c r="E377" s="6">
        <f>+(C377-C$7)/C$8</f>
        <v>5371.0002650989736</v>
      </c>
      <c r="F377" s="59">
        <f>ROUND(2*E377,0)/2</f>
        <v>5371</v>
      </c>
      <c r="G377" s="59">
        <f>+C377-(C$7+F377*C$8)</f>
        <v>6.693800023640506E-4</v>
      </c>
      <c r="I377" s="59">
        <f>G377</f>
        <v>6.693800023640506E-4</v>
      </c>
      <c r="O377" s="59">
        <f ca="1">+C$11+C$12*F377</f>
        <v>2.2374176973277301E-3</v>
      </c>
      <c r="Q377" s="67">
        <f>+C377-15018.5</f>
        <v>31488.9182</v>
      </c>
      <c r="AA377" s="59" t="s">
        <v>69</v>
      </c>
      <c r="AF377" s="59" t="s">
        <v>105</v>
      </c>
    </row>
    <row r="378" spans="1:32" s="59" customFormat="1" ht="12.95" customHeight="1" x14ac:dyDescent="0.2">
      <c r="A378" s="6" t="s">
        <v>56</v>
      </c>
      <c r="B378" s="21"/>
      <c r="C378" s="22">
        <v>46527.625</v>
      </c>
      <c r="D378" s="22"/>
      <c r="E378" s="6">
        <f>+(C378-C$7)/C$8</f>
        <v>5379.0028972531954</v>
      </c>
      <c r="F378" s="59">
        <f>ROUND(2*E378,0)/2</f>
        <v>5379</v>
      </c>
      <c r="G378" s="59">
        <f>+C378-(C$7+F378*C$8)</f>
        <v>7.3156200014636852E-3</v>
      </c>
      <c r="I378" s="59">
        <f>G378</f>
        <v>7.3156200014636852E-3</v>
      </c>
      <c r="O378" s="59">
        <f ca="1">+C$11+C$12*F378</f>
        <v>2.2381156231536638E-3</v>
      </c>
      <c r="Q378" s="67">
        <f>+C378-15018.5</f>
        <v>31509.125</v>
      </c>
      <c r="AA378" s="59" t="s">
        <v>58</v>
      </c>
      <c r="AB378" s="59">
        <v>1</v>
      </c>
      <c r="AD378" s="59" t="s">
        <v>65</v>
      </c>
      <c r="AF378" s="59" t="s">
        <v>57</v>
      </c>
    </row>
    <row r="379" spans="1:32" s="59" customFormat="1" ht="12.95" customHeight="1" x14ac:dyDescent="0.2">
      <c r="A379" s="6" t="s">
        <v>56</v>
      </c>
      <c r="B379" s="21" t="s">
        <v>170</v>
      </c>
      <c r="C379" s="22">
        <v>46786.445</v>
      </c>
      <c r="D379" s="22"/>
      <c r="E379" s="6">
        <f>+(C379-C$7)/C$8</f>
        <v>5481.5050873157325</v>
      </c>
      <c r="F379" s="59">
        <f>ROUND(2*E379,0)/2</f>
        <v>5481.5</v>
      </c>
      <c r="G379" s="59">
        <f>+C379-(C$7+F379*C$8)</f>
        <v>1.2845570003264584E-2</v>
      </c>
      <c r="I379" s="59">
        <f>G379</f>
        <v>1.2845570003264584E-2</v>
      </c>
      <c r="O379" s="59">
        <f ca="1">+C$11+C$12*F379</f>
        <v>2.2470577977984404E-3</v>
      </c>
      <c r="Q379" s="67">
        <f>+C379-15018.5</f>
        <v>31767.945</v>
      </c>
      <c r="AA379" s="59" t="s">
        <v>58</v>
      </c>
      <c r="AB379" s="59">
        <v>1</v>
      </c>
      <c r="AD379" s="59" t="s">
        <v>135</v>
      </c>
      <c r="AF379" s="59" t="s">
        <v>57</v>
      </c>
    </row>
    <row r="380" spans="1:32" s="59" customFormat="1" ht="12.95" customHeight="1" x14ac:dyDescent="0.2">
      <c r="A380" s="6" t="s">
        <v>56</v>
      </c>
      <c r="B380" s="21"/>
      <c r="C380" s="22">
        <v>46792.747000000003</v>
      </c>
      <c r="D380" s="22"/>
      <c r="E380" s="6">
        <f>+(C380-C$7)/C$8</f>
        <v>5484.0009099019871</v>
      </c>
      <c r="F380" s="59">
        <f>ROUND(2*E380,0)/2</f>
        <v>5484</v>
      </c>
      <c r="G380" s="59">
        <f>+C380-(C$7+F380*C$8)</f>
        <v>2.2975200045038946E-3</v>
      </c>
      <c r="I380" s="59">
        <f>G380</f>
        <v>2.2975200045038946E-3</v>
      </c>
      <c r="O380" s="59">
        <f ca="1">+C$11+C$12*F380</f>
        <v>2.2472758996190446E-3</v>
      </c>
      <c r="Q380" s="67">
        <f>+C380-15018.5</f>
        <v>31774.247000000003</v>
      </c>
      <c r="AA380" s="59" t="s">
        <v>58</v>
      </c>
      <c r="AB380" s="59">
        <v>1</v>
      </c>
      <c r="AD380" s="59" t="s">
        <v>63</v>
      </c>
      <c r="AF380" s="59" t="s">
        <v>57</v>
      </c>
    </row>
    <row r="381" spans="1:32" s="59" customFormat="1" ht="12.95" customHeight="1" x14ac:dyDescent="0.2">
      <c r="A381" s="6" t="s">
        <v>56</v>
      </c>
      <c r="B381" s="21"/>
      <c r="C381" s="22">
        <v>46800.337</v>
      </c>
      <c r="D381" s="22"/>
      <c r="E381" s="6">
        <f>+(C381-C$7)/C$8</f>
        <v>5487.006827615357</v>
      </c>
      <c r="F381" s="59">
        <f>ROUND(2*E381,0)/2</f>
        <v>5487</v>
      </c>
      <c r="G381" s="59">
        <f>+C381-(C$7+F381*C$8)</f>
        <v>1.723986000433797E-2</v>
      </c>
      <c r="I381" s="59">
        <f>G381</f>
        <v>1.723986000433797E-2</v>
      </c>
      <c r="O381" s="59">
        <f ca="1">+C$11+C$12*F381</f>
        <v>2.2475376218037695E-3</v>
      </c>
      <c r="Q381" s="67">
        <f>+C381-15018.5</f>
        <v>31781.837</v>
      </c>
      <c r="AA381" s="59" t="s">
        <v>58</v>
      </c>
      <c r="AD381" s="59" t="s">
        <v>135</v>
      </c>
      <c r="AF381" s="59" t="s">
        <v>57</v>
      </c>
    </row>
    <row r="382" spans="1:32" s="59" customFormat="1" ht="12.95" customHeight="1" x14ac:dyDescent="0.2">
      <c r="A382" s="6" t="s">
        <v>56</v>
      </c>
      <c r="B382" s="21" t="s">
        <v>170</v>
      </c>
      <c r="C382" s="22">
        <v>46816.720999999998</v>
      </c>
      <c r="D382" s="22"/>
      <c r="E382" s="6">
        <f>+(C382-C$7)/C$8</f>
        <v>5493.4954910957076</v>
      </c>
      <c r="F382" s="59">
        <f>ROUND(2*E382,0)/2</f>
        <v>5493.5</v>
      </c>
      <c r="G382" s="59">
        <f>+C382-(C$7+F382*C$8)</f>
        <v>-1.1385069999960251E-2</v>
      </c>
      <c r="I382" s="59">
        <f>G382</f>
        <v>-1.1385069999960251E-2</v>
      </c>
      <c r="O382" s="59">
        <f ca="1">+C$11+C$12*F382</f>
        <v>2.2481046865373408E-3</v>
      </c>
      <c r="Q382" s="67">
        <f>+C382-15018.5</f>
        <v>31798.220999999998</v>
      </c>
      <c r="AA382" s="59" t="s">
        <v>58</v>
      </c>
      <c r="AB382" s="59">
        <v>1</v>
      </c>
      <c r="AD382" s="59" t="s">
        <v>63</v>
      </c>
      <c r="AF382" s="59" t="s">
        <v>57</v>
      </c>
    </row>
    <row r="383" spans="1:32" s="59" customFormat="1" ht="12.95" customHeight="1" x14ac:dyDescent="0.2">
      <c r="A383" s="7" t="s">
        <v>136</v>
      </c>
      <c r="B383" s="24" t="s">
        <v>174</v>
      </c>
      <c r="C383" s="5">
        <v>46840.730880000003</v>
      </c>
      <c r="D383" s="5">
        <v>1.6000000000000001E-4</v>
      </c>
      <c r="E383" s="6">
        <f>+(C383-C$7)/C$8</f>
        <v>5503.0042820822591</v>
      </c>
      <c r="F383" s="59">
        <f>ROUND(2*E383,0)/2</f>
        <v>5503</v>
      </c>
      <c r="G383" s="59">
        <f>+C383-(C$7+F383*C$8)</f>
        <v>1.0812340005941223E-2</v>
      </c>
      <c r="K383" s="59">
        <f>G383</f>
        <v>1.0812340005941223E-2</v>
      </c>
      <c r="O383" s="59">
        <f ca="1">+C$11+C$12*F383</f>
        <v>2.2489334734556374E-3</v>
      </c>
      <c r="Q383" s="67">
        <f>+C383-15018.5</f>
        <v>31822.230880000003</v>
      </c>
    </row>
    <row r="384" spans="1:32" s="59" customFormat="1" ht="12.95" customHeight="1" x14ac:dyDescent="0.2">
      <c r="A384" s="6" t="s">
        <v>56</v>
      </c>
      <c r="B384" s="21"/>
      <c r="C384" s="22">
        <v>46845.756999999998</v>
      </c>
      <c r="D384" s="22"/>
      <c r="E384" s="6">
        <f>+(C384-C$7)/C$8</f>
        <v>5504.9948095048567</v>
      </c>
      <c r="F384" s="59">
        <f>ROUND(2*E384,0)/2</f>
        <v>5505</v>
      </c>
      <c r="G384" s="59">
        <f>+C384-(C$7+F384*C$8)</f>
        <v>-1.3106099999276921E-2</v>
      </c>
      <c r="I384" s="59">
        <f>G384</f>
        <v>-1.3106099999276921E-2</v>
      </c>
      <c r="O384" s="59">
        <f ca="1">+C$11+C$12*F384</f>
        <v>2.2491079549121205E-3</v>
      </c>
      <c r="Q384" s="67">
        <f>+C384-15018.5</f>
        <v>31827.256999999998</v>
      </c>
      <c r="AA384" s="59" t="s">
        <v>58</v>
      </c>
      <c r="AB384" s="59">
        <v>1</v>
      </c>
      <c r="AD384" s="59" t="s">
        <v>63</v>
      </c>
      <c r="AF384" s="59" t="s">
        <v>57</v>
      </c>
    </row>
    <row r="385" spans="1:32" s="59" customFormat="1" ht="12.95" customHeight="1" x14ac:dyDescent="0.2">
      <c r="A385" s="6" t="s">
        <v>138</v>
      </c>
      <c r="B385" s="21"/>
      <c r="C385" s="22">
        <v>46858.409</v>
      </c>
      <c r="D385" s="22"/>
      <c r="E385" s="6">
        <f>+(C385-C$7)/C$8</f>
        <v>5510.0054644336542</v>
      </c>
      <c r="F385" s="59">
        <f>ROUND(2*E385,0)/2</f>
        <v>5510</v>
      </c>
      <c r="G385" s="59">
        <f>+C385-(C$7+F385*C$8)</f>
        <v>1.379780000570463E-2</v>
      </c>
      <c r="I385" s="59">
        <f>G385</f>
        <v>1.379780000570463E-2</v>
      </c>
      <c r="O385" s="59">
        <f ca="1">+C$11+C$12*F385</f>
        <v>2.2495441585533293E-3</v>
      </c>
      <c r="Q385" s="67">
        <f>+C385-15018.5</f>
        <v>31839.909</v>
      </c>
      <c r="AA385" s="59" t="s">
        <v>58</v>
      </c>
      <c r="AB385" s="59">
        <v>27</v>
      </c>
      <c r="AD385" s="59" t="s">
        <v>137</v>
      </c>
      <c r="AF385" s="59" t="s">
        <v>34</v>
      </c>
    </row>
    <row r="386" spans="1:32" s="59" customFormat="1" ht="12.95" customHeight="1" x14ac:dyDescent="0.2">
      <c r="A386" s="5" t="s">
        <v>136</v>
      </c>
      <c r="B386" s="24" t="s">
        <v>174</v>
      </c>
      <c r="C386" s="5">
        <v>46877.700270000001</v>
      </c>
      <c r="D386" s="5">
        <v>1.3999999999999999E-4</v>
      </c>
      <c r="E386" s="6">
        <f>+(C386-C$7)/C$8</f>
        <v>5517.6455132092042</v>
      </c>
      <c r="F386" s="59">
        <f>ROUND(2*E386,0)/2</f>
        <v>5517.5</v>
      </c>
      <c r="K386" s="59">
        <f>G386</f>
        <v>0</v>
      </c>
      <c r="O386" s="59">
        <f ca="1">+C$11+C$12*F386</f>
        <v>2.250198464015142E-3</v>
      </c>
      <c r="Q386" s="67">
        <f>+C386-15018.5</f>
        <v>31859.200270000001</v>
      </c>
      <c r="U386" s="59">
        <f>+C386-(C$7+F386*C$8)</f>
        <v>0.36742365000827704</v>
      </c>
    </row>
    <row r="387" spans="1:32" s="59" customFormat="1" ht="12.95" customHeight="1" x14ac:dyDescent="0.2">
      <c r="A387" s="6" t="s">
        <v>56</v>
      </c>
      <c r="B387" s="21" t="s">
        <v>170</v>
      </c>
      <c r="C387" s="22">
        <v>47152.563999999998</v>
      </c>
      <c r="D387" s="22"/>
      <c r="E387" s="6">
        <f>+(C387-C$7)/C$8</f>
        <v>5626.5016073818251</v>
      </c>
      <c r="F387" s="59">
        <f>ROUND(2*E387,0)/2</f>
        <v>5626.5</v>
      </c>
      <c r="G387" s="59">
        <f>+C387-(C$7+F387*C$8)</f>
        <v>4.0586700051790103E-3</v>
      </c>
      <c r="I387" s="59">
        <f>G387</f>
        <v>4.0586700051790103E-3</v>
      </c>
      <c r="O387" s="59">
        <f ca="1">+C$11+C$12*F387</f>
        <v>2.2597077033934898E-3</v>
      </c>
      <c r="Q387" s="67">
        <f>+C387-15018.5</f>
        <v>32134.063999999998</v>
      </c>
      <c r="AA387" s="59" t="s">
        <v>58</v>
      </c>
      <c r="AB387" s="59">
        <v>1</v>
      </c>
      <c r="AD387" s="59" t="s">
        <v>71</v>
      </c>
      <c r="AF387" s="59" t="s">
        <v>57</v>
      </c>
    </row>
    <row r="388" spans="1:32" s="59" customFormat="1" ht="12.95" customHeight="1" x14ac:dyDescent="0.2">
      <c r="A388" s="6" t="s">
        <v>139</v>
      </c>
      <c r="B388" s="21" t="s">
        <v>170</v>
      </c>
      <c r="C388" s="22">
        <v>47157.601999999999</v>
      </c>
      <c r="D388" s="22"/>
      <c r="E388" s="6">
        <f>+(C388-C$7)/C$8</f>
        <v>5628.496839719106</v>
      </c>
      <c r="F388" s="59">
        <f>ROUND(2*E388,0)/2</f>
        <v>5628.5</v>
      </c>
      <c r="G388" s="59">
        <f>+C388-(C$7+F388*C$8)</f>
        <v>-7.9797699945629574E-3</v>
      </c>
      <c r="I388" s="59">
        <f>G388</f>
        <v>-7.9797699945629574E-3</v>
      </c>
      <c r="O388" s="59">
        <f ca="1">+C$11+C$12*F388</f>
        <v>2.2598821848499734E-3</v>
      </c>
      <c r="Q388" s="67">
        <f>+C388-15018.5</f>
        <v>32139.101999999999</v>
      </c>
      <c r="AA388" s="59" t="s">
        <v>58</v>
      </c>
      <c r="AB388" s="59">
        <v>12</v>
      </c>
      <c r="AD388" s="59" t="s">
        <v>67</v>
      </c>
      <c r="AF388" s="59" t="s">
        <v>34</v>
      </c>
    </row>
    <row r="389" spans="1:32" s="59" customFormat="1" ht="12.95" customHeight="1" x14ac:dyDescent="0.2">
      <c r="A389" s="6" t="s">
        <v>139</v>
      </c>
      <c r="B389" s="21" t="s">
        <v>170</v>
      </c>
      <c r="C389" s="22">
        <v>47157.608</v>
      </c>
      <c r="D389" s="22"/>
      <c r="E389" s="6">
        <f>+(C389-C$7)/C$8</f>
        <v>5628.4992159386429</v>
      </c>
      <c r="F389" s="59">
        <f>ROUND(2*E389,0)/2</f>
        <v>5628.5</v>
      </c>
      <c r="G389" s="59">
        <f>+C389-(C$7+F389*C$8)</f>
        <v>-1.9797699933405966E-3</v>
      </c>
      <c r="I389" s="59">
        <f>G389</f>
        <v>-1.9797699933405966E-3</v>
      </c>
      <c r="O389" s="59">
        <f ca="1">+C$11+C$12*F389</f>
        <v>2.2598821848499734E-3</v>
      </c>
      <c r="Q389" s="67">
        <f>+C389-15018.5</f>
        <v>32139.108</v>
      </c>
      <c r="AA389" s="59" t="s">
        <v>58</v>
      </c>
      <c r="AB389" s="59">
        <v>15</v>
      </c>
      <c r="AD389" s="59" t="s">
        <v>140</v>
      </c>
      <c r="AF389" s="59" t="s">
        <v>34</v>
      </c>
    </row>
    <row r="390" spans="1:32" s="59" customFormat="1" ht="12.95" customHeight="1" x14ac:dyDescent="0.2">
      <c r="A390" s="5" t="s">
        <v>136</v>
      </c>
      <c r="B390" s="24" t="s">
        <v>174</v>
      </c>
      <c r="C390" s="5">
        <v>47184.694710000003</v>
      </c>
      <c r="D390" s="5">
        <v>5.0000000000000001E-4</v>
      </c>
      <c r="E390" s="6">
        <f>+(C390-C$7)/C$8</f>
        <v>5639.2265441844866</v>
      </c>
      <c r="F390" s="59">
        <f>ROUND(2*E390,0)/2</f>
        <v>5639</v>
      </c>
      <c r="K390" s="59">
        <f>G390</f>
        <v>0</v>
      </c>
      <c r="O390" s="59">
        <f ca="1">+C$11+C$12*F390</f>
        <v>2.2607982124965113E-3</v>
      </c>
      <c r="Q390" s="67">
        <f>+C390-15018.5</f>
        <v>32166.194710000003</v>
      </c>
      <c r="U390" s="59">
        <f>+C390-(C$7+F390*C$8)</f>
        <v>0.57202842000697274</v>
      </c>
    </row>
    <row r="391" spans="1:32" s="59" customFormat="1" ht="12.95" customHeight="1" x14ac:dyDescent="0.2">
      <c r="A391" s="6" t="s">
        <v>56</v>
      </c>
      <c r="B391" s="21"/>
      <c r="C391" s="22">
        <v>47239.665000000001</v>
      </c>
      <c r="D391" s="22"/>
      <c r="E391" s="6">
        <f>+(C391-C$7)/C$8</f>
        <v>5660.996790353146</v>
      </c>
      <c r="F391" s="59">
        <f>ROUND(2*E391,0)/2</f>
        <v>5661</v>
      </c>
      <c r="G391" s="59">
        <f>+C391-(C$7+F391*C$8)</f>
        <v>-8.1044199978350662E-3</v>
      </c>
      <c r="I391" s="59">
        <f>G391</f>
        <v>-8.1044199978350662E-3</v>
      </c>
      <c r="O391" s="59">
        <f ca="1">+C$11+C$12*F391</f>
        <v>2.262717508517829E-3</v>
      </c>
      <c r="Q391" s="67">
        <f>+C391-15018.5</f>
        <v>32221.165000000001</v>
      </c>
      <c r="AA391" s="59" t="s">
        <v>58</v>
      </c>
      <c r="AB391" s="59">
        <v>1</v>
      </c>
      <c r="AD391" s="59" t="s">
        <v>71</v>
      </c>
      <c r="AF391" s="59" t="s">
        <v>57</v>
      </c>
    </row>
    <row r="392" spans="1:32" s="59" customFormat="1" ht="12.95" customHeight="1" x14ac:dyDescent="0.2">
      <c r="A392" s="6" t="s">
        <v>56</v>
      </c>
      <c r="B392" s="21"/>
      <c r="C392" s="22">
        <v>47262.387999999999</v>
      </c>
      <c r="D392" s="22"/>
      <c r="E392" s="6">
        <f>+(C392-C$7)/C$8</f>
        <v>5669.9959297735577</v>
      </c>
      <c r="F392" s="59">
        <f>ROUND(2*E392,0)/2</f>
        <v>5670</v>
      </c>
      <c r="G392" s="59">
        <f>+C392-(C$7+F392*C$8)</f>
        <v>-1.0277399996994063E-2</v>
      </c>
      <c r="I392" s="59">
        <f>G392</f>
        <v>-1.0277399996994063E-2</v>
      </c>
      <c r="O392" s="59">
        <f ca="1">+C$11+C$12*F392</f>
        <v>2.2635026750720045E-3</v>
      </c>
      <c r="Q392" s="67">
        <f>+C392-15018.5</f>
        <v>32243.887999999999</v>
      </c>
      <c r="AA392" s="59" t="s">
        <v>58</v>
      </c>
      <c r="AB392" s="59">
        <v>1</v>
      </c>
      <c r="AD392" s="59" t="s">
        <v>71</v>
      </c>
      <c r="AF392" s="59" t="s">
        <v>57</v>
      </c>
    </row>
    <row r="393" spans="1:32" s="59" customFormat="1" ht="12.95" customHeight="1" x14ac:dyDescent="0.2">
      <c r="A393" s="6" t="s">
        <v>56</v>
      </c>
      <c r="B393" s="21" t="s">
        <v>170</v>
      </c>
      <c r="C393" s="22">
        <v>47263.675000000003</v>
      </c>
      <c r="D393" s="22"/>
      <c r="E393" s="6">
        <f>+(C393-C$7)/C$8</f>
        <v>5670.5056288640872</v>
      </c>
      <c r="F393" s="59">
        <f>ROUND(2*E393,0)/2</f>
        <v>5670.5</v>
      </c>
      <c r="G393" s="59">
        <f>+C393-(C$7+F393*C$8)</f>
        <v>1.4212990005034953E-2</v>
      </c>
      <c r="I393" s="59">
        <f>G393</f>
        <v>1.4212990005034953E-2</v>
      </c>
      <c r="O393" s="59">
        <f ca="1">+C$11+C$12*F393</f>
        <v>2.2635462954361252E-3</v>
      </c>
      <c r="Q393" s="67">
        <f>+C393-15018.5</f>
        <v>32245.175000000003</v>
      </c>
      <c r="AA393" s="59" t="s">
        <v>58</v>
      </c>
      <c r="AB393" s="59">
        <v>2</v>
      </c>
      <c r="AD393" s="59" t="s">
        <v>141</v>
      </c>
      <c r="AF393" s="59" t="s">
        <v>57</v>
      </c>
    </row>
    <row r="394" spans="1:32" s="59" customFormat="1" ht="12.95" customHeight="1" x14ac:dyDescent="0.2">
      <c r="A394" s="6" t="s">
        <v>143</v>
      </c>
      <c r="B394" s="21" t="s">
        <v>170</v>
      </c>
      <c r="C394" s="22">
        <v>47407.576999999997</v>
      </c>
      <c r="D394" s="22">
        <v>4.0000000000000001E-3</v>
      </c>
      <c r="E394" s="6">
        <f>+(C394-C$7)/C$8</f>
        <v>5727.4960861486043</v>
      </c>
      <c r="F394" s="59">
        <f>ROUND(2*E394,0)/2</f>
        <v>5727.5</v>
      </c>
      <c r="G394" s="59">
        <f>+C394-(C$7+F394*C$8)</f>
        <v>-9.8825499953818507E-3</v>
      </c>
      <c r="I394" s="59">
        <f>G394</f>
        <v>-9.8825499953818507E-3</v>
      </c>
      <c r="O394" s="59">
        <f ca="1">+C$11+C$12*F394</f>
        <v>2.2685190169459035E-3</v>
      </c>
      <c r="Q394" s="67">
        <f>+C394-15018.5</f>
        <v>32389.076999999997</v>
      </c>
      <c r="AA394" s="59" t="s">
        <v>58</v>
      </c>
      <c r="AB394" s="59">
        <v>20</v>
      </c>
      <c r="AD394" s="59" t="s">
        <v>142</v>
      </c>
      <c r="AF394" s="59" t="s">
        <v>34</v>
      </c>
    </row>
    <row r="395" spans="1:32" s="59" customFormat="1" ht="12.95" customHeight="1" x14ac:dyDescent="0.2">
      <c r="A395" s="6" t="s">
        <v>144</v>
      </c>
      <c r="B395" s="21" t="s">
        <v>170</v>
      </c>
      <c r="C395" s="22">
        <v>47465.661999999997</v>
      </c>
      <c r="D395" s="22"/>
      <c r="E395" s="6">
        <f>+(C395-C$7)/C$8</f>
        <v>5750.4998714425628</v>
      </c>
      <c r="F395" s="59">
        <f>ROUND(2*E395,0)/2</f>
        <v>5750.5</v>
      </c>
      <c r="G395" s="59">
        <f>+C395-(C$7+F395*C$8)</f>
        <v>-3.2460999500472099E-4</v>
      </c>
      <c r="I395" s="59">
        <f>G395</f>
        <v>-3.2460999500472099E-4</v>
      </c>
      <c r="O395" s="59">
        <f ca="1">+C$11+C$12*F395</f>
        <v>2.270525553695463E-3</v>
      </c>
      <c r="Q395" s="67">
        <f>+C395-15018.5</f>
        <v>32447.161999999997</v>
      </c>
      <c r="AA395" s="59" t="s">
        <v>69</v>
      </c>
      <c r="AF395" s="59" t="s">
        <v>105</v>
      </c>
    </row>
    <row r="396" spans="1:32" s="59" customFormat="1" ht="12.95" customHeight="1" x14ac:dyDescent="0.2">
      <c r="A396" s="6" t="s">
        <v>146</v>
      </c>
      <c r="B396" s="21"/>
      <c r="C396" s="22">
        <v>47479.557000000001</v>
      </c>
      <c r="D396" s="22"/>
      <c r="E396" s="6">
        <f>+(C396-C$7)/C$8</f>
        <v>5756.0027998519572</v>
      </c>
      <c r="F396" s="59">
        <f>ROUND(2*E396,0)/2</f>
        <v>5756</v>
      </c>
      <c r="G396" s="59">
        <f>+C396-(C$7+F396*C$8)</f>
        <v>7.0696800030418672E-3</v>
      </c>
      <c r="I396" s="59">
        <f>G396</f>
        <v>7.0696800030418672E-3</v>
      </c>
      <c r="O396" s="59">
        <f ca="1">+C$11+C$12*F396</f>
        <v>2.2710053777007925E-3</v>
      </c>
      <c r="Q396" s="67">
        <f>+C396-15018.5</f>
        <v>32461.057000000001</v>
      </c>
      <c r="AB396" s="59">
        <v>16</v>
      </c>
      <c r="AD396" s="59" t="s">
        <v>102</v>
      </c>
      <c r="AF396" s="59" t="s">
        <v>34</v>
      </c>
    </row>
    <row r="397" spans="1:32" s="59" customFormat="1" ht="12.95" customHeight="1" x14ac:dyDescent="0.2">
      <c r="A397" s="6" t="s">
        <v>145</v>
      </c>
      <c r="B397" s="21"/>
      <c r="C397" s="22">
        <v>47479.557000000001</v>
      </c>
      <c r="D397" s="22"/>
      <c r="E397" s="6">
        <f>+(C397-C$7)/C$8</f>
        <v>5756.0027998519572</v>
      </c>
      <c r="F397" s="59">
        <f>ROUND(2*E397,0)/2</f>
        <v>5756</v>
      </c>
      <c r="G397" s="59">
        <f>+C397-(C$7+F397*C$8)</f>
        <v>7.0696800030418672E-3</v>
      </c>
      <c r="I397" s="59">
        <f>G397</f>
        <v>7.0696800030418672E-3</v>
      </c>
      <c r="O397" s="59">
        <f ca="1">+C$11+C$12*F397</f>
        <v>2.2710053777007925E-3</v>
      </c>
      <c r="Q397" s="67">
        <f>+C397-15018.5</f>
        <v>32461.057000000001</v>
      </c>
      <c r="AA397" s="59" t="s">
        <v>58</v>
      </c>
      <c r="AF397" s="59" t="s">
        <v>105</v>
      </c>
    </row>
    <row r="398" spans="1:32" s="59" customFormat="1" ht="12.95" customHeight="1" x14ac:dyDescent="0.2">
      <c r="A398" s="6" t="s">
        <v>144</v>
      </c>
      <c r="B398" s="21"/>
      <c r="C398" s="22">
        <v>47512.387999999999</v>
      </c>
      <c r="D398" s="22"/>
      <c r="E398" s="6">
        <f>+(C398-C$7)/C$8</f>
        <v>5769.0050771177903</v>
      </c>
      <c r="F398" s="59">
        <f>ROUND(2*E398,0)/2</f>
        <v>5769</v>
      </c>
      <c r="G398" s="59">
        <f>+C398-(C$7+F398*C$8)</f>
        <v>1.2819820003642235E-2</v>
      </c>
      <c r="I398" s="59">
        <f>G398</f>
        <v>1.2819820003642235E-2</v>
      </c>
      <c r="O398" s="59">
        <f ca="1">+C$11+C$12*F398</f>
        <v>2.2721395071679347E-3</v>
      </c>
      <c r="Q398" s="67">
        <f>+C398-15018.5</f>
        <v>32493.887999999999</v>
      </c>
      <c r="AA398" s="59" t="s">
        <v>58</v>
      </c>
      <c r="AF398" s="59" t="s">
        <v>105</v>
      </c>
    </row>
    <row r="399" spans="1:32" s="59" customFormat="1" ht="12.95" customHeight="1" x14ac:dyDescent="0.2">
      <c r="A399" s="6" t="s">
        <v>56</v>
      </c>
      <c r="B399" s="21"/>
      <c r="C399" s="22">
        <v>47537.631000000001</v>
      </c>
      <c r="D399" s="22"/>
      <c r="E399" s="6">
        <f>+(C399-C$7)/C$8</f>
        <v>5779.0022287434331</v>
      </c>
      <c r="F399" s="59">
        <f>ROUND(2*E399,0)/2</f>
        <v>5779</v>
      </c>
      <c r="G399" s="59">
        <f>+C399-(C$7+F399*C$8)</f>
        <v>5.6276200048159808E-3</v>
      </c>
      <c r="I399" s="59">
        <f>G399</f>
        <v>5.6276200048159808E-3</v>
      </c>
      <c r="O399" s="59">
        <f ca="1">+C$11+C$12*F399</f>
        <v>2.2730119144503524E-3</v>
      </c>
      <c r="Q399" s="67">
        <f>+C399-15018.5</f>
        <v>32519.131000000001</v>
      </c>
      <c r="AA399" s="59" t="s">
        <v>58</v>
      </c>
      <c r="AB399" s="59">
        <v>1</v>
      </c>
      <c r="AD399" s="59" t="s">
        <v>131</v>
      </c>
      <c r="AF399" s="59" t="s">
        <v>57</v>
      </c>
    </row>
    <row r="400" spans="1:32" s="59" customFormat="1" ht="12.95" customHeight="1" x14ac:dyDescent="0.2">
      <c r="A400" s="6" t="s">
        <v>148</v>
      </c>
      <c r="B400" s="21"/>
      <c r="C400" s="22">
        <v>47555.300199999998</v>
      </c>
      <c r="D400" s="22"/>
      <c r="E400" s="6">
        <f>+(C400-C$7)/C$8</f>
        <v>5785.9998784484505</v>
      </c>
      <c r="F400" s="59">
        <f>ROUND(2*E400,0)/2</f>
        <v>5786</v>
      </c>
      <c r="G400" s="59">
        <f>+C400-(C$7+F400*C$8)</f>
        <v>-3.0691999563714489E-4</v>
      </c>
      <c r="J400" s="59">
        <f>G400</f>
        <v>-3.0691999563714489E-4</v>
      </c>
      <c r="O400" s="59">
        <f ca="1">+C$11+C$12*F400</f>
        <v>2.2736225995480443E-3</v>
      </c>
      <c r="Q400" s="67">
        <f>+C400-15018.5</f>
        <v>32536.800199999998</v>
      </c>
      <c r="AA400" s="59" t="s">
        <v>147</v>
      </c>
      <c r="AB400" s="59">
        <v>9</v>
      </c>
      <c r="AD400" s="59" t="s">
        <v>38</v>
      </c>
      <c r="AF400" s="59" t="s">
        <v>34</v>
      </c>
    </row>
    <row r="401" spans="1:32" s="59" customFormat="1" ht="12.95" customHeight="1" x14ac:dyDescent="0.2">
      <c r="A401" s="6" t="s">
        <v>148</v>
      </c>
      <c r="B401" s="21"/>
      <c r="C401" s="22">
        <v>47565.406000000003</v>
      </c>
      <c r="D401" s="22"/>
      <c r="E401" s="6">
        <f>+(C401-C$7)/C$8</f>
        <v>5790.0021450133781</v>
      </c>
      <c r="F401" s="59">
        <f>ROUND(2*E401,0)/2</f>
        <v>5790</v>
      </c>
      <c r="G401" s="59">
        <f>+C401-(C$7+F401*C$8)</f>
        <v>5.4162000087671913E-3</v>
      </c>
      <c r="I401" s="59">
        <f>G401</f>
        <v>5.4162000087671913E-3</v>
      </c>
      <c r="O401" s="59">
        <f ca="1">+C$11+C$12*F401</f>
        <v>2.273971562461011E-3</v>
      </c>
      <c r="Q401" s="67">
        <f>+C401-15018.5</f>
        <v>32546.906000000003</v>
      </c>
      <c r="AA401" s="59" t="s">
        <v>58</v>
      </c>
      <c r="AB401" s="59">
        <v>22</v>
      </c>
      <c r="AD401" s="59" t="s">
        <v>149</v>
      </c>
      <c r="AF401" s="59" t="s">
        <v>34</v>
      </c>
    </row>
    <row r="402" spans="1:32" s="59" customFormat="1" ht="12.95" customHeight="1" x14ac:dyDescent="0.2">
      <c r="A402" s="6" t="s">
        <v>56</v>
      </c>
      <c r="B402" s="21" t="s">
        <v>170</v>
      </c>
      <c r="C402" s="22">
        <v>47566.667999999998</v>
      </c>
      <c r="D402" s="22"/>
      <c r="E402" s="6">
        <f>+(C402-C$7)/C$8</f>
        <v>5790.5019431891697</v>
      </c>
      <c r="F402" s="59">
        <f>ROUND(2*E402,0)/2</f>
        <v>5790.5</v>
      </c>
      <c r="G402" s="59">
        <f>+C402-(C$7+F402*C$8)</f>
        <v>4.9065900020650588E-3</v>
      </c>
      <c r="I402" s="59">
        <f>G402</f>
        <v>4.9065900020650588E-3</v>
      </c>
      <c r="O402" s="59">
        <f ca="1">+C$11+C$12*F402</f>
        <v>2.2740151828251317E-3</v>
      </c>
      <c r="Q402" s="67">
        <f>+C402-15018.5</f>
        <v>32548.167999999998</v>
      </c>
      <c r="AA402" s="59" t="s">
        <v>58</v>
      </c>
      <c r="AB402" s="59">
        <v>1</v>
      </c>
      <c r="AD402" s="59" t="s">
        <v>71</v>
      </c>
      <c r="AF402" s="59" t="s">
        <v>57</v>
      </c>
    </row>
    <row r="403" spans="1:32" s="59" customFormat="1" ht="12.95" customHeight="1" x14ac:dyDescent="0.2">
      <c r="A403" s="6" t="s">
        <v>148</v>
      </c>
      <c r="B403" s="21"/>
      <c r="C403" s="22">
        <v>47570.446000000004</v>
      </c>
      <c r="D403" s="22"/>
      <c r="E403" s="6">
        <f>+(C403-C$7)/C$8</f>
        <v>5791.9981694238377</v>
      </c>
      <c r="F403" s="59">
        <f>ROUND(2*E403,0)/2</f>
        <v>5792</v>
      </c>
      <c r="G403" s="59">
        <f>+C403-(C$7+F403*C$8)</f>
        <v>-4.6222399905673228E-3</v>
      </c>
      <c r="I403" s="59">
        <f>G403</f>
        <v>-4.6222399905673228E-3</v>
      </c>
      <c r="O403" s="59">
        <f ca="1">+C$11+C$12*F403</f>
        <v>2.2741460439174945E-3</v>
      </c>
      <c r="Q403" s="67">
        <f>+C403-15018.5</f>
        <v>32551.946000000004</v>
      </c>
      <c r="AA403" s="59" t="s">
        <v>58</v>
      </c>
      <c r="AB403" s="59">
        <v>19</v>
      </c>
      <c r="AD403" s="59" t="s">
        <v>149</v>
      </c>
      <c r="AF403" s="59" t="s">
        <v>34</v>
      </c>
    </row>
    <row r="404" spans="1:32" s="59" customFormat="1" ht="12.95" customHeight="1" x14ac:dyDescent="0.2">
      <c r="A404" s="6" t="s">
        <v>148</v>
      </c>
      <c r="B404" s="21" t="s">
        <v>170</v>
      </c>
      <c r="C404" s="22">
        <v>47594.440999999999</v>
      </c>
      <c r="D404" s="22"/>
      <c r="E404" s="6">
        <f>+(C404-C$7)/C$8</f>
        <v>5801.501067385936</v>
      </c>
      <c r="F404" s="59">
        <f>ROUND(2*E404,0)/2</f>
        <v>5801.5</v>
      </c>
      <c r="G404" s="59">
        <f>+C404-(C$7+F404*C$8)</f>
        <v>2.6951700056088157E-3</v>
      </c>
      <c r="I404" s="59">
        <f>G404</f>
        <v>2.6951700056088157E-3</v>
      </c>
      <c r="O404" s="59">
        <f ca="1">+C$11+C$12*F404</f>
        <v>2.2749748308357907E-3</v>
      </c>
      <c r="Q404" s="67">
        <f>+C404-15018.5</f>
        <v>32575.940999999999</v>
      </c>
      <c r="AA404" s="59" t="s">
        <v>58</v>
      </c>
      <c r="AB404" s="59">
        <v>18</v>
      </c>
      <c r="AD404" s="59" t="s">
        <v>149</v>
      </c>
      <c r="AF404" s="59" t="s">
        <v>34</v>
      </c>
    </row>
    <row r="405" spans="1:32" s="59" customFormat="1" ht="12.95" customHeight="1" x14ac:dyDescent="0.2">
      <c r="A405" s="5" t="s">
        <v>136</v>
      </c>
      <c r="B405" s="24" t="s">
        <v>174</v>
      </c>
      <c r="C405" s="5">
        <v>47596.595580000001</v>
      </c>
      <c r="D405" s="5">
        <v>7.6000000000000004E-4</v>
      </c>
      <c r="E405" s="6">
        <f>+(C405-C$7)/C$8</f>
        <v>5802.3543599006762</v>
      </c>
      <c r="F405" s="59">
        <f>ROUND(2*E405,0)/2</f>
        <v>5802.5</v>
      </c>
      <c r="K405" s="59">
        <f>G405</f>
        <v>0</v>
      </c>
      <c r="O405" s="59">
        <f ca="1">+C$11+C$12*F405</f>
        <v>2.2750620715640325E-3</v>
      </c>
      <c r="Q405" s="67">
        <f>+C405-15018.5</f>
        <v>32578.095580000001</v>
      </c>
      <c r="U405" s="59">
        <f>+C405-(C$7+F405*C$8)</f>
        <v>-0.367744049995963</v>
      </c>
    </row>
    <row r="406" spans="1:32" s="59" customFormat="1" ht="12.95" customHeight="1" x14ac:dyDescent="0.2">
      <c r="A406" s="6" t="s">
        <v>148</v>
      </c>
      <c r="B406" s="21" t="s">
        <v>170</v>
      </c>
      <c r="C406" s="22">
        <v>47599.466999999997</v>
      </c>
      <c r="D406" s="22"/>
      <c r="E406" s="6">
        <f>+(C406-C$7)/C$8</f>
        <v>5803.4915472841431</v>
      </c>
      <c r="F406" s="59">
        <f>ROUND(2*E406,0)/2</f>
        <v>5803.5</v>
      </c>
      <c r="G406" s="59">
        <f>+C406-(C$7+F406*C$8)</f>
        <v>-2.1343269996577874E-2</v>
      </c>
      <c r="I406" s="59">
        <f>G406</f>
        <v>-2.1343269996577874E-2</v>
      </c>
      <c r="O406" s="59">
        <f ca="1">+C$11+C$12*F406</f>
        <v>2.2751493122922743E-3</v>
      </c>
      <c r="Q406" s="67">
        <f>+C406-15018.5</f>
        <v>32580.966999999997</v>
      </c>
      <c r="AA406" s="59" t="s">
        <v>58</v>
      </c>
      <c r="AB406" s="59">
        <v>18</v>
      </c>
      <c r="AD406" s="59" t="s">
        <v>149</v>
      </c>
      <c r="AF406" s="59" t="s">
        <v>34</v>
      </c>
    </row>
    <row r="407" spans="1:32" s="59" customFormat="1" ht="12.95" customHeight="1" x14ac:dyDescent="0.2">
      <c r="A407" s="6" t="s">
        <v>150</v>
      </c>
      <c r="B407" s="21"/>
      <c r="C407" s="22">
        <v>47618.413</v>
      </c>
      <c r="D407" s="22"/>
      <c r="E407" s="6">
        <f>+(C407-C$7)/C$8</f>
        <v>5810.9948565064797</v>
      </c>
      <c r="F407" s="59">
        <f>ROUND(2*E407,0)/2</f>
        <v>5811</v>
      </c>
      <c r="G407" s="59">
        <f>+C407-(C$7+F407*C$8)</f>
        <v>-1.2987419991986826E-2</v>
      </c>
      <c r="I407" s="59">
        <f>G407</f>
        <v>-1.2987419991986826E-2</v>
      </c>
      <c r="O407" s="59">
        <f ca="1">+C$11+C$12*F407</f>
        <v>2.2758036177540873E-3</v>
      </c>
      <c r="Q407" s="67">
        <f>+C407-15018.5</f>
        <v>32599.913</v>
      </c>
      <c r="AA407" s="59" t="s">
        <v>58</v>
      </c>
      <c r="AB407" s="59">
        <v>18</v>
      </c>
      <c r="AD407" s="59" t="s">
        <v>149</v>
      </c>
      <c r="AF407" s="59" t="s">
        <v>34</v>
      </c>
    </row>
    <row r="408" spans="1:32" s="59" customFormat="1" ht="12.95" customHeight="1" x14ac:dyDescent="0.2">
      <c r="A408" s="20" t="s">
        <v>191</v>
      </c>
      <c r="B408" s="21" t="s">
        <v>174</v>
      </c>
      <c r="C408" s="22">
        <v>47618.440999999999</v>
      </c>
      <c r="D408" s="22">
        <v>7.0000000000000001E-3</v>
      </c>
      <c r="E408" s="6">
        <f>+(C408-C$7)/C$8</f>
        <v>5811.005945530982</v>
      </c>
      <c r="F408" s="59">
        <f>ROUND(2*E408,0)/2</f>
        <v>5811</v>
      </c>
      <c r="G408" s="59">
        <f>+C408-(C$7+F408*C$8)</f>
        <v>1.5012580006441567E-2</v>
      </c>
      <c r="I408" s="59">
        <f>G408</f>
        <v>1.5012580006441567E-2</v>
      </c>
      <c r="O408" s="59">
        <f ca="1">+C$11+C$12*F408</f>
        <v>2.2758036177540873E-3</v>
      </c>
      <c r="Q408" s="67">
        <f>+C408-15018.5</f>
        <v>32599.940999999999</v>
      </c>
    </row>
    <row r="409" spans="1:32" s="59" customFormat="1" ht="12.95" customHeight="1" x14ac:dyDescent="0.2">
      <c r="A409" s="20" t="s">
        <v>196</v>
      </c>
      <c r="B409" s="21" t="s">
        <v>174</v>
      </c>
      <c r="C409" s="22">
        <v>47893.651599999997</v>
      </c>
      <c r="D409" s="22">
        <v>1E-4</v>
      </c>
      <c r="E409" s="6">
        <f>+(C409-C$7)/C$8</f>
        <v>5919.9994129153602</v>
      </c>
      <c r="F409" s="59">
        <f>ROUND(2*E409,0)/2</f>
        <v>5920</v>
      </c>
      <c r="G409" s="59">
        <f>+C409-(C$7+F409*C$8)</f>
        <v>-1.4823999954387546E-3</v>
      </c>
      <c r="K409" s="59">
        <f>G409</f>
        <v>-1.4823999954387546E-3</v>
      </c>
      <c r="O409" s="59">
        <f ca="1">+C$11+C$12*F409</f>
        <v>2.2853128571324348E-3</v>
      </c>
      <c r="Q409" s="67">
        <f>+C409-15018.5</f>
        <v>32875.151599999997</v>
      </c>
    </row>
    <row r="410" spans="1:32" s="59" customFormat="1" ht="12.95" customHeight="1" x14ac:dyDescent="0.2">
      <c r="A410" s="6" t="s">
        <v>56</v>
      </c>
      <c r="B410" s="21"/>
      <c r="C410" s="22">
        <v>47941.629000000001</v>
      </c>
      <c r="D410" s="22"/>
      <c r="E410" s="6">
        <f>+(C410-C$7)/C$8</f>
        <v>5939.0002187785349</v>
      </c>
      <c r="F410" s="59">
        <f>ROUND(2*E410,0)/2</f>
        <v>5939</v>
      </c>
      <c r="G410" s="59">
        <f>+C410-(C$7+F410*C$8)</f>
        <v>5.5242000235011801E-4</v>
      </c>
      <c r="I410" s="59">
        <f>G410</f>
        <v>5.5242000235011801E-4</v>
      </c>
      <c r="O410" s="59">
        <f ca="1">+C$11+C$12*F410</f>
        <v>2.2869704309690275E-3</v>
      </c>
      <c r="Q410" s="67">
        <f>+C410-15018.5</f>
        <v>32923.129000000001</v>
      </c>
      <c r="AA410" s="59" t="s">
        <v>58</v>
      </c>
      <c r="AB410" s="59">
        <v>1</v>
      </c>
      <c r="AD410" s="59" t="s">
        <v>71</v>
      </c>
      <c r="AF410" s="59" t="s">
        <v>57</v>
      </c>
    </row>
    <row r="411" spans="1:32" s="59" customFormat="1" ht="12.95" customHeight="1" x14ac:dyDescent="0.2">
      <c r="A411" s="20" t="s">
        <v>196</v>
      </c>
      <c r="B411" s="21" t="s">
        <v>170</v>
      </c>
      <c r="C411" s="22">
        <v>48225.695500000002</v>
      </c>
      <c r="D411" s="22">
        <v>2.0000000000000001E-4</v>
      </c>
      <c r="E411" s="6">
        <f>+(C411-C$7)/C$8</f>
        <v>6051.5009465947769</v>
      </c>
      <c r="F411" s="59">
        <f>ROUND(2*E411,0)/2</f>
        <v>6051.5</v>
      </c>
      <c r="G411" s="59">
        <f>+C411-(C$7+F411*C$8)</f>
        <v>2.3901700042188168E-3</v>
      </c>
      <c r="K411" s="59">
        <f>G411</f>
        <v>2.3901700042188168E-3</v>
      </c>
      <c r="O411" s="59">
        <f ca="1">+C$11+C$12*F411</f>
        <v>2.296785012896221E-3</v>
      </c>
      <c r="Q411" s="67">
        <f>+C411-15018.5</f>
        <v>33207.195500000002</v>
      </c>
    </row>
    <row r="412" spans="1:32" s="59" customFormat="1" ht="12.95" customHeight="1" x14ac:dyDescent="0.2">
      <c r="A412" s="6" t="s">
        <v>152</v>
      </c>
      <c r="B412" s="21"/>
      <c r="C412" s="22">
        <v>48262.326000000001</v>
      </c>
      <c r="D412" s="22">
        <v>5.0000000000000001E-3</v>
      </c>
      <c r="E412" s="6">
        <f>+(C412-C$7)/C$8</f>
        <v>6066.0079648819483</v>
      </c>
      <c r="F412" s="59">
        <f>ROUND(2*E412,0)/2</f>
        <v>6066</v>
      </c>
      <c r="G412" s="59">
        <f>+C412-(C$7+F412*C$8)</f>
        <v>2.0111480007471982E-2</v>
      </c>
      <c r="I412" s="59">
        <f>G412</f>
        <v>2.0111480007471982E-2</v>
      </c>
      <c r="O412" s="59">
        <f ca="1">+C$11+C$12*F412</f>
        <v>2.298050003455726E-3</v>
      </c>
      <c r="Q412" s="67">
        <f>+C412-15018.5</f>
        <v>33243.826000000001</v>
      </c>
      <c r="AA412" s="59" t="s">
        <v>58</v>
      </c>
      <c r="AB412" s="59">
        <v>6</v>
      </c>
      <c r="AD412" s="59" t="s">
        <v>151</v>
      </c>
      <c r="AF412" s="59" t="s">
        <v>34</v>
      </c>
    </row>
    <row r="413" spans="1:32" s="59" customFormat="1" ht="12.95" customHeight="1" x14ac:dyDescent="0.2">
      <c r="A413" s="6" t="s">
        <v>153</v>
      </c>
      <c r="B413" s="21"/>
      <c r="C413" s="22">
        <v>48272.408000000003</v>
      </c>
      <c r="D413" s="22"/>
      <c r="E413" s="6">
        <f>+(C413-C$7)/C$8</f>
        <v>6070.0008057760479</v>
      </c>
      <c r="F413" s="59">
        <f>ROUND(2*E413,0)/2</f>
        <v>6070</v>
      </c>
      <c r="G413" s="59">
        <f>+C413-(C$7+F413*C$8)</f>
        <v>2.0346000092104077E-3</v>
      </c>
      <c r="I413" s="59">
        <f>G413</f>
        <v>2.0346000092104077E-3</v>
      </c>
      <c r="O413" s="59">
        <f ca="1">+C$11+C$12*F413</f>
        <v>2.2983989663686926E-3</v>
      </c>
      <c r="Q413" s="67">
        <f>+C413-15018.5</f>
        <v>33253.908000000003</v>
      </c>
      <c r="AA413" s="59" t="s">
        <v>58</v>
      </c>
      <c r="AF413" s="59" t="s">
        <v>105</v>
      </c>
    </row>
    <row r="414" spans="1:32" s="59" customFormat="1" ht="12.95" customHeight="1" x14ac:dyDescent="0.2">
      <c r="A414" s="6" t="s">
        <v>56</v>
      </c>
      <c r="B414" s="21"/>
      <c r="C414" s="22">
        <v>48297.667999999998</v>
      </c>
      <c r="D414" s="22"/>
      <c r="E414" s="6">
        <f>+(C414-C$7)/C$8</f>
        <v>6080.0046900237066</v>
      </c>
      <c r="F414" s="59">
        <f>ROUND(2*E414,0)/2</f>
        <v>6080</v>
      </c>
      <c r="G414" s="59">
        <f>+C414-(C$7+F414*C$8)</f>
        <v>1.1842400002933573E-2</v>
      </c>
      <c r="I414" s="59">
        <f>G414</f>
        <v>1.1842400002933573E-2</v>
      </c>
      <c r="O414" s="59">
        <f ca="1">+C$11+C$12*F414</f>
        <v>2.2992713736511104E-3</v>
      </c>
      <c r="Q414" s="67">
        <f>+C414-15018.5</f>
        <v>33279.167999999998</v>
      </c>
      <c r="AA414" s="59" t="s">
        <v>58</v>
      </c>
      <c r="AB414" s="59">
        <v>2</v>
      </c>
      <c r="AD414" s="59" t="s">
        <v>71</v>
      </c>
      <c r="AF414" s="59" t="s">
        <v>57</v>
      </c>
    </row>
    <row r="415" spans="1:32" s="59" customFormat="1" ht="12.95" customHeight="1" x14ac:dyDescent="0.2">
      <c r="A415" s="6" t="s">
        <v>155</v>
      </c>
      <c r="B415" s="21" t="s">
        <v>170</v>
      </c>
      <c r="C415" s="22">
        <v>48556.489000000001</v>
      </c>
      <c r="D415" s="22">
        <v>8.0000000000000002E-3</v>
      </c>
      <c r="E415" s="6">
        <f>+(C415-C$7)/C$8</f>
        <v>6182.5072761228348</v>
      </c>
      <c r="F415" s="59">
        <f>ROUND(2*E415,0)/2</f>
        <v>6182.5</v>
      </c>
      <c r="G415" s="59">
        <f>+C415-(C$7+F415*C$8)</f>
        <v>1.8372350008576177E-2</v>
      </c>
      <c r="I415" s="59">
        <f>G415</f>
        <v>1.8372350008576177E-2</v>
      </c>
      <c r="O415" s="59">
        <f ca="1">+C$11+C$12*F415</f>
        <v>2.3082135482958865E-3</v>
      </c>
      <c r="Q415" s="67">
        <f>+C415-15018.5</f>
        <v>33537.989000000001</v>
      </c>
      <c r="AA415" s="59" t="s">
        <v>58</v>
      </c>
      <c r="AB415" s="59">
        <v>15</v>
      </c>
      <c r="AD415" s="59" t="s">
        <v>154</v>
      </c>
      <c r="AF415" s="59" t="s">
        <v>34</v>
      </c>
    </row>
    <row r="416" spans="1:32" s="59" customFormat="1" ht="12.95" customHeight="1" x14ac:dyDescent="0.2">
      <c r="A416" s="6" t="s">
        <v>157</v>
      </c>
      <c r="B416" s="21" t="s">
        <v>170</v>
      </c>
      <c r="C416" s="22">
        <v>48975.627</v>
      </c>
      <c r="D416" s="22">
        <v>5.0000000000000001E-3</v>
      </c>
      <c r="E416" s="6">
        <f>+(C416-C$7)/C$8</f>
        <v>6348.5012601211029</v>
      </c>
      <c r="F416" s="59">
        <f>ROUND(2*E416,0)/2</f>
        <v>6348.5</v>
      </c>
      <c r="G416" s="59">
        <f>+C416-(C$7+F416*C$8)</f>
        <v>3.1818300049053505E-3</v>
      </c>
      <c r="I416" s="59">
        <f>G416</f>
        <v>3.1818300049053505E-3</v>
      </c>
      <c r="O416" s="59">
        <f ca="1">+C$11+C$12*F416</f>
        <v>2.3226955091840123E-3</v>
      </c>
      <c r="Q416" s="67">
        <f>+C416-15018.5</f>
        <v>33957.127</v>
      </c>
      <c r="AA416" s="59" t="s">
        <v>147</v>
      </c>
      <c r="AB416" s="59">
        <v>26</v>
      </c>
      <c r="AD416" s="59" t="s">
        <v>156</v>
      </c>
      <c r="AF416" s="59" t="s">
        <v>34</v>
      </c>
    </row>
    <row r="417" spans="1:32" s="59" customFormat="1" ht="12.95" customHeight="1" x14ac:dyDescent="0.2">
      <c r="A417" s="22" t="s">
        <v>198</v>
      </c>
      <c r="B417" s="21"/>
      <c r="C417" s="22">
        <v>48985.711000000003</v>
      </c>
      <c r="D417" s="22" t="s">
        <v>199</v>
      </c>
      <c r="E417" s="6">
        <f>+(C417-C$7)/C$8</f>
        <v>6352.4948930883811</v>
      </c>
      <c r="F417" s="59">
        <f>ROUND(2*E417,0)/2</f>
        <v>6352.5</v>
      </c>
      <c r="G417" s="59">
        <f>+C417-(C$7+F417*C$8)</f>
        <v>-1.2895049992948771E-2</v>
      </c>
      <c r="I417" s="59">
        <f>G417</f>
        <v>-1.2895049992948771E-2</v>
      </c>
      <c r="N417" s="3"/>
      <c r="O417" s="59">
        <f ca="1">+C$11+C$12*F417</f>
        <v>2.3230444720969789E-3</v>
      </c>
      <c r="Q417" s="67">
        <f>+C417-15018.5</f>
        <v>33967.211000000003</v>
      </c>
    </row>
    <row r="418" spans="1:32" s="59" customFormat="1" ht="12.95" customHeight="1" x14ac:dyDescent="0.2">
      <c r="A418" s="6" t="s">
        <v>158</v>
      </c>
      <c r="B418" s="21"/>
      <c r="C418" s="22">
        <v>49004.665999999997</v>
      </c>
      <c r="D418" s="22"/>
      <c r="E418" s="6">
        <f>+(C418-C$7)/C$8</f>
        <v>6360.0017666400181</v>
      </c>
      <c r="F418" s="59">
        <f>ROUND(2*E418,0)/2</f>
        <v>6360</v>
      </c>
      <c r="G418" s="59">
        <f>+C418-(C$7+F418*C$8)</f>
        <v>4.4608000025618821E-3</v>
      </c>
      <c r="I418" s="59">
        <f>G418</f>
        <v>4.4608000025618821E-3</v>
      </c>
      <c r="O418" s="59">
        <f ca="1">+C$11+C$12*F418</f>
        <v>2.323698777558792E-3</v>
      </c>
      <c r="Q418" s="67">
        <f>+C418-15018.5</f>
        <v>33986.165999999997</v>
      </c>
      <c r="AA418" s="59" t="s">
        <v>58</v>
      </c>
      <c r="AB418" s="59">
        <v>12</v>
      </c>
      <c r="AD418" s="59" t="s">
        <v>131</v>
      </c>
      <c r="AF418" s="59" t="s">
        <v>57</v>
      </c>
    </row>
    <row r="419" spans="1:32" s="59" customFormat="1" ht="12.95" customHeight="1" x14ac:dyDescent="0.2">
      <c r="A419" s="6" t="s">
        <v>159</v>
      </c>
      <c r="B419" s="21" t="s">
        <v>170</v>
      </c>
      <c r="C419" s="22">
        <v>49018.536999999997</v>
      </c>
      <c r="D419" s="22"/>
      <c r="E419" s="6">
        <f>+(C419-C$7)/C$8</f>
        <v>6365.4951901712657</v>
      </c>
      <c r="F419" s="59">
        <f>ROUND(2*E419,0)/2</f>
        <v>6365.5</v>
      </c>
      <c r="G419" s="59">
        <f>+C419-(C$7+F419*C$8)</f>
        <v>-1.2144909997005016E-2</v>
      </c>
      <c r="I419" s="59">
        <f>G419</f>
        <v>-1.2144909997005016E-2</v>
      </c>
      <c r="O419" s="59">
        <f ca="1">+C$11+C$12*F419</f>
        <v>2.3241786015641215E-3</v>
      </c>
      <c r="Q419" s="67">
        <f>+C419-15018.5</f>
        <v>34000.036999999997</v>
      </c>
      <c r="AA419" s="59" t="s">
        <v>58</v>
      </c>
      <c r="AF419" s="59" t="s">
        <v>105</v>
      </c>
    </row>
    <row r="420" spans="1:32" s="59" customFormat="1" ht="12.95" customHeight="1" x14ac:dyDescent="0.2">
      <c r="A420" s="22" t="s">
        <v>198</v>
      </c>
      <c r="B420" s="21"/>
      <c r="C420" s="22">
        <v>49018.542000000001</v>
      </c>
      <c r="D420" s="22" t="s">
        <v>199</v>
      </c>
      <c r="E420" s="6">
        <f>+(C420-C$7)/C$8</f>
        <v>6365.4971703542142</v>
      </c>
      <c r="F420" s="59">
        <f>ROUND(2*E420,0)/2</f>
        <v>6365.5</v>
      </c>
      <c r="G420" s="59">
        <f>+C420-(C$7+F420*C$8)</f>
        <v>-7.1449099923484027E-3</v>
      </c>
      <c r="I420" s="59">
        <f>G420</f>
        <v>-7.1449099923484027E-3</v>
      </c>
      <c r="N420" s="3"/>
      <c r="O420" s="59">
        <f ca="1">+C$11+C$12*F420</f>
        <v>2.3241786015641215E-3</v>
      </c>
      <c r="Q420" s="67">
        <f>+C420-15018.5</f>
        <v>34000.042000000001</v>
      </c>
    </row>
    <row r="421" spans="1:32" s="59" customFormat="1" ht="12.95" customHeight="1" x14ac:dyDescent="0.2">
      <c r="A421" s="6" t="s">
        <v>160</v>
      </c>
      <c r="B421" s="21"/>
      <c r="C421" s="22">
        <v>49032.42</v>
      </c>
      <c r="D421" s="22"/>
      <c r="E421" s="6">
        <f>+(C421-C$7)/C$8</f>
        <v>6370.9933661415862</v>
      </c>
      <c r="F421" s="59">
        <f>ROUND(2*E421,0)/2</f>
        <v>6371</v>
      </c>
      <c r="G421" s="59">
        <f>+C421-(C$7+F421*C$8)</f>
        <v>-1.6750619994127192E-2</v>
      </c>
      <c r="I421" s="59">
        <f>G421</f>
        <v>-1.6750619994127192E-2</v>
      </c>
      <c r="O421" s="59">
        <f ca="1">+C$11+C$12*F421</f>
        <v>2.3246584255694506E-3</v>
      </c>
      <c r="Q421" s="67">
        <f>+C421-15018.5</f>
        <v>34013.919999999998</v>
      </c>
      <c r="AA421" s="59" t="s">
        <v>58</v>
      </c>
      <c r="AB421" s="59">
        <v>15</v>
      </c>
      <c r="AD421" s="59" t="s">
        <v>142</v>
      </c>
      <c r="AF421" s="59" t="s">
        <v>34</v>
      </c>
    </row>
    <row r="422" spans="1:32" s="59" customFormat="1" ht="12.95" customHeight="1" x14ac:dyDescent="0.2">
      <c r="A422" s="6" t="s">
        <v>158</v>
      </c>
      <c r="B422" s="21" t="s">
        <v>170</v>
      </c>
      <c r="C422" s="22">
        <v>49051.370999999999</v>
      </c>
      <c r="D422" s="22"/>
      <c r="E422" s="6">
        <f>+(C422-C$7)/C$8</f>
        <v>6378.4986555468686</v>
      </c>
      <c r="F422" s="59">
        <f>ROUND(2*E422,0)/2</f>
        <v>6378.5</v>
      </c>
      <c r="G422" s="59">
        <f>+C422-(C$7+F422*C$8)</f>
        <v>-3.3947699994314462E-3</v>
      </c>
      <c r="I422" s="59">
        <f>G422</f>
        <v>-3.3947699994314462E-3</v>
      </c>
      <c r="O422" s="59">
        <f ca="1">+C$11+C$12*F422</f>
        <v>2.3253127310312637E-3</v>
      </c>
      <c r="Q422" s="67">
        <f>+C422-15018.5</f>
        <v>34032.870999999999</v>
      </c>
      <c r="AA422" s="59" t="s">
        <v>58</v>
      </c>
      <c r="AB422" s="59">
        <v>101</v>
      </c>
      <c r="AD422" s="59" t="s">
        <v>161</v>
      </c>
      <c r="AF422" s="59" t="s">
        <v>57</v>
      </c>
    </row>
    <row r="423" spans="1:32" s="59" customFormat="1" ht="12.95" customHeight="1" x14ac:dyDescent="0.2">
      <c r="A423" s="6" t="s">
        <v>162</v>
      </c>
      <c r="B423" s="21" t="s">
        <v>170</v>
      </c>
      <c r="C423" s="22">
        <v>49056.421999999999</v>
      </c>
      <c r="D423" s="22">
        <v>6.0000000000000001E-3</v>
      </c>
      <c r="E423" s="6">
        <f>+(C423-C$7)/C$8</f>
        <v>6380.4990363598117</v>
      </c>
      <c r="F423" s="59">
        <f>ROUND(2*E423,0)/2</f>
        <v>6380.5</v>
      </c>
      <c r="G423" s="59">
        <f>+C423-(C$7+F423*C$8)</f>
        <v>-2.4332099928869866E-3</v>
      </c>
      <c r="I423" s="59">
        <f>G423</f>
        <v>-2.4332099928869866E-3</v>
      </c>
      <c r="O423" s="59">
        <f ca="1">+C$11+C$12*F423</f>
        <v>2.3254872124877472E-3</v>
      </c>
      <c r="Q423" s="67">
        <f>+C423-15018.5</f>
        <v>34037.921999999999</v>
      </c>
      <c r="AA423" s="59" t="s">
        <v>58</v>
      </c>
      <c r="AB423" s="59">
        <v>9</v>
      </c>
      <c r="AD423" s="59" t="s">
        <v>154</v>
      </c>
      <c r="AF423" s="59" t="s">
        <v>34</v>
      </c>
    </row>
    <row r="424" spans="1:32" s="59" customFormat="1" ht="12.95" customHeight="1" x14ac:dyDescent="0.2">
      <c r="A424" s="6" t="s">
        <v>158</v>
      </c>
      <c r="B424" s="21" t="s">
        <v>170</v>
      </c>
      <c r="C424" s="22">
        <v>49293.775999999998</v>
      </c>
      <c r="D424" s="22"/>
      <c r="E424" s="6">
        <f>+(C424-C$7)/C$8</f>
        <v>6474.4999049947837</v>
      </c>
      <c r="F424" s="59">
        <f>ROUND(2*E424,0)/2</f>
        <v>6474.5</v>
      </c>
      <c r="G424" s="59">
        <f>+C424-(C$7+F424*C$8)</f>
        <v>-2.3988999600987881E-4</v>
      </c>
      <c r="I424" s="59">
        <f>G424</f>
        <v>-2.3988999600987881E-4</v>
      </c>
      <c r="O424" s="59">
        <f ca="1">+C$11+C$12*F424</f>
        <v>2.333687840942469E-3</v>
      </c>
      <c r="Q424" s="67">
        <f>+C424-15018.5</f>
        <v>34275.275999999998</v>
      </c>
      <c r="AA424" s="59" t="s">
        <v>58</v>
      </c>
      <c r="AB424" s="59">
        <v>19</v>
      </c>
      <c r="AD424" s="59" t="s">
        <v>163</v>
      </c>
      <c r="AF424" s="59" t="s">
        <v>57</v>
      </c>
    </row>
    <row r="425" spans="1:32" s="59" customFormat="1" ht="12.95" customHeight="1" x14ac:dyDescent="0.2">
      <c r="A425" s="6" t="s">
        <v>164</v>
      </c>
      <c r="B425" s="21"/>
      <c r="C425" s="22">
        <v>49378.364000000001</v>
      </c>
      <c r="D425" s="22">
        <v>4.0000000000000001E-3</v>
      </c>
      <c r="E425" s="6">
        <f>+(C425-C$7)/C$8</f>
        <v>6507.9998480170007</v>
      </c>
      <c r="F425" s="59">
        <f>ROUND(2*E425,0)/2</f>
        <v>6508</v>
      </c>
      <c r="G425" s="59">
        <f>+C425-(C$7+F425*C$8)</f>
        <v>-3.8375999429263175E-4</v>
      </c>
      <c r="I425" s="59">
        <f>G425</f>
        <v>-3.8375999429263175E-4</v>
      </c>
      <c r="O425" s="59">
        <f ca="1">+C$11+C$12*F425</f>
        <v>2.3366104053385668E-3</v>
      </c>
      <c r="Q425" s="67">
        <f>+C425-15018.5</f>
        <v>34359.864000000001</v>
      </c>
      <c r="AA425" s="59" t="s">
        <v>58</v>
      </c>
      <c r="AB425" s="59">
        <v>11</v>
      </c>
      <c r="AD425" s="59" t="s">
        <v>154</v>
      </c>
      <c r="AF425" s="59" t="s">
        <v>34</v>
      </c>
    </row>
    <row r="426" spans="1:32" s="59" customFormat="1" ht="12.95" customHeight="1" x14ac:dyDescent="0.2">
      <c r="A426" s="6" t="s">
        <v>158</v>
      </c>
      <c r="B426" s="21"/>
      <c r="C426" s="22">
        <v>49724.3</v>
      </c>
      <c r="D426" s="22"/>
      <c r="E426" s="6">
        <f>+(C426-C$7)/C$8</f>
        <v>6645.0031615996995</v>
      </c>
      <c r="F426" s="59">
        <f>ROUND(2*E426,0)/2</f>
        <v>6645</v>
      </c>
      <c r="G426" s="59">
        <f>+C426-(C$7+F426*C$8)</f>
        <v>7.9831000039121136E-3</v>
      </c>
      <c r="I426" s="59">
        <f>G426</f>
        <v>7.9831000039121136E-3</v>
      </c>
      <c r="O426" s="59">
        <f ca="1">+C$11+C$12*F426</f>
        <v>2.3485623851076825E-3</v>
      </c>
      <c r="Q426" s="67">
        <f>+C426-15018.5</f>
        <v>34705.800000000003</v>
      </c>
      <c r="AA426" s="59" t="s">
        <v>58</v>
      </c>
      <c r="AB426" s="59">
        <v>12</v>
      </c>
      <c r="AD426" s="59" t="s">
        <v>165</v>
      </c>
      <c r="AF426" s="59" t="s">
        <v>57</v>
      </c>
    </row>
    <row r="427" spans="1:32" s="59" customFormat="1" ht="12.95" customHeight="1" x14ac:dyDescent="0.2">
      <c r="A427" s="6" t="s">
        <v>158</v>
      </c>
      <c r="B427" s="21"/>
      <c r="C427" s="22">
        <v>49754.607000000004</v>
      </c>
      <c r="D427" s="22"/>
      <c r="E427" s="6">
        <f>+(C427-C$7)/C$8</f>
        <v>6657.0058425139459</v>
      </c>
      <c r="F427" s="59">
        <f>ROUND(2*E427,0)/2</f>
        <v>6657</v>
      </c>
      <c r="G427" s="59">
        <f>+C427-(C$7+F427*C$8)</f>
        <v>1.4752460003364831E-2</v>
      </c>
      <c r="I427" s="59">
        <f>G427</f>
        <v>1.4752460003364831E-2</v>
      </c>
      <c r="O427" s="59">
        <f ca="1">+C$11+C$12*F427</f>
        <v>2.3496092738465833E-3</v>
      </c>
      <c r="Q427" s="67">
        <f>+C427-15018.5</f>
        <v>34736.107000000004</v>
      </c>
      <c r="AB427" s="59">
        <v>19</v>
      </c>
      <c r="AD427" s="59" t="s">
        <v>71</v>
      </c>
      <c r="AF427" s="59" t="s">
        <v>57</v>
      </c>
    </row>
    <row r="428" spans="1:32" s="59" customFormat="1" ht="12.95" customHeight="1" x14ac:dyDescent="0.2">
      <c r="A428" s="6" t="s">
        <v>158</v>
      </c>
      <c r="B428" s="21"/>
      <c r="C428" s="22">
        <v>49759.652999999998</v>
      </c>
      <c r="D428" s="22"/>
      <c r="E428" s="6">
        <f>+(C428-C$7)/C$8</f>
        <v>6659.0042431439406</v>
      </c>
      <c r="F428" s="59">
        <f>ROUND(2*E428,0)/2</f>
        <v>6659</v>
      </c>
      <c r="G428" s="59">
        <f>+C428-(C$7+F428*C$8)</f>
        <v>1.0714020005252678E-2</v>
      </c>
      <c r="I428" s="59">
        <f>G428</f>
        <v>1.0714020005252678E-2</v>
      </c>
      <c r="O428" s="59">
        <f ca="1">+C$11+C$12*F428</f>
        <v>2.3497837553030664E-3</v>
      </c>
      <c r="Q428" s="67">
        <f>+C428-15018.5</f>
        <v>34741.152999999998</v>
      </c>
      <c r="AA428" s="59" t="s">
        <v>58</v>
      </c>
      <c r="AB428" s="59">
        <v>15</v>
      </c>
      <c r="AD428" s="59" t="s">
        <v>71</v>
      </c>
      <c r="AF428" s="59" t="s">
        <v>57</v>
      </c>
    </row>
    <row r="429" spans="1:32" s="59" customFormat="1" ht="12.95" customHeight="1" x14ac:dyDescent="0.2">
      <c r="A429" s="6" t="s">
        <v>166</v>
      </c>
      <c r="B429" s="21"/>
      <c r="C429" s="22">
        <v>49777.317999999999</v>
      </c>
      <c r="D429" s="22">
        <v>1E-3</v>
      </c>
      <c r="E429" s="6">
        <f>+(C429-C$7)/C$8</f>
        <v>6666.0002294952837</v>
      </c>
      <c r="F429" s="59">
        <f>ROUND(2*E429,0)/2</f>
        <v>6666</v>
      </c>
      <c r="G429" s="59">
        <f>+C429-(C$7+F429*C$8)</f>
        <v>5.7948000176111236E-4</v>
      </c>
      <c r="I429" s="59">
        <f>G429</f>
        <v>5.7948000176111236E-4</v>
      </c>
      <c r="O429" s="59">
        <f ca="1">+C$11+C$12*F429</f>
        <v>2.3503944404007584E-3</v>
      </c>
      <c r="Q429" s="67">
        <f>+C429-15018.5</f>
        <v>34758.817999999999</v>
      </c>
      <c r="AA429" s="59" t="s">
        <v>147</v>
      </c>
      <c r="AB429" s="59">
        <v>18</v>
      </c>
      <c r="AD429" s="59" t="s">
        <v>156</v>
      </c>
      <c r="AF429" s="59" t="s">
        <v>34</v>
      </c>
    </row>
    <row r="430" spans="1:32" s="59" customFormat="1" ht="12.95" customHeight="1" x14ac:dyDescent="0.2">
      <c r="A430" s="6" t="s">
        <v>158</v>
      </c>
      <c r="B430" s="21" t="s">
        <v>170</v>
      </c>
      <c r="C430" s="22">
        <v>49778.591</v>
      </c>
      <c r="D430" s="22"/>
      <c r="E430" s="6">
        <f>+(C430-C$7)/C$8</f>
        <v>6666.5043840735616</v>
      </c>
      <c r="F430" s="59">
        <f>ROUND(2*E430,0)/2</f>
        <v>6666.5</v>
      </c>
      <c r="G430" s="59">
        <f>+C430-(C$7+F430*C$8)</f>
        <v>1.1069870000937954E-2</v>
      </c>
      <c r="I430" s="59">
        <f>G430</f>
        <v>1.1069870000937954E-2</v>
      </c>
      <c r="O430" s="59">
        <f ca="1">+C$11+C$12*F430</f>
        <v>2.3504380607648795E-3</v>
      </c>
      <c r="Q430" s="67">
        <f>+C430-15018.5</f>
        <v>34760.091</v>
      </c>
      <c r="AA430" s="59" t="s">
        <v>58</v>
      </c>
      <c r="AB430" s="59">
        <v>15</v>
      </c>
      <c r="AD430" s="59" t="s">
        <v>71</v>
      </c>
      <c r="AF430" s="59" t="s">
        <v>57</v>
      </c>
    </row>
    <row r="431" spans="1:32" s="59" customFormat="1" ht="12.95" customHeight="1" x14ac:dyDescent="0.2">
      <c r="A431" s="6" t="s">
        <v>158</v>
      </c>
      <c r="B431" s="21" t="s">
        <v>170</v>
      </c>
      <c r="C431" s="22">
        <v>50043.709000000003</v>
      </c>
      <c r="D431" s="22"/>
      <c r="E431" s="6">
        <f>+(C431-C$7)/C$8</f>
        <v>6771.500812575996</v>
      </c>
      <c r="F431" s="59">
        <f>ROUND(2*E431,0)/2</f>
        <v>6771.5</v>
      </c>
      <c r="G431" s="59">
        <f>+C431-(C$7+F431*C$8)</f>
        <v>2.0517700031632558E-3</v>
      </c>
      <c r="I431" s="59">
        <f>G431</f>
        <v>2.0517700031632558E-3</v>
      </c>
      <c r="O431" s="59">
        <f ca="1">+C$11+C$12*F431</f>
        <v>2.3595983372302603E-3</v>
      </c>
      <c r="Q431" s="67">
        <f>+C431-15018.5</f>
        <v>35025.209000000003</v>
      </c>
      <c r="AB431" s="59">
        <v>9</v>
      </c>
      <c r="AD431" s="59" t="s">
        <v>167</v>
      </c>
      <c r="AF431" s="59" t="s">
        <v>57</v>
      </c>
    </row>
    <row r="432" spans="1:32" s="59" customFormat="1" ht="12.95" customHeight="1" x14ac:dyDescent="0.2">
      <c r="A432" s="6" t="s">
        <v>168</v>
      </c>
      <c r="B432" s="21" t="s">
        <v>170</v>
      </c>
      <c r="C432" s="22">
        <v>50061.381200000003</v>
      </c>
      <c r="D432" s="22"/>
      <c r="E432" s="6">
        <f>+(C432-C$7)/C$8</f>
        <v>6778.4996503907832</v>
      </c>
      <c r="F432" s="59">
        <f>ROUND(2*E432,0)/2</f>
        <v>6778.5</v>
      </c>
      <c r="G432" s="59">
        <f>+C432-(C$7+F432*C$8)</f>
        <v>-8.8276999304071069E-4</v>
      </c>
      <c r="I432" s="59">
        <f>G432</f>
        <v>-8.8276999304071069E-4</v>
      </c>
      <c r="O432" s="59">
        <f ca="1">+C$11+C$12*F432</f>
        <v>2.3602090223279523E-3</v>
      </c>
      <c r="Q432" s="67">
        <f>+C432-15018.5</f>
        <v>35042.881200000003</v>
      </c>
      <c r="AA432" s="59" t="s">
        <v>69</v>
      </c>
      <c r="AF432" s="59" t="s">
        <v>105</v>
      </c>
    </row>
    <row r="433" spans="1:32" s="59" customFormat="1" ht="12.95" customHeight="1" x14ac:dyDescent="0.2">
      <c r="A433" s="6" t="s">
        <v>158</v>
      </c>
      <c r="B433" s="21"/>
      <c r="C433" s="22">
        <v>50062.654999999999</v>
      </c>
      <c r="D433" s="22"/>
      <c r="E433" s="6">
        <f>+(C433-C$7)/C$8</f>
        <v>6779.0041217983298</v>
      </c>
      <c r="F433" s="59">
        <f>ROUND(2*E433,0)/2</f>
        <v>6779</v>
      </c>
      <c r="G433" s="59">
        <f>+C433-(C$7+F433*C$8)</f>
        <v>1.0407620007754304E-2</v>
      </c>
      <c r="I433" s="59">
        <f>G433</f>
        <v>1.0407620007754304E-2</v>
      </c>
      <c r="O433" s="59">
        <f ca="1">+C$11+C$12*F433</f>
        <v>2.3602526426920729E-3</v>
      </c>
      <c r="Q433" s="67">
        <f>+C433-15018.5</f>
        <v>35044.154999999999</v>
      </c>
      <c r="AA433" s="59" t="s">
        <v>58</v>
      </c>
      <c r="AB433" s="59">
        <v>18</v>
      </c>
      <c r="AD433" s="59" t="s">
        <v>71</v>
      </c>
      <c r="AF433" s="59" t="s">
        <v>57</v>
      </c>
    </row>
    <row r="434" spans="1:32" s="59" customFormat="1" ht="12.95" customHeight="1" x14ac:dyDescent="0.2">
      <c r="A434" s="6" t="s">
        <v>158</v>
      </c>
      <c r="B434" s="21"/>
      <c r="C434" s="22">
        <v>50067.699000000001</v>
      </c>
      <c r="D434" s="22"/>
      <c r="E434" s="6">
        <f>+(C434-C$7)/C$8</f>
        <v>6781.0017303551476</v>
      </c>
      <c r="F434" s="59">
        <f>ROUND(2*E434,0)/2</f>
        <v>6781</v>
      </c>
      <c r="G434" s="59">
        <f>+C434-(C$7+F434*C$8)</f>
        <v>4.369180001958739E-3</v>
      </c>
      <c r="I434" s="59">
        <f>G434</f>
        <v>4.369180001958739E-3</v>
      </c>
      <c r="O434" s="59">
        <f ca="1">+C$11+C$12*F434</f>
        <v>2.3604271241485565E-3</v>
      </c>
      <c r="Q434" s="67">
        <f>+C434-15018.5</f>
        <v>35049.199000000001</v>
      </c>
      <c r="AA434" s="59" t="s">
        <v>58</v>
      </c>
      <c r="AB434" s="59">
        <v>16</v>
      </c>
      <c r="AD434" s="59" t="s">
        <v>71</v>
      </c>
      <c r="AF434" s="59" t="s">
        <v>57</v>
      </c>
    </row>
    <row r="435" spans="1:32" s="59" customFormat="1" ht="12.95" customHeight="1" x14ac:dyDescent="0.2">
      <c r="A435" s="6" t="s">
        <v>158</v>
      </c>
      <c r="B435" s="21" t="s">
        <v>170</v>
      </c>
      <c r="C435" s="22">
        <v>50096.728999999999</v>
      </c>
      <c r="D435" s="22"/>
      <c r="E435" s="6">
        <f>+(C435-C$7)/C$8</f>
        <v>6792.4986725447588</v>
      </c>
      <c r="F435" s="59">
        <f>ROUND(2*E435,0)/2</f>
        <v>6792.5</v>
      </c>
      <c r="G435" s="59">
        <f>+C435-(C$7+F435*C$8)</f>
        <v>-3.3518499913043343E-3</v>
      </c>
      <c r="I435" s="59">
        <f>G435</f>
        <v>-3.3518499913043343E-3</v>
      </c>
      <c r="O435" s="59">
        <f ca="1">+C$11+C$12*F435</f>
        <v>2.3614303925233362E-3</v>
      </c>
      <c r="Q435" s="67">
        <f>+C435-15018.5</f>
        <v>35078.228999999999</v>
      </c>
      <c r="AA435" s="59" t="s">
        <v>58</v>
      </c>
      <c r="AB435" s="59">
        <v>7</v>
      </c>
      <c r="AD435" s="59" t="s">
        <v>167</v>
      </c>
      <c r="AF435" s="59" t="s">
        <v>57</v>
      </c>
    </row>
    <row r="436" spans="1:32" s="59" customFormat="1" ht="12.95" customHeight="1" x14ac:dyDescent="0.2">
      <c r="A436" s="6" t="s">
        <v>158</v>
      </c>
      <c r="B436" s="21"/>
      <c r="C436" s="22">
        <v>50105.576000000001</v>
      </c>
      <c r="D436" s="22"/>
      <c r="E436" s="6">
        <f>+(C436-C$7)/C$8</f>
        <v>6796.0024082509772</v>
      </c>
      <c r="F436" s="59">
        <f>ROUND(2*E436,0)/2</f>
        <v>6796</v>
      </c>
      <c r="G436" s="59">
        <f>+C436-(C$7+F436*C$8)</f>
        <v>6.0808800044469535E-3</v>
      </c>
      <c r="I436" s="59">
        <f>G436</f>
        <v>6.0808800044469535E-3</v>
      </c>
      <c r="O436" s="59">
        <f ca="1">+C$11+C$12*F436</f>
        <v>2.3617357350721822E-3</v>
      </c>
      <c r="Q436" s="67">
        <f>+C436-15018.5</f>
        <v>35087.076000000001</v>
      </c>
      <c r="AA436" s="59" t="s">
        <v>58</v>
      </c>
      <c r="AB436" s="59">
        <v>6</v>
      </c>
      <c r="AD436" s="59" t="s">
        <v>167</v>
      </c>
      <c r="AF436" s="59" t="s">
        <v>57</v>
      </c>
    </row>
    <row r="437" spans="1:32" s="59" customFormat="1" ht="12.95" customHeight="1" x14ac:dyDescent="0.2">
      <c r="A437" s="6" t="s">
        <v>158</v>
      </c>
      <c r="B437" s="21"/>
      <c r="C437" s="22">
        <v>50110.623</v>
      </c>
      <c r="D437" s="22"/>
      <c r="E437" s="6">
        <f>+(C437-C$7)/C$8</f>
        <v>6798.0012049175621</v>
      </c>
      <c r="F437" s="59">
        <f>ROUND(2*E437,0)/2</f>
        <v>6798</v>
      </c>
      <c r="G437" s="59">
        <f>+C437-(C$7+F437*C$8)</f>
        <v>3.0424400029005483E-3</v>
      </c>
      <c r="I437" s="59">
        <f>G437</f>
        <v>3.0424400029005483E-3</v>
      </c>
      <c r="O437" s="59">
        <f ca="1">+C$11+C$12*F437</f>
        <v>2.3619102165286657E-3</v>
      </c>
      <c r="Q437" s="67">
        <f>+C437-15018.5</f>
        <v>35092.123</v>
      </c>
      <c r="AA437" s="59" t="s">
        <v>58</v>
      </c>
      <c r="AB437" s="59">
        <v>21</v>
      </c>
      <c r="AD437" s="59" t="s">
        <v>71</v>
      </c>
      <c r="AF437" s="59" t="s">
        <v>57</v>
      </c>
    </row>
    <row r="438" spans="1:32" s="59" customFormat="1" ht="12.95" customHeight="1" x14ac:dyDescent="0.2">
      <c r="A438" s="6" t="s">
        <v>158</v>
      </c>
      <c r="B438" s="21" t="s">
        <v>170</v>
      </c>
      <c r="C438" s="22">
        <v>50139.644999999997</v>
      </c>
      <c r="D438" s="22"/>
      <c r="E438" s="6">
        <f>+(C438-C$7)/C$8</f>
        <v>6809.4949788144586</v>
      </c>
      <c r="F438" s="59">
        <f>ROUND(2*E438,0)/2</f>
        <v>6809.5</v>
      </c>
      <c r="G438" s="59">
        <f>+C438-(C$7+F438*C$8)</f>
        <v>-1.2678589999268297E-2</v>
      </c>
      <c r="I438" s="59">
        <f>G438</f>
        <v>-1.2678589999268297E-2</v>
      </c>
      <c r="O438" s="59">
        <f ca="1">+C$11+C$12*F438</f>
        <v>2.3629134849034454E-3</v>
      </c>
      <c r="Q438" s="67">
        <f>+C438-15018.5</f>
        <v>35121.144999999997</v>
      </c>
      <c r="AA438" s="59" t="s">
        <v>58</v>
      </c>
      <c r="AB438" s="59">
        <v>9</v>
      </c>
      <c r="AD438" s="59" t="s">
        <v>167</v>
      </c>
      <c r="AF438" s="59" t="s">
        <v>57</v>
      </c>
    </row>
    <row r="439" spans="1:32" s="59" customFormat="1" ht="12.95" customHeight="1" x14ac:dyDescent="0.2">
      <c r="A439" s="6" t="s">
        <v>158</v>
      </c>
      <c r="B439" s="21"/>
      <c r="C439" s="22">
        <v>50466.648999999998</v>
      </c>
      <c r="D439" s="22"/>
      <c r="E439" s="6">
        <f>+(C439-C$7)/C$8</f>
        <v>6939.0005276870734</v>
      </c>
      <c r="F439" s="59">
        <f>ROUND(2*E439,0)/2</f>
        <v>6939</v>
      </c>
      <c r="G439" s="59">
        <f>+C439-(C$7+F439*C$8)</f>
        <v>1.3324200044735335E-3</v>
      </c>
      <c r="I439" s="59">
        <f>G439</f>
        <v>1.3324200044735335E-3</v>
      </c>
      <c r="O439" s="59">
        <f ca="1">+C$11+C$12*F439</f>
        <v>2.3742111592107481E-3</v>
      </c>
      <c r="Q439" s="67">
        <f>+C439-15018.5</f>
        <v>35448.148999999998</v>
      </c>
      <c r="AB439" s="59">
        <v>11</v>
      </c>
      <c r="AD439" s="59" t="s">
        <v>167</v>
      </c>
      <c r="AF439" s="59" t="s">
        <v>57</v>
      </c>
    </row>
    <row r="440" spans="1:32" s="59" customFormat="1" ht="12.95" customHeight="1" x14ac:dyDescent="0.2">
      <c r="A440" s="6" t="s">
        <v>169</v>
      </c>
      <c r="B440" s="21"/>
      <c r="C440" s="22">
        <v>50479.271000000001</v>
      </c>
      <c r="D440" s="22">
        <v>6.0000000000000001E-3</v>
      </c>
      <c r="E440" s="6">
        <f>+(C440-C$7)/C$8</f>
        <v>6943.9993015181899</v>
      </c>
      <c r="F440" s="59">
        <f>ROUND(2*E440,0)/2</f>
        <v>6944</v>
      </c>
      <c r="G440" s="59">
        <f>+C440-(C$7+F440*C$8)</f>
        <v>-1.7636799966567196E-3</v>
      </c>
      <c r="I440" s="59">
        <f>G440</f>
        <v>-1.7636799966567196E-3</v>
      </c>
      <c r="O440" s="59">
        <f ca="1">+C$11+C$12*F440</f>
        <v>2.3746473628519569E-3</v>
      </c>
      <c r="Q440" s="67">
        <f>+C440-15018.5</f>
        <v>35460.771000000001</v>
      </c>
      <c r="AA440" s="59" t="s">
        <v>58</v>
      </c>
      <c r="AB440" s="59">
        <v>11</v>
      </c>
      <c r="AD440" s="59" t="s">
        <v>89</v>
      </c>
      <c r="AF440" s="59" t="s">
        <v>34</v>
      </c>
    </row>
    <row r="441" spans="1:32" s="59" customFormat="1" ht="12.95" customHeight="1" x14ac:dyDescent="0.2">
      <c r="A441" s="6" t="s">
        <v>158</v>
      </c>
      <c r="B441" s="21" t="s">
        <v>170</v>
      </c>
      <c r="C441" s="22">
        <v>50480.548000000003</v>
      </c>
      <c r="D441" s="22"/>
      <c r="E441" s="6">
        <f>+(C441-C$7)/C$8</f>
        <v>6944.5050402428251</v>
      </c>
      <c r="F441" s="59">
        <f>ROUND(2*E441,0)/2</f>
        <v>6944.5</v>
      </c>
      <c r="G441" s="59">
        <f>+C441-(C$7+F441*C$8)</f>
        <v>1.2726710010610987E-2</v>
      </c>
      <c r="I441" s="59">
        <f>G441</f>
        <v>1.2726710010610987E-2</v>
      </c>
      <c r="O441" s="59">
        <f ca="1">+C$11+C$12*F441</f>
        <v>2.3746909832160776E-3</v>
      </c>
      <c r="Q441" s="67">
        <f>+C441-15018.5</f>
        <v>35462.048000000003</v>
      </c>
      <c r="AA441" s="59" t="s">
        <v>58</v>
      </c>
      <c r="AB441" s="59">
        <v>10</v>
      </c>
      <c r="AD441" s="59" t="s">
        <v>167</v>
      </c>
      <c r="AF441" s="59" t="s">
        <v>57</v>
      </c>
    </row>
    <row r="442" spans="1:32" s="59" customFormat="1" ht="12.95" customHeight="1" x14ac:dyDescent="0.2">
      <c r="A442" s="6" t="s">
        <v>158</v>
      </c>
      <c r="B442" s="21" t="s">
        <v>170</v>
      </c>
      <c r="C442" s="22">
        <v>50485.574000000001</v>
      </c>
      <c r="D442" s="22"/>
      <c r="E442" s="6">
        <f>+(C442-C$7)/C$8</f>
        <v>6946.495520141033</v>
      </c>
      <c r="F442" s="59">
        <f>ROUND(2*E442,0)/2</f>
        <v>6946.5</v>
      </c>
      <c r="G442" s="59">
        <f>+C442-(C$7+F442*C$8)</f>
        <v>-1.1311729998851661E-2</v>
      </c>
      <c r="I442" s="59">
        <f>G442</f>
        <v>-1.1311729998851661E-2</v>
      </c>
      <c r="O442" s="59">
        <f ca="1">+C$11+C$12*F442</f>
        <v>2.3748654646725612E-3</v>
      </c>
      <c r="Q442" s="67">
        <f>+C442-15018.5</f>
        <v>35467.074000000001</v>
      </c>
      <c r="AA442" s="59" t="s">
        <v>58</v>
      </c>
      <c r="AB442" s="59">
        <v>10</v>
      </c>
      <c r="AD442" s="59" t="s">
        <v>167</v>
      </c>
      <c r="AF442" s="59" t="s">
        <v>57</v>
      </c>
    </row>
    <row r="443" spans="1:32" s="59" customFormat="1" ht="12.95" customHeight="1" x14ac:dyDescent="0.2">
      <c r="A443" s="6" t="s">
        <v>158</v>
      </c>
      <c r="B443" s="21"/>
      <c r="C443" s="22">
        <v>50514.629000000001</v>
      </c>
      <c r="D443" s="22"/>
      <c r="E443" s="6">
        <f>+(C443-C$7)/C$8</f>
        <v>6958.0023632453795</v>
      </c>
      <c r="F443" s="59">
        <f>ROUND(2*E443,0)/2</f>
        <v>6958</v>
      </c>
      <c r="G443" s="59">
        <f>+C443-(C$7+F443*C$8)</f>
        <v>5.9672400093404576E-3</v>
      </c>
      <c r="I443" s="59">
        <f>G443</f>
        <v>5.9672400093404576E-3</v>
      </c>
      <c r="O443" s="59">
        <f ca="1">+C$11+C$12*F443</f>
        <v>2.3758687330473413E-3</v>
      </c>
      <c r="Q443" s="67">
        <f>+C443-15018.5</f>
        <v>35496.129000000001</v>
      </c>
      <c r="AA443" s="59" t="s">
        <v>58</v>
      </c>
      <c r="AB443" s="59">
        <v>17</v>
      </c>
      <c r="AD443" s="59" t="s">
        <v>71</v>
      </c>
      <c r="AF443" s="59" t="s">
        <v>57</v>
      </c>
    </row>
    <row r="444" spans="1:32" s="59" customFormat="1" ht="12.95" customHeight="1" x14ac:dyDescent="0.2">
      <c r="A444" s="20" t="s">
        <v>191</v>
      </c>
      <c r="B444" s="21" t="s">
        <v>174</v>
      </c>
      <c r="C444" s="22">
        <v>52706.337</v>
      </c>
      <c r="D444" s="22">
        <v>0.01</v>
      </c>
      <c r="E444" s="6">
        <f>+(C444-C$7)/C$8</f>
        <v>7825.9989244755152</v>
      </c>
      <c r="F444" s="59">
        <f>ROUND(2*E444,0)/2</f>
        <v>7826</v>
      </c>
      <c r="G444" s="59">
        <f>+C444-(C$7+F444*C$8)</f>
        <v>-2.7157199947396293E-3</v>
      </c>
      <c r="I444" s="59">
        <f>G444</f>
        <v>-2.7157199947396293E-3</v>
      </c>
      <c r="O444" s="59">
        <f ca="1">+C$11+C$12*F444</f>
        <v>2.4515936851611545E-3</v>
      </c>
      <c r="Q444" s="67">
        <f>+C444-15018.5</f>
        <v>37687.837</v>
      </c>
    </row>
    <row r="445" spans="1:32" s="59" customFormat="1" ht="12.95" customHeight="1" x14ac:dyDescent="0.2">
      <c r="A445" s="20" t="s">
        <v>189</v>
      </c>
      <c r="B445" s="25"/>
      <c r="C445" s="22">
        <v>53759.272199999999</v>
      </c>
      <c r="D445" s="22">
        <v>1.6000000000000001E-3</v>
      </c>
      <c r="E445" s="6">
        <f>+(C445-C$7)/C$8</f>
        <v>8242.9997899184327</v>
      </c>
      <c r="F445" s="59">
        <f>ROUND(2*E445,0)/2</f>
        <v>8243</v>
      </c>
      <c r="G445" s="59">
        <f>+C445-(C$7+F445*C$8)</f>
        <v>-5.3045999811729416E-4</v>
      </c>
      <c r="K445" s="59">
        <f>G445</f>
        <v>-5.3045999811729416E-4</v>
      </c>
      <c r="O445" s="59">
        <f ca="1">+C$11+C$12*F445</f>
        <v>2.4879730688379524E-3</v>
      </c>
      <c r="Q445" s="67">
        <f>+C445-15018.5</f>
        <v>38740.772199999999</v>
      </c>
    </row>
    <row r="446" spans="1:32" s="59" customFormat="1" ht="12.95" customHeight="1" x14ac:dyDescent="0.2">
      <c r="A446" s="22" t="s">
        <v>200</v>
      </c>
      <c r="B446" s="21" t="s">
        <v>170</v>
      </c>
      <c r="C446" s="22">
        <v>54116.565349999997</v>
      </c>
      <c r="D446" s="22">
        <v>2.0000000000000001E-4</v>
      </c>
      <c r="E446" s="6">
        <f>+(C446-C$7)/C$8</f>
        <v>8384.5009504521713</v>
      </c>
      <c r="F446" s="59">
        <f>ROUND(2*E446,0)/2</f>
        <v>8384.5</v>
      </c>
      <c r="G446" s="59">
        <f>+C446-(C$7+F446*C$8)</f>
        <v>2.3999100012588315E-3</v>
      </c>
      <c r="K446" s="59">
        <f>G446</f>
        <v>2.3999100012588315E-3</v>
      </c>
      <c r="O446" s="59">
        <f ca="1">+C$11+C$12*F446</f>
        <v>2.5003176318841558E-3</v>
      </c>
      <c r="Q446" s="67">
        <f>+C446-15018.5</f>
        <v>39098.065349999997</v>
      </c>
    </row>
    <row r="447" spans="1:32" s="59" customFormat="1" ht="12.95" customHeight="1" x14ac:dyDescent="0.2">
      <c r="A447" s="20" t="s">
        <v>205</v>
      </c>
      <c r="B447" s="21" t="s">
        <v>170</v>
      </c>
      <c r="C447" s="22">
        <v>54477.643300000003</v>
      </c>
      <c r="D447" s="22">
        <v>8.0000000000000004E-4</v>
      </c>
      <c r="E447" s="6">
        <f>+(C447-C$7)/C$8</f>
        <v>8527.5010302693881</v>
      </c>
      <c r="F447" s="59">
        <f>ROUND(2*E447,0)/2</f>
        <v>8527.5</v>
      </c>
      <c r="G447" s="59">
        <f>+C447-(C$7+F447*C$8)</f>
        <v>2.6014500108431093E-3</v>
      </c>
      <c r="K447" s="59">
        <f>G447</f>
        <v>2.6014500108431093E-3</v>
      </c>
      <c r="O447" s="59">
        <f ca="1">+C$11+C$12*F447</f>
        <v>2.5127930560227222E-3</v>
      </c>
      <c r="Q447" s="67">
        <f>+C447-15018.5</f>
        <v>39459.143300000003</v>
      </c>
    </row>
    <row r="448" spans="1:32" s="59" customFormat="1" ht="12.95" customHeight="1" x14ac:dyDescent="0.2">
      <c r="A448" s="20" t="s">
        <v>205</v>
      </c>
      <c r="B448" s="21" t="s">
        <v>174</v>
      </c>
      <c r="C448" s="22">
        <v>54506.680899999999</v>
      </c>
      <c r="D448" s="22">
        <v>1E-3</v>
      </c>
      <c r="E448" s="6">
        <f>+(C448-C$7)/C$8</f>
        <v>8539.0009823370783</v>
      </c>
      <c r="F448" s="59">
        <f>ROUND(2*E448,0)/2</f>
        <v>8539</v>
      </c>
      <c r="G448" s="59">
        <f>+C448-(C$7+F448*C$8)</f>
        <v>2.4804200002108701E-3</v>
      </c>
      <c r="K448" s="59">
        <f>G448</f>
        <v>2.4804200002108701E-3</v>
      </c>
      <c r="O448" s="59">
        <f ca="1">+C$11+C$12*F448</f>
        <v>2.5137963243975019E-3</v>
      </c>
      <c r="Q448" s="67">
        <f>+C448-15018.5</f>
        <v>39488.180899999999</v>
      </c>
    </row>
    <row r="449" spans="1:17" s="59" customFormat="1" ht="12.95" customHeight="1" x14ac:dyDescent="0.2">
      <c r="A449" s="20" t="s">
        <v>206</v>
      </c>
      <c r="B449" s="21" t="s">
        <v>174</v>
      </c>
      <c r="C449" s="22">
        <v>54554.6564</v>
      </c>
      <c r="D449" s="22">
        <v>4.0000000000000002E-4</v>
      </c>
      <c r="E449" s="6">
        <f>+(C449-C$7)/C$8</f>
        <v>8558.001035730731</v>
      </c>
      <c r="F449" s="59">
        <f>ROUND(2*E449,0)/2</f>
        <v>8558</v>
      </c>
      <c r="G449" s="59">
        <f>+C449-(C$7+F449*C$8)</f>
        <v>2.6152400023420341E-3</v>
      </c>
      <c r="K449" s="59">
        <f>G449</f>
        <v>2.6152400023420341E-3</v>
      </c>
      <c r="O449" s="59">
        <f ca="1">+C$11+C$12*F449</f>
        <v>2.5154538982340947E-3</v>
      </c>
      <c r="Q449" s="67">
        <f>+C449-15018.5</f>
        <v>39536.1564</v>
      </c>
    </row>
    <row r="450" spans="1:17" s="59" customFormat="1" ht="12.95" customHeight="1" x14ac:dyDescent="0.2">
      <c r="A450" s="20" t="s">
        <v>207</v>
      </c>
      <c r="B450" s="21" t="s">
        <v>174</v>
      </c>
      <c r="C450" s="22">
        <v>54905.632700000002</v>
      </c>
      <c r="D450" s="22">
        <v>2.0000000000000001E-4</v>
      </c>
      <c r="E450" s="6">
        <f>+(C450-C$7)/C$8</f>
        <v>8697.0004925348676</v>
      </c>
      <c r="F450" s="59">
        <f>ROUND(2*E450,0)/2</f>
        <v>8697</v>
      </c>
      <c r="G450" s="59">
        <f>+C450-(C$7+F450*C$8)</f>
        <v>1.2436600081855431E-3</v>
      </c>
      <c r="K450" s="59">
        <f>G450</f>
        <v>1.2436600081855431E-3</v>
      </c>
      <c r="O450" s="59">
        <f ca="1">+C$11+C$12*F450</f>
        <v>2.5275803594596935E-3</v>
      </c>
      <c r="Q450" s="67">
        <f>+C450-15018.5</f>
        <v>39887.132700000002</v>
      </c>
    </row>
    <row r="451" spans="1:17" s="59" customFormat="1" ht="12.95" customHeight="1" x14ac:dyDescent="0.2">
      <c r="A451" s="20" t="s">
        <v>208</v>
      </c>
      <c r="B451" s="21" t="s">
        <v>174</v>
      </c>
      <c r="C451" s="22">
        <v>55261.660900000003</v>
      </c>
      <c r="D451" s="22">
        <v>1E-4</v>
      </c>
      <c r="E451" s="6">
        <f>+(C451-C$7)/C$8</f>
        <v>8838.0006865848754</v>
      </c>
      <c r="F451" s="59">
        <f>ROUND(2*E451,0)/2</f>
        <v>8838</v>
      </c>
      <c r="G451" s="59">
        <f>+C451-(C$7+F451*C$8)</f>
        <v>1.733640005113557E-3</v>
      </c>
      <c r="K451" s="59">
        <f>G451</f>
        <v>1.733640005113557E-3</v>
      </c>
      <c r="O451" s="59">
        <f ca="1">+C$11+C$12*F451</f>
        <v>2.5398813021417764E-3</v>
      </c>
      <c r="Q451" s="67">
        <f>+C451-15018.5</f>
        <v>40243.160900000003</v>
      </c>
    </row>
    <row r="452" spans="1:17" s="59" customFormat="1" ht="12.95" customHeight="1" x14ac:dyDescent="0.2">
      <c r="A452" s="22" t="s">
        <v>209</v>
      </c>
      <c r="B452" s="21" t="s">
        <v>170</v>
      </c>
      <c r="C452" s="22">
        <v>55607.5887</v>
      </c>
      <c r="D452" s="22">
        <v>1E-4</v>
      </c>
      <c r="E452" s="6">
        <f>+(C452-C$7)/C$8</f>
        <v>8975.0007526675399</v>
      </c>
      <c r="F452" s="59">
        <f>ROUND(2*E452,0)/2</f>
        <v>8975</v>
      </c>
      <c r="G452" s="59">
        <f>+C452-(C$7+F452*C$8)</f>
        <v>1.9004999994649552E-3</v>
      </c>
      <c r="K452" s="59">
        <f>G452</f>
        <v>1.9004999994649552E-3</v>
      </c>
      <c r="O452" s="59">
        <f ca="1">+C$11+C$12*F452</f>
        <v>2.5518332819108921E-3</v>
      </c>
      <c r="Q452" s="67">
        <f>+C452-15018.5</f>
        <v>40589.0887</v>
      </c>
    </row>
    <row r="453" spans="1:17" s="59" customFormat="1" ht="12.95" customHeight="1" x14ac:dyDescent="0.2">
      <c r="A453" s="20" t="s">
        <v>214</v>
      </c>
      <c r="B453" s="21" t="s">
        <v>170</v>
      </c>
      <c r="C453" s="22">
        <v>55934.579100000003</v>
      </c>
      <c r="D453" s="22">
        <v>2.0000000000000001E-4</v>
      </c>
      <c r="E453" s="6">
        <f>+(C453-C$7)/C$8</f>
        <v>9104.5009154425388</v>
      </c>
      <c r="F453" s="59">
        <f>ROUND(2*E453,0)/2</f>
        <v>9104.5</v>
      </c>
      <c r="G453" s="59">
        <f>+C453-(C$7+F453*C$8)</f>
        <v>2.3115100048016757E-3</v>
      </c>
      <c r="K453" s="59">
        <f>G453</f>
        <v>2.3115100048016757E-3</v>
      </c>
      <c r="O453" s="59">
        <f ca="1">+C$11+C$12*F453</f>
        <v>2.5631309562181952E-3</v>
      </c>
      <c r="Q453" s="67">
        <f>+C453-15018.5</f>
        <v>40916.079100000003</v>
      </c>
    </row>
    <row r="454" spans="1:17" s="59" customFormat="1" ht="12.95" customHeight="1" x14ac:dyDescent="0.2">
      <c r="A454" s="25" t="s">
        <v>212</v>
      </c>
      <c r="B454" s="69" t="s">
        <v>174</v>
      </c>
      <c r="C454" s="22">
        <v>56670.620999999999</v>
      </c>
      <c r="D454" s="76">
        <v>2.8999999999999998E-3</v>
      </c>
      <c r="E454" s="6">
        <f>+(C454-C$7)/C$8</f>
        <v>9396.0004391570546</v>
      </c>
      <c r="F454" s="59">
        <f>ROUND(2*E454,0)/2</f>
        <v>9396</v>
      </c>
      <c r="G454" s="59">
        <f>+C454-(C$7+F454*C$8)</f>
        <v>1.1088800019933842E-3</v>
      </c>
      <c r="K454" s="59">
        <f>G454</f>
        <v>1.1088800019933842E-3</v>
      </c>
      <c r="O454" s="59">
        <f ca="1">+C$11+C$12*F454</f>
        <v>2.5885616285006565E-3</v>
      </c>
      <c r="Q454" s="67">
        <f>+C454-15018.5</f>
        <v>41652.120999999999</v>
      </c>
    </row>
    <row r="455" spans="1:17" s="59" customFormat="1" ht="12.95" customHeight="1" x14ac:dyDescent="0.2">
      <c r="A455" s="25" t="s">
        <v>212</v>
      </c>
      <c r="B455" s="69" t="s">
        <v>174</v>
      </c>
      <c r="C455" s="22">
        <v>56698.396999999997</v>
      </c>
      <c r="D455" s="76">
        <v>2.2000000000000001E-3</v>
      </c>
      <c r="E455" s="6">
        <f>+(C455-C$7)/C$8</f>
        <v>9407.0007514635872</v>
      </c>
      <c r="F455" s="59">
        <f>ROUND(2*E455,0)/2</f>
        <v>9407</v>
      </c>
      <c r="G455" s="59">
        <f>+C455-(C$7+F455*C$8)</f>
        <v>1.8974600025103427E-3</v>
      </c>
      <c r="K455" s="59">
        <f>G455</f>
        <v>1.8974600025103427E-3</v>
      </c>
      <c r="O455" s="59">
        <f ca="1">+C$11+C$12*F455</f>
        <v>2.5895212765113156E-3</v>
      </c>
      <c r="Q455" s="67">
        <f>+C455-15018.5</f>
        <v>41679.896999999997</v>
      </c>
    </row>
    <row r="456" spans="1:17" s="59" customFormat="1" ht="12.95" customHeight="1" x14ac:dyDescent="0.2">
      <c r="A456" s="20" t="s">
        <v>213</v>
      </c>
      <c r="B456" s="21" t="s">
        <v>174</v>
      </c>
      <c r="C456" s="22">
        <v>56723.646999999997</v>
      </c>
      <c r="D456" s="22">
        <v>1E-4</v>
      </c>
      <c r="E456" s="6">
        <f>+(C456-C$7)/C$8</f>
        <v>9417.0006753453545</v>
      </c>
      <c r="F456" s="59">
        <f>ROUND(2*E456,0)/2</f>
        <v>9417</v>
      </c>
      <c r="G456" s="59">
        <f>+C456-(C$7+F456*C$8)</f>
        <v>1.7052600014721975E-3</v>
      </c>
      <c r="K456" s="59">
        <f>G456</f>
        <v>1.7052600014721975E-3</v>
      </c>
      <c r="O456" s="59">
        <f ca="1">+C$11+C$12*F456</f>
        <v>2.5903936837937329E-3</v>
      </c>
      <c r="Q456" s="67">
        <f>+C456-15018.5</f>
        <v>41705.146999999997</v>
      </c>
    </row>
    <row r="457" spans="1:17" s="59" customFormat="1" ht="12.95" customHeight="1" x14ac:dyDescent="0.2">
      <c r="A457" s="22" t="s">
        <v>215</v>
      </c>
      <c r="B457" s="21" t="s">
        <v>170</v>
      </c>
      <c r="C457" s="22">
        <v>56765.310460000001</v>
      </c>
      <c r="D457" s="22">
        <v>6.9999999999999999E-4</v>
      </c>
      <c r="E457" s="6">
        <f>+(C457-C$7)/C$8</f>
        <v>9433.5009299453977</v>
      </c>
      <c r="F457" s="59">
        <f>ROUND(2*E457,0)/2</f>
        <v>9433.5</v>
      </c>
      <c r="G457" s="59">
        <f>+C457-(C$7+F457*C$8)</f>
        <v>2.3481300086132251E-3</v>
      </c>
      <c r="K457" s="59">
        <f>G457</f>
        <v>2.3481300086132251E-3</v>
      </c>
      <c r="O457" s="59">
        <f ca="1">+C$11+C$12*F457</f>
        <v>2.591833155809721E-3</v>
      </c>
      <c r="Q457" s="67">
        <f>+C457-15018.5</f>
        <v>41746.810460000001</v>
      </c>
    </row>
    <row r="458" spans="1:17" s="59" customFormat="1" ht="12.95" customHeight="1" x14ac:dyDescent="0.2">
      <c r="A458" s="55" t="s">
        <v>1</v>
      </c>
      <c r="B458" s="56" t="s">
        <v>174</v>
      </c>
      <c r="C458" s="55">
        <v>57019.074000000022</v>
      </c>
      <c r="D458" s="55" t="s">
        <v>199</v>
      </c>
      <c r="E458" s="6">
        <f>+(C458-C$7)/C$8</f>
        <v>9534.0005768352239</v>
      </c>
      <c r="F458" s="59">
        <f>ROUND(2*E458,0)/2</f>
        <v>9534</v>
      </c>
      <c r="G458" s="59">
        <f>+C458-(C$7+F458*C$8)</f>
        <v>1.4565200253855437E-3</v>
      </c>
      <c r="I458" s="59">
        <f>G458</f>
        <v>1.4565200253855437E-3</v>
      </c>
      <c r="O458" s="59">
        <f ca="1">+C$11+C$12*F458</f>
        <v>2.600600848998014E-3</v>
      </c>
      <c r="Q458" s="67">
        <f>+C458-15018.5</f>
        <v>42000.574000000022</v>
      </c>
    </row>
    <row r="459" spans="1:17" s="59" customFormat="1" ht="12.95" customHeight="1" x14ac:dyDescent="0.2">
      <c r="A459" s="43" t="s">
        <v>758</v>
      </c>
      <c r="B459" s="44" t="s">
        <v>174</v>
      </c>
      <c r="C459" s="45">
        <v>57024.118999999948</v>
      </c>
      <c r="D459" s="45"/>
      <c r="E459" s="6">
        <f>+(C459-C$7)/C$8</f>
        <v>9535.998581428601</v>
      </c>
      <c r="F459" s="59">
        <f>ROUND(2*E459,0)/2</f>
        <v>9536</v>
      </c>
      <c r="G459" s="59">
        <f>+C459-(C$7+F459*C$8)</f>
        <v>-3.5819200493278913E-3</v>
      </c>
      <c r="I459" s="59">
        <f>G459</f>
        <v>-3.5819200493278913E-3</v>
      </c>
      <c r="O459" s="59">
        <f ca="1">+C$11+C$12*F459</f>
        <v>2.6007753304544976E-3</v>
      </c>
      <c r="Q459" s="67">
        <f>+C459-15018.5</f>
        <v>42005.618999999948</v>
      </c>
    </row>
    <row r="460" spans="1:17" s="59" customFormat="1" ht="12.95" customHeight="1" x14ac:dyDescent="0.2">
      <c r="A460" s="43" t="s">
        <v>758</v>
      </c>
      <c r="B460" s="44" t="s">
        <v>174</v>
      </c>
      <c r="C460" s="45">
        <v>57024.118999999948</v>
      </c>
      <c r="D460" s="45" t="s">
        <v>199</v>
      </c>
      <c r="E460" s="6">
        <f>+(C460-C$7)/C$8</f>
        <v>9535.998581428601</v>
      </c>
      <c r="F460" s="59">
        <f>ROUND(2*E460,0)/2</f>
        <v>9536</v>
      </c>
      <c r="G460" s="59">
        <f>+C460-(C$7+F460*C$8)</f>
        <v>-3.5819200493278913E-3</v>
      </c>
      <c r="I460" s="59">
        <f>G460</f>
        <v>-3.5819200493278913E-3</v>
      </c>
      <c r="O460" s="59">
        <f ca="1">+C$11+C$12*F460</f>
        <v>2.6007753304544976E-3</v>
      </c>
      <c r="Q460" s="67">
        <f>+C460-15018.5</f>
        <v>42005.618999999948</v>
      </c>
    </row>
    <row r="461" spans="1:17" s="59" customFormat="1" ht="12.95" customHeight="1" x14ac:dyDescent="0.2">
      <c r="A461" s="43" t="s">
        <v>758</v>
      </c>
      <c r="B461" s="44" t="s">
        <v>174</v>
      </c>
      <c r="C461" s="45">
        <v>57337.233000000007</v>
      </c>
      <c r="D461" s="45"/>
      <c r="E461" s="6">
        <f>+(C461-C$7)/C$8</f>
        <v>9660.0031820747936</v>
      </c>
      <c r="F461" s="59">
        <f>ROUND(2*E461,0)/2</f>
        <v>9660</v>
      </c>
      <c r="G461" s="59">
        <f>+C461-(C$7+F461*C$8)</f>
        <v>8.0348000119556673E-3</v>
      </c>
      <c r="I461" s="59">
        <f>G461</f>
        <v>8.0348000119556673E-3</v>
      </c>
      <c r="O461" s="59">
        <f ca="1">+C$11+C$12*F461</f>
        <v>2.6115931807564711E-3</v>
      </c>
      <c r="Q461" s="67">
        <f>+C461-15018.5</f>
        <v>42318.733000000007</v>
      </c>
    </row>
    <row r="462" spans="1:17" s="59" customFormat="1" ht="12.95" customHeight="1" x14ac:dyDescent="0.2">
      <c r="A462" s="43" t="s">
        <v>758</v>
      </c>
      <c r="B462" s="44" t="s">
        <v>174</v>
      </c>
      <c r="C462" s="45">
        <v>57337.233000000007</v>
      </c>
      <c r="D462" s="45" t="s">
        <v>199</v>
      </c>
      <c r="E462" s="6">
        <f>+(C462-C$7)/C$8</f>
        <v>9660.0031820747936</v>
      </c>
      <c r="F462" s="59">
        <f>ROUND(2*E462,0)/2</f>
        <v>9660</v>
      </c>
      <c r="G462" s="59">
        <f>+C462-(C$7+F462*C$8)</f>
        <v>8.0348000119556673E-3</v>
      </c>
      <c r="I462" s="59">
        <f>G462</f>
        <v>8.0348000119556673E-3</v>
      </c>
      <c r="O462" s="59">
        <f ca="1">+C$11+C$12*F462</f>
        <v>2.6115931807564711E-3</v>
      </c>
      <c r="Q462" s="67">
        <f>+C462-15018.5</f>
        <v>42318.733000000007</v>
      </c>
    </row>
    <row r="463" spans="1:17" s="59" customFormat="1" ht="12.95" customHeight="1" x14ac:dyDescent="0.2">
      <c r="A463" s="43" t="s">
        <v>758</v>
      </c>
      <c r="B463" s="44" t="s">
        <v>174</v>
      </c>
      <c r="C463" s="45">
        <v>57342.279999999795</v>
      </c>
      <c r="D463" s="45"/>
      <c r="E463" s="6">
        <f>+(C463-C$7)/C$8</f>
        <v>9662.0019787412948</v>
      </c>
      <c r="F463" s="59">
        <f>ROUND(2*E463,0)/2</f>
        <v>9662</v>
      </c>
      <c r="G463" s="59">
        <f>+C463-(C$7+F463*C$8)</f>
        <v>4.9963597994064912E-3</v>
      </c>
      <c r="I463" s="59">
        <f>G463</f>
        <v>4.9963597994064912E-3</v>
      </c>
      <c r="O463" s="59">
        <f ca="1">+C$11+C$12*F463</f>
        <v>2.6117676622129543E-3</v>
      </c>
      <c r="Q463" s="67">
        <f>+C463-15018.5</f>
        <v>42323.779999999795</v>
      </c>
    </row>
    <row r="464" spans="1:17" s="59" customFormat="1" ht="12.95" customHeight="1" x14ac:dyDescent="0.2">
      <c r="A464" s="43" t="s">
        <v>758</v>
      </c>
      <c r="B464" s="44" t="s">
        <v>174</v>
      </c>
      <c r="C464" s="45">
        <v>57342.279999999795</v>
      </c>
      <c r="D464" s="45" t="s">
        <v>199</v>
      </c>
      <c r="E464" s="6">
        <f>+(C464-C$7)/C$8</f>
        <v>9662.0019787412948</v>
      </c>
      <c r="F464" s="59">
        <f>ROUND(2*E464,0)/2</f>
        <v>9662</v>
      </c>
      <c r="G464" s="59">
        <f>+C464-(C$7+F464*C$8)</f>
        <v>4.9963597994064912E-3</v>
      </c>
      <c r="I464" s="59">
        <f>G464</f>
        <v>4.9963597994064912E-3</v>
      </c>
      <c r="O464" s="59">
        <f ca="1">+C$11+C$12*F464</f>
        <v>2.6117676622129543E-3</v>
      </c>
      <c r="Q464" s="67">
        <f>+C464-15018.5</f>
        <v>42323.779999999795</v>
      </c>
    </row>
    <row r="465" spans="1:17" s="59" customFormat="1" ht="12.95" customHeight="1" x14ac:dyDescent="0.2">
      <c r="A465" s="43" t="s">
        <v>758</v>
      </c>
      <c r="B465" s="44" t="s">
        <v>170</v>
      </c>
      <c r="C465" s="45">
        <v>57361.214000000153</v>
      </c>
      <c r="D465" s="45"/>
      <c r="E465" s="6">
        <f>+(C465-C$7)/C$8</f>
        <v>9669.5005355246994</v>
      </c>
      <c r="F465" s="59">
        <f>ROUND(2*E465,0)/2</f>
        <v>9669.5</v>
      </c>
      <c r="G465" s="59">
        <f>+C465-(C$7+F465*C$8)</f>
        <v>1.3522101580747403E-3</v>
      </c>
      <c r="I465" s="59">
        <f>G465</f>
        <v>1.3522101580747403E-3</v>
      </c>
      <c r="O465" s="59">
        <f ca="1">+C$11+C$12*F465</f>
        <v>2.6124219676747673E-3</v>
      </c>
      <c r="Q465" s="67">
        <f>+C465-15018.5</f>
        <v>42342.714000000153</v>
      </c>
    </row>
    <row r="466" spans="1:17" s="59" customFormat="1" ht="12.95" customHeight="1" x14ac:dyDescent="0.2">
      <c r="A466" s="43" t="s">
        <v>758</v>
      </c>
      <c r="B466" s="44" t="s">
        <v>170</v>
      </c>
      <c r="C466" s="45">
        <v>57361.214000000153</v>
      </c>
      <c r="D466" s="45" t="s">
        <v>199</v>
      </c>
      <c r="E466" s="6">
        <f>+(C466-C$7)/C$8</f>
        <v>9669.5005355246994</v>
      </c>
      <c r="F466" s="59">
        <f>ROUND(2*E466,0)/2</f>
        <v>9669.5</v>
      </c>
      <c r="G466" s="59">
        <f>+C466-(C$7+F466*C$8)</f>
        <v>1.3522101580747403E-3</v>
      </c>
      <c r="I466" s="59">
        <f>G466</f>
        <v>1.3522101580747403E-3</v>
      </c>
      <c r="O466" s="59">
        <f ca="1">+C$11+C$12*F466</f>
        <v>2.6124219676747673E-3</v>
      </c>
      <c r="Q466" s="67">
        <f>+C466-15018.5</f>
        <v>42342.714000000153</v>
      </c>
    </row>
    <row r="467" spans="1:17" s="59" customFormat="1" ht="12.95" customHeight="1" x14ac:dyDescent="0.2">
      <c r="A467" s="43" t="s">
        <v>758</v>
      </c>
      <c r="B467" s="44" t="s">
        <v>174</v>
      </c>
      <c r="C467" s="45">
        <v>57375.108000000007</v>
      </c>
      <c r="D467" s="45"/>
      <c r="E467" s="6">
        <f>+(C467-C$7)/C$8</f>
        <v>9675.0030678974435</v>
      </c>
      <c r="F467" s="59">
        <f>ROUND(2*E467,0)/2</f>
        <v>9675</v>
      </c>
      <c r="G467" s="59">
        <f>+C467-(C$7+F467*C$8)</f>
        <v>7.7465000067604706E-3</v>
      </c>
      <c r="I467" s="59">
        <f>G467</f>
        <v>7.7465000067604706E-3</v>
      </c>
      <c r="O467" s="59">
        <f ca="1">+C$11+C$12*F467</f>
        <v>2.6129017916800969E-3</v>
      </c>
      <c r="Q467" s="67">
        <f>+C467-15018.5</f>
        <v>42356.608000000007</v>
      </c>
    </row>
    <row r="468" spans="1:17" s="59" customFormat="1" ht="12.95" customHeight="1" x14ac:dyDescent="0.2">
      <c r="A468" s="43" t="s">
        <v>758</v>
      </c>
      <c r="B468" s="44" t="s">
        <v>174</v>
      </c>
      <c r="C468" s="45">
        <v>57375.108000000007</v>
      </c>
      <c r="D468" s="45" t="s">
        <v>199</v>
      </c>
      <c r="E468" s="6">
        <f>+(C468-C$7)/C$8</f>
        <v>9675.0030678974435</v>
      </c>
      <c r="F468" s="59">
        <f>ROUND(2*E468,0)/2</f>
        <v>9675</v>
      </c>
      <c r="G468" s="59">
        <f>+C468-(C$7+F468*C$8)</f>
        <v>7.7465000067604706E-3</v>
      </c>
      <c r="I468" s="59">
        <f>G468</f>
        <v>7.7465000067604706E-3</v>
      </c>
      <c r="O468" s="59">
        <f ca="1">+C$11+C$12*F468</f>
        <v>2.6129017916800969E-3</v>
      </c>
      <c r="Q468" s="67">
        <f>+C468-15018.5</f>
        <v>42356.608000000007</v>
      </c>
    </row>
    <row r="469" spans="1:17" s="59" customFormat="1" ht="12.95" customHeight="1" x14ac:dyDescent="0.2">
      <c r="A469" s="46" t="s">
        <v>3</v>
      </c>
      <c r="B469" s="47" t="s">
        <v>174</v>
      </c>
      <c r="C469" s="45">
        <v>57392.777099999999</v>
      </c>
      <c r="D469" s="45">
        <v>1E-4</v>
      </c>
      <c r="E469" s="6">
        <f>+(C469-C$7)/C$8</f>
        <v>9682.0006779988016</v>
      </c>
      <c r="F469" s="59">
        <f>ROUND(2*E469,0)/2</f>
        <v>9682</v>
      </c>
      <c r="G469" s="59">
        <f>+C469-(C$7+F469*C$8)</f>
        <v>1.7119600015575998E-3</v>
      </c>
      <c r="K469" s="59">
        <f>G469</f>
        <v>1.7119600015575998E-3</v>
      </c>
      <c r="O469" s="59">
        <f ca="1">+C$11+C$12*F469</f>
        <v>2.6135124767777888E-3</v>
      </c>
      <c r="Q469" s="67">
        <f>+C469-15018.5</f>
        <v>42374.277099999999</v>
      </c>
    </row>
    <row r="470" spans="1:17" s="59" customFormat="1" ht="12.95" customHeight="1" x14ac:dyDescent="0.2">
      <c r="A470" s="46" t="s">
        <v>4</v>
      </c>
      <c r="B470" s="47" t="s">
        <v>170</v>
      </c>
      <c r="C470" s="45">
        <v>57719.767</v>
      </c>
      <c r="D470" s="45">
        <v>1E-4</v>
      </c>
      <c r="E470" s="6">
        <f>+(C470-C$7)/C$8</f>
        <v>9811.5006427555054</v>
      </c>
      <c r="F470" s="59">
        <f>ROUND(2*E470,0)/2</f>
        <v>9811.5</v>
      </c>
      <c r="G470" s="59">
        <f>+C470-(C$7+F470*C$8)</f>
        <v>1.6229700049734674E-3</v>
      </c>
      <c r="K470" s="59">
        <f>G470</f>
        <v>1.6229700049734674E-3</v>
      </c>
      <c r="O470" s="59">
        <f ca="1">+C$11+C$12*F470</f>
        <v>2.6248101510850915E-3</v>
      </c>
      <c r="Q470" s="67">
        <f>+C470-15018.5</f>
        <v>42701.267</v>
      </c>
    </row>
    <row r="471" spans="1:17" s="59" customFormat="1" ht="12.95" customHeight="1" x14ac:dyDescent="0.2">
      <c r="A471" s="52" t="s">
        <v>2</v>
      </c>
      <c r="B471" s="53" t="s">
        <v>174</v>
      </c>
      <c r="C471" s="54">
        <v>57800.571100000001</v>
      </c>
      <c r="D471" s="54">
        <v>2.5999999999999999E-3</v>
      </c>
      <c r="E471" s="6">
        <f>+(C471-C$7)/C$8</f>
        <v>9843.5020229271777</v>
      </c>
      <c r="F471" s="59">
        <f>ROUND(2*E471,0)/2</f>
        <v>9843.5</v>
      </c>
      <c r="G471" s="59">
        <f>+C471-(C$7+F471*C$8)</f>
        <v>5.1079300028504804E-3</v>
      </c>
      <c r="K471" s="59">
        <f>G471</f>
        <v>5.1079300028504804E-3</v>
      </c>
      <c r="O471" s="59">
        <f ca="1">+C$11+C$12*F471</f>
        <v>2.6276018543888264E-3</v>
      </c>
      <c r="Q471" s="67">
        <f>+C471-15018.5</f>
        <v>42782.071100000001</v>
      </c>
    </row>
    <row r="472" spans="1:17" s="59" customFormat="1" ht="12.95" customHeight="1" x14ac:dyDescent="0.2">
      <c r="A472" s="48" t="s">
        <v>5</v>
      </c>
      <c r="B472" s="49" t="s">
        <v>170</v>
      </c>
      <c r="C472" s="50">
        <v>57815.717400000001</v>
      </c>
      <c r="D472" s="50">
        <v>1E-4</v>
      </c>
      <c r="E472" s="6">
        <f>+(C472-C$7)/C$8</f>
        <v>9849.5005119208581</v>
      </c>
      <c r="F472" s="59">
        <f>ROUND(2*E472,0)/2</f>
        <v>9849.5</v>
      </c>
      <c r="G472" s="59">
        <f>+C472-(C$7+F472*C$8)</f>
        <v>1.2926100098411553E-3</v>
      </c>
      <c r="K472" s="59">
        <f>G472</f>
        <v>1.2926100098411553E-3</v>
      </c>
      <c r="O472" s="59">
        <f ca="1">+C$11+C$12*F472</f>
        <v>2.6281252987582771E-3</v>
      </c>
      <c r="Q472" s="67">
        <f>+C472-15018.5</f>
        <v>42797.217400000001</v>
      </c>
    </row>
    <row r="473" spans="1:17" s="59" customFormat="1" ht="12.95" customHeight="1" x14ac:dyDescent="0.2">
      <c r="A473" s="48" t="s">
        <v>6</v>
      </c>
      <c r="B473" s="51" t="s">
        <v>170</v>
      </c>
      <c r="C473" s="48">
        <v>58123.768799999998</v>
      </c>
      <c r="D473" s="48">
        <v>2.0000000000000001E-4</v>
      </c>
      <c r="E473" s="6">
        <f>+(C473-C$7)/C$8</f>
        <v>9971.5001377296448</v>
      </c>
      <c r="F473" s="59">
        <f>ROUND(2*E473,0)/2</f>
        <v>9971.5</v>
      </c>
      <c r="G473" s="59">
        <f>+C473-(C$7+F473*C$8)</f>
        <v>3.4777000109897926E-4</v>
      </c>
      <c r="K473" s="59">
        <f>G473</f>
        <v>3.4777000109897926E-4</v>
      </c>
      <c r="O473" s="59">
        <f ca="1">+C$11+C$12*F473</f>
        <v>2.6387686676037671E-3</v>
      </c>
      <c r="Q473" s="67">
        <f>+C473-15018.5</f>
        <v>43105.268799999998</v>
      </c>
    </row>
    <row r="474" spans="1:17" s="59" customFormat="1" ht="12.95" customHeight="1" x14ac:dyDescent="0.2">
      <c r="A474" s="55" t="s">
        <v>0</v>
      </c>
      <c r="B474" s="56" t="s">
        <v>174</v>
      </c>
      <c r="C474" s="55">
        <v>58488.635000000002</v>
      </c>
      <c r="D474" s="55">
        <v>1E-4</v>
      </c>
      <c r="E474" s="6">
        <f>+(C474-C$7)/C$8</f>
        <v>10116.000503156569</v>
      </c>
      <c r="F474" s="59">
        <f>ROUND(2*E474,0)/2</f>
        <v>10116</v>
      </c>
      <c r="G474" s="59">
        <f>+C474-(C$7+F474*C$8)</f>
        <v>1.2704800101346336E-3</v>
      </c>
      <c r="K474" s="59">
        <f>G474</f>
        <v>1.2704800101346336E-3</v>
      </c>
      <c r="O474" s="59">
        <f ca="1">+C$11+C$12*F474</f>
        <v>2.6513749528346954E-3</v>
      </c>
      <c r="Q474" s="67">
        <f>+C474-15018.5</f>
        <v>43470.135000000002</v>
      </c>
    </row>
    <row r="475" spans="1:17" s="59" customFormat="1" ht="12.95" customHeight="1" x14ac:dyDescent="0.2">
      <c r="A475" s="55" t="s">
        <v>0</v>
      </c>
      <c r="B475" s="56" t="s">
        <v>174</v>
      </c>
      <c r="C475" s="55">
        <v>58488.635699999999</v>
      </c>
      <c r="D475" s="55">
        <v>2.0000000000000001E-4</v>
      </c>
      <c r="E475" s="6">
        <f>+(C475-C$7)/C$8</f>
        <v>10116.000780382179</v>
      </c>
      <c r="F475" s="59">
        <f>ROUND(2*E475,0)/2</f>
        <v>10116</v>
      </c>
      <c r="G475" s="59">
        <f>+C475-(C$7+F475*C$8)</f>
        <v>1.9704800070030615E-3</v>
      </c>
      <c r="K475" s="59">
        <f>G475</f>
        <v>1.9704800070030615E-3</v>
      </c>
      <c r="O475" s="59">
        <f ca="1">+C$11+C$12*F475</f>
        <v>2.6513749528346954E-3</v>
      </c>
      <c r="Q475" s="67">
        <f>+C475-15018.5</f>
        <v>43470.135699999999</v>
      </c>
    </row>
    <row r="476" spans="1:17" s="59" customFormat="1" ht="12.95" customHeight="1" x14ac:dyDescent="0.2">
      <c r="A476" s="58" t="s">
        <v>759</v>
      </c>
      <c r="B476" s="57" t="s">
        <v>174</v>
      </c>
      <c r="C476" s="73">
        <v>58897.702499999999</v>
      </c>
      <c r="D476" s="74">
        <v>4.1000000000000003E-3</v>
      </c>
      <c r="E476" s="6">
        <f>+(C476-C$7)/C$8</f>
        <v>10278.006200681515</v>
      </c>
      <c r="F476" s="59">
        <f>ROUND(2*E476,0)/2</f>
        <v>10278</v>
      </c>
      <c r="G476" s="59">
        <f>+C476-(C$7+F476*C$8)</f>
        <v>1.5656840005249251E-2</v>
      </c>
      <c r="K476" s="59">
        <f>G476</f>
        <v>1.5656840005249251E-2</v>
      </c>
      <c r="O476" s="59">
        <f ca="1">+C$11+C$12*F476</f>
        <v>2.6655079508098546E-3</v>
      </c>
      <c r="Q476" s="67">
        <f>+C476-15018.5</f>
        <v>43879.202499999999</v>
      </c>
    </row>
    <row r="477" spans="1:17" s="59" customFormat="1" ht="12.95" customHeight="1" x14ac:dyDescent="0.25">
      <c r="A477" s="58" t="s">
        <v>761</v>
      </c>
      <c r="B477" s="77" t="s">
        <v>174</v>
      </c>
      <c r="C477" s="78">
        <v>59195.641900000002</v>
      </c>
      <c r="D477" s="78">
        <v>4.0000000000000002E-4</v>
      </c>
      <c r="E477" s="6">
        <f>+(C477-C$7)/C$8</f>
        <v>10396.001104498526</v>
      </c>
      <c r="F477" s="59">
        <f>ROUND(2*E477,0)/2</f>
        <v>10396</v>
      </c>
      <c r="G477" s="59">
        <f>+C477-(C$7+F477*C$8)</f>
        <v>2.7888800104847178E-3</v>
      </c>
      <c r="K477" s="59">
        <f>G477</f>
        <v>2.7888800104847178E-3</v>
      </c>
      <c r="O477" s="59">
        <f ca="1">+C$11+C$12*F477</f>
        <v>2.6758023567423775E-3</v>
      </c>
      <c r="Q477" s="67">
        <f>+C477-15018.5</f>
        <v>44177.141900000002</v>
      </c>
    </row>
    <row r="478" spans="1:17" s="59" customFormat="1" ht="12.95" customHeight="1" x14ac:dyDescent="0.2">
      <c r="A478" s="70" t="s">
        <v>760</v>
      </c>
      <c r="B478" s="71" t="s">
        <v>174</v>
      </c>
      <c r="C478" s="74">
        <v>60008.697899999999</v>
      </c>
      <c r="D478" s="74">
        <v>4.0000000000000002E-4</v>
      </c>
      <c r="E478" s="6">
        <f>+(C478-C$7)/C$8</f>
        <v>10718.001029710975</v>
      </c>
      <c r="F478" s="59">
        <f>ROUND(2*E478,0)/2</f>
        <v>10718</v>
      </c>
      <c r="G478" s="59">
        <f>+C478-(C$7+F478*C$8)</f>
        <v>2.6000400030170567E-3</v>
      </c>
      <c r="K478" s="59">
        <f>G478</f>
        <v>2.6000400030170567E-3</v>
      </c>
      <c r="O478" s="59">
        <f ca="1">+C$11+C$12*F478</f>
        <v>2.7038938712362114E-3</v>
      </c>
      <c r="Q478" s="67">
        <f>+C478-15018.5</f>
        <v>44990.197899999999</v>
      </c>
    </row>
    <row r="479" spans="1:17" s="59" customFormat="1" ht="12.95" customHeight="1" x14ac:dyDescent="0.2">
      <c r="A479" s="6"/>
      <c r="B479" s="21"/>
      <c r="C479" s="22"/>
      <c r="D479" s="22"/>
      <c r="E479" s="6"/>
      <c r="Q479" s="67"/>
    </row>
    <row r="480" spans="1:17" s="59" customFormat="1" ht="12.95" customHeight="1" x14ac:dyDescent="0.2">
      <c r="A480" s="6"/>
      <c r="B480" s="21"/>
      <c r="C480" s="22"/>
      <c r="D480" s="22"/>
      <c r="E480" s="6"/>
      <c r="Q480" s="67"/>
    </row>
    <row r="481" spans="1:17" s="59" customFormat="1" ht="12.95" customHeight="1" x14ac:dyDescent="0.2">
      <c r="A481" s="6"/>
      <c r="B481" s="21"/>
      <c r="C481" s="22"/>
      <c r="D481" s="22"/>
      <c r="E481" s="6"/>
      <c r="Q481" s="67"/>
    </row>
    <row r="482" spans="1:17" s="59" customFormat="1" ht="12.95" customHeight="1" x14ac:dyDescent="0.2">
      <c r="A482" s="6"/>
      <c r="B482" s="21"/>
      <c r="C482" s="22"/>
      <c r="D482" s="22"/>
      <c r="E482" s="6"/>
      <c r="Q482" s="67"/>
    </row>
    <row r="483" spans="1:17" s="59" customFormat="1" ht="12.95" customHeight="1" x14ac:dyDescent="0.2">
      <c r="A483" s="6"/>
      <c r="B483" s="21"/>
      <c r="C483" s="22"/>
      <c r="D483" s="22"/>
      <c r="E483" s="6"/>
      <c r="Q483" s="67"/>
    </row>
    <row r="484" spans="1:17" s="59" customFormat="1" ht="12.95" customHeight="1" x14ac:dyDescent="0.2">
      <c r="A484" s="6"/>
      <c r="B484" s="21"/>
      <c r="C484" s="22"/>
      <c r="D484" s="22"/>
      <c r="E484" s="6"/>
      <c r="Q484" s="67"/>
    </row>
    <row r="485" spans="1:17" s="59" customFormat="1" ht="12" customHeight="1" x14ac:dyDescent="0.2">
      <c r="A485" s="6"/>
      <c r="B485" s="21"/>
      <c r="C485" s="22"/>
      <c r="D485" s="22"/>
      <c r="E485" s="6"/>
      <c r="Q485" s="67"/>
    </row>
    <row r="486" spans="1:17" s="59" customFormat="1" ht="12" customHeight="1" x14ac:dyDescent="0.2">
      <c r="A486" s="6"/>
      <c r="B486" s="21"/>
      <c r="C486" s="22"/>
      <c r="D486" s="22"/>
      <c r="E486" s="6"/>
      <c r="Q486" s="67"/>
    </row>
    <row r="487" spans="1:17" s="59" customFormat="1" ht="12" customHeight="1" x14ac:dyDescent="0.2">
      <c r="A487" s="6"/>
      <c r="B487" s="21"/>
      <c r="C487" s="22"/>
      <c r="D487" s="22"/>
      <c r="E487" s="6"/>
      <c r="Q487" s="67"/>
    </row>
    <row r="488" spans="1:17" s="59" customFormat="1" ht="12" customHeight="1" x14ac:dyDescent="0.2">
      <c r="A488" s="6"/>
      <c r="B488" s="21"/>
      <c r="C488" s="22"/>
      <c r="D488" s="22"/>
      <c r="E488" s="6"/>
      <c r="Q488" s="67"/>
    </row>
    <row r="489" spans="1:17" s="59" customFormat="1" ht="12" customHeight="1" x14ac:dyDescent="0.2">
      <c r="A489" s="6"/>
      <c r="B489" s="21"/>
      <c r="C489" s="22"/>
      <c r="D489" s="22"/>
      <c r="E489" s="6"/>
      <c r="Q489" s="67"/>
    </row>
    <row r="490" spans="1:17" s="59" customFormat="1" ht="12" customHeight="1" x14ac:dyDescent="0.2">
      <c r="A490" s="6"/>
      <c r="B490" s="21"/>
      <c r="C490" s="22"/>
      <c r="D490" s="22"/>
      <c r="E490" s="6"/>
      <c r="Q490" s="67"/>
    </row>
    <row r="491" spans="1:17" s="59" customFormat="1" ht="12" customHeight="1" x14ac:dyDescent="0.2">
      <c r="A491" s="6"/>
      <c r="B491" s="21"/>
      <c r="C491" s="22"/>
      <c r="D491" s="22"/>
      <c r="E491" s="6"/>
      <c r="Q491" s="67"/>
    </row>
    <row r="492" spans="1:17" s="59" customFormat="1" ht="12" customHeight="1" x14ac:dyDescent="0.2">
      <c r="A492" s="6"/>
      <c r="B492" s="21"/>
      <c r="C492" s="22"/>
      <c r="D492" s="22"/>
      <c r="E492" s="6"/>
      <c r="Q492" s="67"/>
    </row>
    <row r="493" spans="1:17" s="59" customFormat="1" ht="12" customHeight="1" x14ac:dyDescent="0.2">
      <c r="A493" s="6"/>
      <c r="B493" s="21"/>
      <c r="C493" s="22"/>
      <c r="D493" s="22"/>
      <c r="E493" s="6"/>
      <c r="Q493" s="67"/>
    </row>
    <row r="494" spans="1:17" s="59" customFormat="1" ht="12" customHeight="1" x14ac:dyDescent="0.2">
      <c r="A494" s="6"/>
      <c r="B494" s="21"/>
      <c r="C494" s="22"/>
      <c r="D494" s="22"/>
      <c r="E494" s="6"/>
      <c r="Q494" s="67"/>
    </row>
    <row r="495" spans="1:17" s="59" customFormat="1" ht="12" customHeight="1" x14ac:dyDescent="0.2">
      <c r="A495" s="6"/>
      <c r="B495" s="21"/>
      <c r="C495" s="22"/>
      <c r="D495" s="22"/>
      <c r="E495" s="6"/>
      <c r="Q495" s="67"/>
    </row>
    <row r="496" spans="1:17" s="59" customFormat="1" ht="12" customHeight="1" x14ac:dyDescent="0.2">
      <c r="A496" s="6"/>
      <c r="B496" s="21"/>
      <c r="C496" s="22"/>
      <c r="D496" s="22"/>
      <c r="E496" s="6"/>
      <c r="Q496" s="67"/>
    </row>
    <row r="497" spans="1:17" s="59" customFormat="1" ht="12" customHeight="1" x14ac:dyDescent="0.2">
      <c r="A497" s="6"/>
      <c r="B497" s="21"/>
      <c r="C497" s="22"/>
      <c r="D497" s="22"/>
      <c r="E497" s="6"/>
      <c r="Q497" s="67"/>
    </row>
    <row r="498" spans="1:17" s="59" customFormat="1" ht="12" customHeight="1" x14ac:dyDescent="0.2">
      <c r="A498" s="6"/>
      <c r="B498" s="21"/>
      <c r="C498" s="22"/>
      <c r="D498" s="22"/>
      <c r="E498" s="6"/>
      <c r="Q498" s="67"/>
    </row>
    <row r="499" spans="1:17" s="59" customFormat="1" ht="12" customHeight="1" x14ac:dyDescent="0.2">
      <c r="A499" s="6"/>
      <c r="B499" s="21"/>
      <c r="C499" s="22"/>
      <c r="D499" s="22"/>
      <c r="E499" s="6"/>
      <c r="Q499" s="67"/>
    </row>
    <row r="500" spans="1:17" s="59" customFormat="1" ht="12" customHeight="1" x14ac:dyDescent="0.2">
      <c r="A500" s="6"/>
      <c r="B500" s="21"/>
      <c r="C500" s="22"/>
      <c r="D500" s="22"/>
      <c r="E500" s="6"/>
      <c r="Q500" s="67"/>
    </row>
    <row r="501" spans="1:17" s="59" customFormat="1" ht="12" customHeight="1" x14ac:dyDescent="0.2">
      <c r="A501" s="6"/>
      <c r="B501" s="21"/>
      <c r="C501" s="22"/>
      <c r="D501" s="22"/>
      <c r="E501" s="6"/>
      <c r="Q501" s="67"/>
    </row>
    <row r="502" spans="1:17" s="59" customFormat="1" ht="12" customHeight="1" x14ac:dyDescent="0.2">
      <c r="A502" s="6"/>
      <c r="B502" s="21"/>
      <c r="C502" s="22"/>
      <c r="D502" s="22"/>
      <c r="E502" s="6"/>
      <c r="Q502" s="67"/>
    </row>
    <row r="503" spans="1:17" s="59" customFormat="1" ht="12" customHeight="1" x14ac:dyDescent="0.2">
      <c r="A503" s="6"/>
      <c r="B503" s="21"/>
      <c r="C503" s="22"/>
      <c r="D503" s="22"/>
      <c r="E503" s="6"/>
      <c r="Q503" s="67"/>
    </row>
    <row r="504" spans="1:17" s="59" customFormat="1" ht="12" customHeight="1" x14ac:dyDescent="0.2">
      <c r="A504" s="6"/>
      <c r="B504" s="21"/>
      <c r="C504" s="22"/>
      <c r="D504" s="22"/>
      <c r="E504" s="6"/>
      <c r="Q504" s="67"/>
    </row>
    <row r="505" spans="1:17" s="59" customFormat="1" ht="12" customHeight="1" x14ac:dyDescent="0.2">
      <c r="A505" s="6"/>
      <c r="B505" s="21"/>
      <c r="C505" s="22"/>
      <c r="D505" s="22"/>
      <c r="E505" s="6"/>
      <c r="Q505" s="67"/>
    </row>
    <row r="506" spans="1:17" s="59" customFormat="1" ht="12" customHeight="1" x14ac:dyDescent="0.2">
      <c r="A506" s="6"/>
      <c r="B506" s="21"/>
      <c r="C506" s="22"/>
      <c r="D506" s="22"/>
      <c r="E506" s="6"/>
      <c r="Q506" s="67"/>
    </row>
    <row r="507" spans="1:17" s="59" customFormat="1" ht="12" customHeight="1" x14ac:dyDescent="0.2">
      <c r="A507" s="6"/>
      <c r="B507" s="21"/>
      <c r="C507" s="22"/>
      <c r="D507" s="22"/>
      <c r="E507" s="6"/>
      <c r="Q507" s="67"/>
    </row>
    <row r="508" spans="1:17" s="59" customFormat="1" ht="12" customHeight="1" x14ac:dyDescent="0.2">
      <c r="A508" s="6"/>
      <c r="B508" s="21"/>
      <c r="C508" s="22"/>
      <c r="D508" s="22"/>
      <c r="E508" s="6"/>
      <c r="Q508" s="67"/>
    </row>
    <row r="509" spans="1:17" s="59" customFormat="1" ht="12" customHeight="1" x14ac:dyDescent="0.2">
      <c r="A509" s="6"/>
      <c r="B509" s="21"/>
      <c r="C509" s="22"/>
      <c r="D509" s="22"/>
      <c r="E509" s="6"/>
      <c r="Q509" s="67"/>
    </row>
    <row r="510" spans="1:17" s="59" customFormat="1" ht="12" customHeight="1" x14ac:dyDescent="0.2">
      <c r="A510" s="6"/>
      <c r="B510" s="21"/>
      <c r="C510" s="22"/>
      <c r="D510" s="22"/>
      <c r="E510" s="6"/>
      <c r="Q510" s="67"/>
    </row>
    <row r="511" spans="1:17" s="59" customFormat="1" ht="12" customHeight="1" x14ac:dyDescent="0.2">
      <c r="A511" s="6"/>
      <c r="B511" s="21"/>
      <c r="C511" s="22"/>
      <c r="D511" s="22"/>
      <c r="E511" s="6"/>
      <c r="Q511" s="67"/>
    </row>
    <row r="512" spans="1:17" s="59" customFormat="1" ht="12" customHeight="1" x14ac:dyDescent="0.2">
      <c r="A512" s="6"/>
      <c r="B512" s="21"/>
      <c r="C512" s="22"/>
      <c r="D512" s="22"/>
      <c r="E512" s="6"/>
      <c r="Q512" s="67"/>
    </row>
    <row r="513" spans="1:17" s="59" customFormat="1" ht="12" customHeight="1" x14ac:dyDescent="0.2">
      <c r="A513" s="6"/>
      <c r="B513" s="21"/>
      <c r="C513" s="22"/>
      <c r="D513" s="22"/>
      <c r="E513" s="6"/>
      <c r="Q513" s="67"/>
    </row>
    <row r="514" spans="1:17" s="59" customFormat="1" ht="12" customHeight="1" x14ac:dyDescent="0.2">
      <c r="A514" s="6"/>
      <c r="B514" s="21"/>
      <c r="C514" s="22"/>
      <c r="D514" s="22"/>
      <c r="E514" s="6"/>
    </row>
    <row r="515" spans="1:17" s="59" customFormat="1" ht="12" customHeight="1" x14ac:dyDescent="0.2">
      <c r="A515" s="6"/>
      <c r="B515" s="21"/>
      <c r="C515" s="22"/>
      <c r="D515" s="22"/>
      <c r="E515" s="6"/>
    </row>
    <row r="516" spans="1:17" s="59" customFormat="1" ht="12" customHeight="1" x14ac:dyDescent="0.2">
      <c r="A516" s="6"/>
      <c r="B516" s="21"/>
      <c r="C516" s="22"/>
      <c r="D516" s="22"/>
      <c r="E516" s="6"/>
    </row>
    <row r="517" spans="1:17" s="59" customFormat="1" ht="12" customHeight="1" x14ac:dyDescent="0.2">
      <c r="A517" s="6"/>
      <c r="B517" s="21"/>
      <c r="C517" s="22"/>
      <c r="D517" s="22"/>
      <c r="E517" s="6"/>
    </row>
    <row r="518" spans="1:17" s="59" customFormat="1" ht="12" customHeight="1" x14ac:dyDescent="0.2">
      <c r="A518" s="6"/>
      <c r="B518" s="21"/>
      <c r="C518" s="22"/>
      <c r="D518" s="22"/>
      <c r="E518" s="6"/>
    </row>
    <row r="519" spans="1:17" s="59" customFormat="1" ht="12" customHeight="1" x14ac:dyDescent="0.2">
      <c r="A519" s="6"/>
      <c r="B519" s="21"/>
      <c r="C519" s="22"/>
      <c r="D519" s="22"/>
      <c r="E519" s="6"/>
    </row>
    <row r="520" spans="1:17" s="59" customFormat="1" ht="12" customHeight="1" x14ac:dyDescent="0.2">
      <c r="A520" s="6"/>
      <c r="B520" s="21"/>
      <c r="C520" s="22"/>
      <c r="D520" s="22"/>
      <c r="E520" s="6"/>
    </row>
    <row r="521" spans="1:17" s="59" customFormat="1" ht="12" customHeight="1" x14ac:dyDescent="0.2">
      <c r="A521" s="6"/>
      <c r="B521" s="21"/>
      <c r="C521" s="22"/>
      <c r="D521" s="22"/>
      <c r="E521" s="6"/>
    </row>
    <row r="522" spans="1:17" s="59" customFormat="1" ht="12" customHeight="1" x14ac:dyDescent="0.2">
      <c r="A522" s="6"/>
      <c r="B522" s="21"/>
      <c r="C522" s="22"/>
      <c r="D522" s="22"/>
      <c r="E522" s="6"/>
    </row>
    <row r="523" spans="1:17" s="59" customFormat="1" ht="12" customHeight="1" x14ac:dyDescent="0.2">
      <c r="A523" s="6"/>
      <c r="B523" s="21"/>
      <c r="C523" s="22"/>
      <c r="D523" s="22"/>
      <c r="E523" s="6"/>
    </row>
    <row r="524" spans="1:17" s="59" customFormat="1" ht="12" customHeight="1" x14ac:dyDescent="0.2">
      <c r="A524" s="6"/>
      <c r="B524" s="21"/>
      <c r="C524" s="22"/>
      <c r="D524" s="22"/>
      <c r="E524" s="6"/>
    </row>
    <row r="525" spans="1:17" s="59" customFormat="1" ht="12" customHeight="1" x14ac:dyDescent="0.2">
      <c r="A525" s="6"/>
      <c r="B525" s="21"/>
      <c r="C525" s="22"/>
      <c r="D525" s="22"/>
      <c r="E525" s="6"/>
    </row>
    <row r="526" spans="1:17" s="59" customFormat="1" ht="12" customHeight="1" x14ac:dyDescent="0.2">
      <c r="A526" s="6"/>
      <c r="B526" s="21"/>
      <c r="C526" s="22"/>
      <c r="D526" s="22"/>
      <c r="E526" s="6"/>
    </row>
    <row r="527" spans="1:17" s="59" customFormat="1" ht="12" customHeight="1" x14ac:dyDescent="0.2">
      <c r="A527" s="6"/>
      <c r="B527" s="21"/>
      <c r="C527" s="22"/>
      <c r="D527" s="22"/>
      <c r="E527" s="6"/>
    </row>
    <row r="528" spans="1:17" s="59" customFormat="1" ht="12" customHeight="1" x14ac:dyDescent="0.2">
      <c r="A528" s="6"/>
      <c r="B528" s="21"/>
      <c r="C528" s="22"/>
      <c r="D528" s="22"/>
      <c r="E528" s="6"/>
    </row>
    <row r="529" spans="1:5" s="59" customFormat="1" ht="12" customHeight="1" x14ac:dyDescent="0.2">
      <c r="A529" s="6"/>
      <c r="B529" s="21"/>
      <c r="C529" s="22"/>
      <c r="D529" s="22"/>
      <c r="E529" s="6"/>
    </row>
    <row r="530" spans="1:5" s="59" customFormat="1" ht="12" customHeight="1" x14ac:dyDescent="0.2">
      <c r="A530" s="6"/>
      <c r="B530" s="21"/>
      <c r="C530" s="22"/>
      <c r="D530" s="22"/>
      <c r="E530" s="6"/>
    </row>
    <row r="531" spans="1:5" s="59" customFormat="1" ht="12" customHeight="1" x14ac:dyDescent="0.2">
      <c r="A531" s="6"/>
      <c r="B531" s="21"/>
      <c r="C531" s="22"/>
      <c r="D531" s="22"/>
      <c r="E531" s="6"/>
    </row>
    <row r="532" spans="1:5" s="59" customFormat="1" ht="12" customHeight="1" x14ac:dyDescent="0.2">
      <c r="A532" s="6"/>
      <c r="B532" s="21"/>
      <c r="C532" s="22"/>
      <c r="D532" s="22"/>
      <c r="E532" s="6"/>
    </row>
    <row r="533" spans="1:5" s="59" customFormat="1" ht="12" customHeight="1" x14ac:dyDescent="0.2">
      <c r="A533" s="6"/>
      <c r="B533" s="21"/>
      <c r="C533" s="22"/>
      <c r="D533" s="22"/>
      <c r="E533" s="6"/>
    </row>
    <row r="534" spans="1:5" s="59" customFormat="1" ht="12" customHeight="1" x14ac:dyDescent="0.2">
      <c r="A534" s="6"/>
      <c r="B534" s="21"/>
      <c r="C534" s="22"/>
      <c r="D534" s="22"/>
      <c r="E534" s="6"/>
    </row>
    <row r="535" spans="1:5" s="59" customFormat="1" ht="12" customHeight="1" x14ac:dyDescent="0.2">
      <c r="A535" s="6"/>
      <c r="B535" s="21"/>
      <c r="C535" s="22"/>
      <c r="D535" s="22"/>
      <c r="E535" s="6"/>
    </row>
    <row r="536" spans="1:5" s="59" customFormat="1" ht="12" customHeight="1" x14ac:dyDescent="0.2">
      <c r="A536" s="6"/>
      <c r="B536" s="21"/>
      <c r="C536" s="22"/>
      <c r="D536" s="22"/>
      <c r="E536" s="6"/>
    </row>
    <row r="537" spans="1:5" s="59" customFormat="1" ht="12" customHeight="1" x14ac:dyDescent="0.2">
      <c r="A537" s="6"/>
      <c r="B537" s="21"/>
      <c r="C537" s="22"/>
      <c r="D537" s="22"/>
      <c r="E537" s="6"/>
    </row>
    <row r="538" spans="1:5" s="59" customFormat="1" ht="12" customHeight="1" x14ac:dyDescent="0.2">
      <c r="A538" s="6"/>
      <c r="B538" s="21"/>
      <c r="C538" s="22"/>
      <c r="D538" s="22"/>
      <c r="E538" s="6"/>
    </row>
    <row r="539" spans="1:5" s="59" customFormat="1" ht="12" customHeight="1" x14ac:dyDescent="0.2">
      <c r="A539" s="6"/>
      <c r="B539" s="21"/>
      <c r="C539" s="22"/>
      <c r="D539" s="22"/>
      <c r="E539" s="6"/>
    </row>
    <row r="540" spans="1:5" s="59" customFormat="1" ht="12" customHeight="1" x14ac:dyDescent="0.2">
      <c r="A540" s="6"/>
      <c r="B540" s="21"/>
      <c r="C540" s="22"/>
      <c r="D540" s="22"/>
      <c r="E540" s="6"/>
    </row>
    <row r="541" spans="1:5" s="59" customFormat="1" ht="12" customHeight="1" x14ac:dyDescent="0.2">
      <c r="A541" s="6"/>
      <c r="B541" s="21"/>
      <c r="C541" s="22"/>
      <c r="D541" s="22"/>
      <c r="E541" s="6"/>
    </row>
    <row r="542" spans="1:5" s="59" customFormat="1" ht="12" customHeight="1" x14ac:dyDescent="0.2">
      <c r="A542" s="6"/>
      <c r="B542" s="21"/>
      <c r="C542" s="22"/>
      <c r="D542" s="22"/>
      <c r="E542" s="6"/>
    </row>
    <row r="543" spans="1:5" s="59" customFormat="1" ht="12" customHeight="1" x14ac:dyDescent="0.2">
      <c r="A543" s="6"/>
      <c r="B543" s="21"/>
      <c r="C543" s="22"/>
      <c r="D543" s="22"/>
      <c r="E543" s="6"/>
    </row>
    <row r="544" spans="1:5" s="59" customFormat="1" ht="12" customHeight="1" x14ac:dyDescent="0.2">
      <c r="A544" s="6"/>
      <c r="B544" s="21"/>
      <c r="C544" s="22"/>
      <c r="D544" s="22"/>
      <c r="E544" s="6"/>
    </row>
    <row r="545" spans="1:5" s="59" customFormat="1" ht="12" customHeight="1" x14ac:dyDescent="0.2">
      <c r="A545" s="6"/>
      <c r="B545" s="21"/>
      <c r="C545" s="22"/>
      <c r="D545" s="22"/>
      <c r="E545" s="6"/>
    </row>
    <row r="546" spans="1:5" s="59" customFormat="1" ht="12" customHeight="1" x14ac:dyDescent="0.2">
      <c r="A546" s="6"/>
      <c r="B546" s="21"/>
      <c r="C546" s="22"/>
      <c r="D546" s="22"/>
      <c r="E546" s="6"/>
    </row>
    <row r="547" spans="1:5" s="59" customFormat="1" ht="12" customHeight="1" x14ac:dyDescent="0.2">
      <c r="A547" s="6"/>
      <c r="B547" s="21"/>
      <c r="C547" s="22"/>
      <c r="D547" s="22"/>
      <c r="E547" s="6"/>
    </row>
    <row r="548" spans="1:5" s="59" customFormat="1" ht="12" customHeight="1" x14ac:dyDescent="0.2">
      <c r="A548" s="6"/>
      <c r="B548" s="21"/>
      <c r="C548" s="22"/>
      <c r="D548" s="22"/>
      <c r="E548" s="6"/>
    </row>
    <row r="549" spans="1:5" s="59" customFormat="1" ht="12" customHeight="1" x14ac:dyDescent="0.2">
      <c r="A549" s="6"/>
      <c r="B549" s="21"/>
      <c r="C549" s="22"/>
      <c r="D549" s="22"/>
      <c r="E549" s="6"/>
    </row>
    <row r="550" spans="1:5" s="59" customFormat="1" ht="12" customHeight="1" x14ac:dyDescent="0.2">
      <c r="A550" s="6"/>
      <c r="B550" s="21"/>
      <c r="C550" s="22"/>
      <c r="D550" s="22"/>
      <c r="E550" s="6"/>
    </row>
    <row r="551" spans="1:5" s="59" customFormat="1" ht="12" customHeight="1" x14ac:dyDescent="0.2">
      <c r="A551" s="6"/>
      <c r="B551" s="21"/>
      <c r="C551" s="22"/>
      <c r="D551" s="22"/>
      <c r="E551" s="6"/>
    </row>
    <row r="552" spans="1:5" s="59" customFormat="1" ht="12" customHeight="1" x14ac:dyDescent="0.2">
      <c r="A552" s="6"/>
      <c r="B552" s="21"/>
      <c r="C552" s="22"/>
      <c r="D552" s="22"/>
      <c r="E552" s="6"/>
    </row>
    <row r="553" spans="1:5" s="59" customFormat="1" ht="12" customHeight="1" x14ac:dyDescent="0.2">
      <c r="A553" s="6"/>
      <c r="B553" s="21"/>
      <c r="C553" s="22"/>
      <c r="D553" s="22"/>
      <c r="E553" s="6"/>
    </row>
    <row r="554" spans="1:5" s="59" customFormat="1" ht="12" customHeight="1" x14ac:dyDescent="0.2">
      <c r="A554" s="6"/>
      <c r="B554" s="21"/>
      <c r="C554" s="22"/>
      <c r="D554" s="22"/>
      <c r="E554" s="6"/>
    </row>
    <row r="555" spans="1:5" s="59" customFormat="1" ht="12" customHeight="1" x14ac:dyDescent="0.2">
      <c r="A555" s="6"/>
      <c r="B555" s="21"/>
      <c r="C555" s="22"/>
      <c r="D555" s="22"/>
      <c r="E555" s="6"/>
    </row>
    <row r="556" spans="1:5" s="59" customFormat="1" ht="12" customHeight="1" x14ac:dyDescent="0.2">
      <c r="A556" s="6"/>
      <c r="B556" s="21"/>
      <c r="C556" s="22"/>
      <c r="D556" s="22"/>
      <c r="E556" s="6"/>
    </row>
    <row r="557" spans="1:5" s="59" customFormat="1" ht="12" customHeight="1" x14ac:dyDescent="0.2">
      <c r="A557" s="6"/>
      <c r="B557" s="21"/>
      <c r="C557" s="22"/>
      <c r="D557" s="22"/>
      <c r="E557" s="6"/>
    </row>
    <row r="558" spans="1:5" s="59" customFormat="1" ht="12" customHeight="1" x14ac:dyDescent="0.2">
      <c r="A558" s="6"/>
      <c r="B558" s="21"/>
      <c r="C558" s="22"/>
      <c r="D558" s="22"/>
      <c r="E558" s="6"/>
    </row>
    <row r="559" spans="1:5" s="59" customFormat="1" ht="12" customHeight="1" x14ac:dyDescent="0.2">
      <c r="A559" s="6"/>
      <c r="B559" s="21"/>
      <c r="C559" s="22"/>
      <c r="D559" s="22"/>
      <c r="E559" s="6"/>
    </row>
    <row r="560" spans="1:5" s="59" customFormat="1" ht="12" customHeight="1" x14ac:dyDescent="0.2">
      <c r="A560" s="6"/>
      <c r="B560" s="21"/>
      <c r="C560" s="22"/>
      <c r="D560" s="22"/>
      <c r="E560" s="6"/>
    </row>
    <row r="561" spans="1:5" s="59" customFormat="1" ht="12" customHeight="1" x14ac:dyDescent="0.2">
      <c r="A561" s="6"/>
      <c r="B561" s="21"/>
      <c r="C561" s="22"/>
      <c r="D561" s="22"/>
      <c r="E561" s="6"/>
    </row>
    <row r="562" spans="1:5" s="59" customFormat="1" ht="12" customHeight="1" x14ac:dyDescent="0.2">
      <c r="A562" s="6"/>
      <c r="B562" s="21"/>
      <c r="C562" s="22"/>
      <c r="D562" s="22"/>
      <c r="E562" s="6"/>
    </row>
    <row r="563" spans="1:5" s="59" customFormat="1" ht="12" customHeight="1" x14ac:dyDescent="0.2">
      <c r="A563" s="6"/>
      <c r="B563" s="21"/>
      <c r="C563" s="22"/>
      <c r="D563" s="22"/>
      <c r="E563" s="6"/>
    </row>
    <row r="564" spans="1:5" s="59" customFormat="1" ht="12" customHeight="1" x14ac:dyDescent="0.2">
      <c r="A564" s="6"/>
      <c r="B564" s="21"/>
      <c r="C564" s="22"/>
      <c r="D564" s="22"/>
      <c r="E564" s="6"/>
    </row>
    <row r="565" spans="1:5" s="59" customFormat="1" ht="12" customHeight="1" x14ac:dyDescent="0.2">
      <c r="A565" s="6"/>
      <c r="B565" s="21"/>
      <c r="C565" s="22"/>
      <c r="D565" s="22"/>
      <c r="E565" s="6"/>
    </row>
    <row r="566" spans="1:5" s="59" customFormat="1" ht="12" customHeight="1" x14ac:dyDescent="0.2">
      <c r="A566" s="6"/>
      <c r="B566" s="21"/>
      <c r="C566" s="22"/>
      <c r="D566" s="22"/>
      <c r="E566" s="6"/>
    </row>
    <row r="567" spans="1:5" s="59" customFormat="1" ht="12" customHeight="1" x14ac:dyDescent="0.2">
      <c r="A567" s="6"/>
      <c r="B567" s="21"/>
      <c r="C567" s="22"/>
      <c r="D567" s="22"/>
      <c r="E567" s="6"/>
    </row>
    <row r="568" spans="1:5" s="59" customFormat="1" ht="12" customHeight="1" x14ac:dyDescent="0.2">
      <c r="A568" s="6"/>
      <c r="B568" s="21"/>
      <c r="C568" s="22"/>
      <c r="D568" s="22"/>
      <c r="E568" s="6"/>
    </row>
    <row r="569" spans="1:5" s="59" customFormat="1" ht="12" customHeight="1" x14ac:dyDescent="0.2">
      <c r="A569" s="6"/>
      <c r="B569" s="65"/>
      <c r="C569" s="68"/>
      <c r="D569" s="68"/>
    </row>
    <row r="570" spans="1:5" s="59" customFormat="1" ht="12" customHeight="1" x14ac:dyDescent="0.2">
      <c r="A570" s="6"/>
      <c r="B570" s="65"/>
      <c r="C570" s="68"/>
      <c r="D570" s="68"/>
    </row>
    <row r="571" spans="1:5" s="59" customFormat="1" ht="12" customHeight="1" x14ac:dyDescent="0.2">
      <c r="A571" s="6"/>
      <c r="B571" s="65"/>
      <c r="C571" s="68"/>
      <c r="D571" s="68"/>
    </row>
    <row r="572" spans="1:5" s="59" customFormat="1" ht="12" customHeight="1" x14ac:dyDescent="0.2">
      <c r="A572" s="6"/>
      <c r="B572" s="65"/>
      <c r="C572" s="68"/>
      <c r="D572" s="68"/>
    </row>
    <row r="573" spans="1:5" s="59" customFormat="1" ht="12" customHeight="1" x14ac:dyDescent="0.2">
      <c r="A573" s="6"/>
      <c r="B573" s="65"/>
      <c r="C573" s="68"/>
      <c r="D573" s="68"/>
    </row>
    <row r="574" spans="1:5" s="59" customFormat="1" ht="12" customHeight="1" x14ac:dyDescent="0.2">
      <c r="A574" s="6"/>
      <c r="B574" s="65"/>
      <c r="C574" s="68"/>
      <c r="D574" s="68"/>
    </row>
    <row r="575" spans="1:5" s="59" customFormat="1" ht="12" customHeight="1" x14ac:dyDescent="0.2">
      <c r="A575" s="6"/>
      <c r="B575" s="65"/>
      <c r="C575" s="68"/>
      <c r="D575" s="68"/>
    </row>
    <row r="576" spans="1:5" s="59" customFormat="1" ht="12" customHeight="1" x14ac:dyDescent="0.2">
      <c r="A576" s="6"/>
      <c r="B576" s="65"/>
      <c r="C576" s="68"/>
      <c r="D576" s="68"/>
    </row>
    <row r="577" spans="1:4" s="59" customFormat="1" ht="12" customHeight="1" x14ac:dyDescent="0.2">
      <c r="A577" s="6"/>
      <c r="B577" s="65"/>
      <c r="C577" s="68"/>
      <c r="D577" s="68"/>
    </row>
    <row r="578" spans="1:4" s="59" customFormat="1" ht="12" customHeight="1" x14ac:dyDescent="0.2">
      <c r="A578" s="6"/>
      <c r="B578" s="65"/>
      <c r="C578" s="68"/>
      <c r="D578" s="68"/>
    </row>
    <row r="579" spans="1:4" s="59" customFormat="1" ht="12" customHeight="1" x14ac:dyDescent="0.2">
      <c r="A579" s="6"/>
      <c r="B579" s="65"/>
      <c r="C579" s="68"/>
      <c r="D579" s="68"/>
    </row>
    <row r="580" spans="1:4" s="59" customFormat="1" ht="12" customHeight="1" x14ac:dyDescent="0.2">
      <c r="A580" s="6"/>
      <c r="B580" s="65"/>
      <c r="C580" s="68"/>
      <c r="D580" s="68"/>
    </row>
    <row r="581" spans="1:4" s="59" customFormat="1" ht="12" customHeight="1" x14ac:dyDescent="0.2">
      <c r="A581" s="6"/>
      <c r="B581" s="65"/>
      <c r="C581" s="68"/>
      <c r="D581" s="68"/>
    </row>
    <row r="582" spans="1:4" s="59" customFormat="1" ht="12" customHeight="1" x14ac:dyDescent="0.2">
      <c r="A582" s="6"/>
      <c r="B582" s="65"/>
    </row>
    <row r="583" spans="1:4" s="59" customFormat="1" ht="12" customHeight="1" x14ac:dyDescent="0.2">
      <c r="A583" s="6"/>
      <c r="B583" s="65"/>
    </row>
    <row r="584" spans="1:4" s="59" customFormat="1" ht="12" customHeight="1" x14ac:dyDescent="0.2">
      <c r="A584" s="6"/>
      <c r="B584" s="65"/>
    </row>
    <row r="585" spans="1:4" s="59" customFormat="1" ht="12" customHeight="1" x14ac:dyDescent="0.2">
      <c r="A585" s="6"/>
      <c r="B585" s="65"/>
    </row>
    <row r="586" spans="1:4" s="59" customFormat="1" ht="12" customHeight="1" x14ac:dyDescent="0.2">
      <c r="A586" s="6"/>
      <c r="B586" s="65"/>
    </row>
    <row r="587" spans="1:4" s="59" customFormat="1" ht="12" customHeight="1" x14ac:dyDescent="0.2">
      <c r="A587" s="6"/>
      <c r="B587" s="65"/>
    </row>
    <row r="588" spans="1:4" s="59" customFormat="1" ht="12" customHeight="1" x14ac:dyDescent="0.2">
      <c r="A588" s="6"/>
      <c r="B588" s="65"/>
    </row>
    <row r="589" spans="1:4" s="59" customFormat="1" ht="12" customHeight="1" x14ac:dyDescent="0.2">
      <c r="A589" s="6"/>
      <c r="B589" s="65"/>
    </row>
    <row r="590" spans="1:4" s="59" customFormat="1" ht="12" customHeight="1" x14ac:dyDescent="0.2">
      <c r="A590" s="6"/>
      <c r="B590" s="65"/>
    </row>
    <row r="591" spans="1:4" s="59" customFormat="1" ht="12" customHeight="1" x14ac:dyDescent="0.2">
      <c r="A591" s="6"/>
      <c r="B591" s="65"/>
    </row>
    <row r="592" spans="1:4" s="59" customFormat="1" ht="12" customHeight="1" x14ac:dyDescent="0.2">
      <c r="A592" s="6"/>
      <c r="B592" s="65"/>
    </row>
    <row r="593" spans="1:2" s="59" customFormat="1" ht="12" customHeight="1" x14ac:dyDescent="0.2">
      <c r="A593" s="6"/>
      <c r="B593" s="65"/>
    </row>
    <row r="594" spans="1:2" s="59" customFormat="1" ht="12" customHeight="1" x14ac:dyDescent="0.2">
      <c r="A594" s="6"/>
      <c r="B594" s="65"/>
    </row>
    <row r="595" spans="1:2" s="59" customFormat="1" ht="12" customHeight="1" x14ac:dyDescent="0.2">
      <c r="A595" s="6"/>
      <c r="B595" s="65"/>
    </row>
    <row r="596" spans="1:2" s="59" customFormat="1" ht="12" customHeight="1" x14ac:dyDescent="0.2">
      <c r="A596" s="6"/>
      <c r="B596" s="65"/>
    </row>
    <row r="597" spans="1:2" s="59" customFormat="1" ht="12" customHeight="1" x14ac:dyDescent="0.2">
      <c r="A597" s="6"/>
      <c r="B597" s="65"/>
    </row>
    <row r="598" spans="1:2" s="59" customFormat="1" ht="12" customHeight="1" x14ac:dyDescent="0.2">
      <c r="A598" s="6"/>
      <c r="B598" s="65"/>
    </row>
    <row r="599" spans="1:2" s="59" customFormat="1" ht="12" customHeight="1" x14ac:dyDescent="0.2">
      <c r="A599" s="6"/>
      <c r="B599" s="65"/>
    </row>
    <row r="600" spans="1:2" s="59" customFormat="1" ht="12" customHeight="1" x14ac:dyDescent="0.2">
      <c r="A600" s="6"/>
      <c r="B600" s="65"/>
    </row>
    <row r="601" spans="1:2" s="59" customFormat="1" ht="12" customHeight="1" x14ac:dyDescent="0.2">
      <c r="A601" s="6"/>
      <c r="B601" s="65"/>
    </row>
    <row r="602" spans="1:2" s="59" customFormat="1" ht="12" customHeight="1" x14ac:dyDescent="0.2">
      <c r="A602" s="6"/>
      <c r="B602" s="65"/>
    </row>
    <row r="603" spans="1:2" s="59" customFormat="1" ht="12" customHeight="1" x14ac:dyDescent="0.2">
      <c r="A603" s="6"/>
      <c r="B603" s="65"/>
    </row>
    <row r="604" spans="1:2" s="59" customFormat="1" ht="12" customHeight="1" x14ac:dyDescent="0.2">
      <c r="A604" s="6"/>
      <c r="B604" s="65"/>
    </row>
    <row r="605" spans="1:2" s="59" customFormat="1" ht="12" customHeight="1" x14ac:dyDescent="0.2">
      <c r="A605" s="6"/>
      <c r="B605" s="65"/>
    </row>
    <row r="606" spans="1:2" s="59" customFormat="1" ht="12" customHeight="1" x14ac:dyDescent="0.2">
      <c r="A606" s="6"/>
      <c r="B606" s="65"/>
    </row>
    <row r="607" spans="1:2" s="59" customFormat="1" ht="12" customHeight="1" x14ac:dyDescent="0.2">
      <c r="A607" s="6"/>
      <c r="B607" s="65"/>
    </row>
    <row r="608" spans="1:2" s="59" customFormat="1" ht="12" customHeight="1" x14ac:dyDescent="0.2">
      <c r="A608" s="6"/>
      <c r="B608" s="65"/>
    </row>
    <row r="609" spans="1:2" s="59" customFormat="1" ht="12" customHeight="1" x14ac:dyDescent="0.2">
      <c r="A609" s="6"/>
      <c r="B609" s="65"/>
    </row>
    <row r="610" spans="1:2" s="59" customFormat="1" ht="12" customHeight="1" x14ac:dyDescent="0.2">
      <c r="A610" s="6"/>
      <c r="B610" s="65"/>
    </row>
    <row r="611" spans="1:2" s="59" customFormat="1" ht="12" customHeight="1" x14ac:dyDescent="0.2">
      <c r="A611" s="6"/>
      <c r="B611" s="65"/>
    </row>
    <row r="612" spans="1:2" s="59" customFormat="1" ht="12" customHeight="1" x14ac:dyDescent="0.2">
      <c r="A612" s="6"/>
      <c r="B612" s="65"/>
    </row>
    <row r="613" spans="1:2" s="59" customFormat="1" ht="12" customHeight="1" x14ac:dyDescent="0.2">
      <c r="A613" s="6"/>
      <c r="B613" s="65"/>
    </row>
    <row r="614" spans="1:2" s="59" customFormat="1" ht="12" customHeight="1" x14ac:dyDescent="0.2">
      <c r="A614" s="6"/>
      <c r="B614" s="65"/>
    </row>
    <row r="615" spans="1:2" s="59" customFormat="1" ht="12" customHeight="1" x14ac:dyDescent="0.2">
      <c r="A615" s="6"/>
      <c r="B615" s="65"/>
    </row>
    <row r="616" spans="1:2" s="59" customFormat="1" ht="12" customHeight="1" x14ac:dyDescent="0.2">
      <c r="A616" s="6"/>
      <c r="B616" s="65"/>
    </row>
    <row r="617" spans="1:2" s="59" customFormat="1" ht="12" customHeight="1" x14ac:dyDescent="0.2">
      <c r="A617" s="6"/>
      <c r="B617" s="65"/>
    </row>
    <row r="618" spans="1:2" s="59" customFormat="1" ht="12" customHeight="1" x14ac:dyDescent="0.2">
      <c r="A618" s="6"/>
      <c r="B618" s="65"/>
    </row>
    <row r="619" spans="1:2" s="59" customFormat="1" ht="12" customHeight="1" x14ac:dyDescent="0.2">
      <c r="A619" s="6"/>
      <c r="B619" s="65"/>
    </row>
    <row r="620" spans="1:2" s="59" customFormat="1" ht="12" customHeight="1" x14ac:dyDescent="0.2">
      <c r="A620" s="6"/>
      <c r="B620" s="65"/>
    </row>
    <row r="621" spans="1:2" s="59" customFormat="1" ht="12" customHeight="1" x14ac:dyDescent="0.2">
      <c r="A621" s="6"/>
      <c r="B621" s="65"/>
    </row>
    <row r="622" spans="1:2" s="59" customFormat="1" ht="12" customHeight="1" x14ac:dyDescent="0.2">
      <c r="A622" s="6"/>
      <c r="B622" s="65"/>
    </row>
    <row r="623" spans="1:2" s="59" customFormat="1" ht="12" customHeight="1" x14ac:dyDescent="0.2">
      <c r="A623" s="6"/>
      <c r="B623" s="65"/>
    </row>
    <row r="624" spans="1:2" s="59" customFormat="1" ht="12" customHeight="1" x14ac:dyDescent="0.2">
      <c r="A624" s="6"/>
      <c r="B624" s="65"/>
    </row>
    <row r="625" spans="1:2" s="59" customFormat="1" ht="12" customHeight="1" x14ac:dyDescent="0.2">
      <c r="A625" s="6"/>
      <c r="B625" s="65"/>
    </row>
    <row r="626" spans="1:2" s="59" customFormat="1" ht="12" customHeight="1" x14ac:dyDescent="0.2">
      <c r="A626" s="6"/>
      <c r="B626" s="65"/>
    </row>
    <row r="627" spans="1:2" s="59" customFormat="1" ht="12" customHeight="1" x14ac:dyDescent="0.2">
      <c r="A627" s="6"/>
      <c r="B627" s="65"/>
    </row>
    <row r="628" spans="1:2" s="59" customFormat="1" ht="12" customHeight="1" x14ac:dyDescent="0.2">
      <c r="A628" s="6"/>
      <c r="B628" s="65"/>
    </row>
    <row r="629" spans="1:2" s="59" customFormat="1" ht="12" customHeight="1" x14ac:dyDescent="0.2">
      <c r="A629" s="6"/>
      <c r="B629" s="65"/>
    </row>
    <row r="630" spans="1:2" s="59" customFormat="1" ht="12" customHeight="1" x14ac:dyDescent="0.2">
      <c r="A630" s="6"/>
      <c r="B630" s="65"/>
    </row>
    <row r="631" spans="1:2" s="59" customFormat="1" ht="12" customHeight="1" x14ac:dyDescent="0.2">
      <c r="A631" s="6"/>
      <c r="B631" s="65"/>
    </row>
    <row r="632" spans="1:2" s="59" customFormat="1" ht="12" customHeight="1" x14ac:dyDescent="0.2">
      <c r="A632" s="6"/>
      <c r="B632" s="65"/>
    </row>
    <row r="633" spans="1:2" s="59" customFormat="1" ht="12" customHeight="1" x14ac:dyDescent="0.2">
      <c r="A633" s="6"/>
      <c r="B633" s="65"/>
    </row>
    <row r="634" spans="1:2" s="59" customFormat="1" ht="12" customHeight="1" x14ac:dyDescent="0.2">
      <c r="A634" s="6"/>
      <c r="B634" s="65"/>
    </row>
    <row r="635" spans="1:2" s="59" customFormat="1" ht="12" customHeight="1" x14ac:dyDescent="0.2">
      <c r="A635" s="6"/>
      <c r="B635" s="65"/>
    </row>
    <row r="636" spans="1:2" s="59" customFormat="1" ht="12" customHeight="1" x14ac:dyDescent="0.2">
      <c r="A636" s="6"/>
      <c r="B636" s="65"/>
    </row>
    <row r="637" spans="1:2" s="59" customFormat="1" ht="12" customHeight="1" x14ac:dyDescent="0.2">
      <c r="A637" s="6"/>
      <c r="B637" s="65"/>
    </row>
    <row r="638" spans="1:2" s="59" customFormat="1" ht="12" customHeight="1" x14ac:dyDescent="0.2">
      <c r="A638" s="6"/>
      <c r="B638" s="65"/>
    </row>
    <row r="639" spans="1:2" s="59" customFormat="1" ht="12" customHeight="1" x14ac:dyDescent="0.2">
      <c r="A639" s="6"/>
      <c r="B639" s="65"/>
    </row>
    <row r="640" spans="1:2" s="59" customFormat="1" ht="12" customHeight="1" x14ac:dyDescent="0.2">
      <c r="A640" s="6"/>
      <c r="B640" s="65"/>
    </row>
    <row r="641" spans="1:2" s="59" customFormat="1" ht="12" customHeight="1" x14ac:dyDescent="0.2">
      <c r="A641" s="6"/>
      <c r="B641" s="65"/>
    </row>
    <row r="642" spans="1:2" s="59" customFormat="1" ht="12" customHeight="1" x14ac:dyDescent="0.2">
      <c r="A642" s="6"/>
      <c r="B642" s="65"/>
    </row>
    <row r="643" spans="1:2" s="59" customFormat="1" ht="12" customHeight="1" x14ac:dyDescent="0.2">
      <c r="A643" s="6"/>
      <c r="B643" s="65"/>
    </row>
    <row r="644" spans="1:2" s="59" customFormat="1" ht="12" customHeight="1" x14ac:dyDescent="0.2">
      <c r="A644" s="6"/>
      <c r="B644" s="65"/>
    </row>
    <row r="645" spans="1:2" s="59" customFormat="1" ht="12" customHeight="1" x14ac:dyDescent="0.2">
      <c r="A645" s="6"/>
      <c r="B645" s="65"/>
    </row>
    <row r="646" spans="1:2" s="59" customFormat="1" ht="12" customHeight="1" x14ac:dyDescent="0.2">
      <c r="A646" s="6"/>
      <c r="B646" s="65"/>
    </row>
    <row r="647" spans="1:2" s="59" customFormat="1" ht="12" customHeight="1" x14ac:dyDescent="0.2">
      <c r="A647" s="6"/>
      <c r="B647" s="65"/>
    </row>
    <row r="648" spans="1:2" s="59" customFormat="1" ht="12" customHeight="1" x14ac:dyDescent="0.2">
      <c r="A648" s="6"/>
      <c r="B648" s="65"/>
    </row>
    <row r="649" spans="1:2" s="59" customFormat="1" ht="12" customHeight="1" x14ac:dyDescent="0.2">
      <c r="A649" s="6"/>
      <c r="B649" s="65"/>
    </row>
    <row r="650" spans="1:2" s="59" customFormat="1" ht="12" customHeight="1" x14ac:dyDescent="0.2">
      <c r="A650" s="6"/>
      <c r="B650" s="65"/>
    </row>
    <row r="651" spans="1:2" s="59" customFormat="1" ht="12" customHeight="1" x14ac:dyDescent="0.2">
      <c r="A651" s="6"/>
      <c r="B651" s="65"/>
    </row>
    <row r="652" spans="1:2" s="59" customFormat="1" ht="12" customHeight="1" x14ac:dyDescent="0.2">
      <c r="A652" s="6"/>
      <c r="B652" s="65"/>
    </row>
    <row r="653" spans="1:2" s="59" customFormat="1" ht="12" customHeight="1" x14ac:dyDescent="0.2">
      <c r="A653" s="6"/>
      <c r="B653" s="65"/>
    </row>
    <row r="654" spans="1:2" s="59" customFormat="1" ht="12" customHeight="1" x14ac:dyDescent="0.2">
      <c r="A654" s="6"/>
      <c r="B654" s="65"/>
    </row>
    <row r="655" spans="1:2" s="59" customFormat="1" ht="12" customHeight="1" x14ac:dyDescent="0.2">
      <c r="A655" s="6"/>
      <c r="B655" s="65"/>
    </row>
    <row r="656" spans="1:2" s="59" customFormat="1" ht="12" customHeight="1" x14ac:dyDescent="0.2">
      <c r="A656" s="6"/>
      <c r="B656" s="65"/>
    </row>
    <row r="657" spans="1:2" s="59" customFormat="1" ht="12" customHeight="1" x14ac:dyDescent="0.2">
      <c r="A657" s="6"/>
      <c r="B657" s="65"/>
    </row>
    <row r="658" spans="1:2" s="59" customFormat="1" ht="12" customHeight="1" x14ac:dyDescent="0.2">
      <c r="A658" s="6"/>
      <c r="B658" s="65"/>
    </row>
    <row r="659" spans="1:2" s="59" customFormat="1" ht="12" customHeight="1" x14ac:dyDescent="0.2">
      <c r="A659" s="6"/>
      <c r="B659" s="65"/>
    </row>
    <row r="660" spans="1:2" s="59" customFormat="1" ht="12" customHeight="1" x14ac:dyDescent="0.2">
      <c r="A660" s="6"/>
      <c r="B660" s="65"/>
    </row>
    <row r="661" spans="1:2" s="59" customFormat="1" ht="12" customHeight="1" x14ac:dyDescent="0.2">
      <c r="A661" s="6"/>
      <c r="B661" s="65"/>
    </row>
    <row r="662" spans="1:2" s="59" customFormat="1" ht="12" customHeight="1" x14ac:dyDescent="0.2">
      <c r="A662" s="6"/>
      <c r="B662" s="65"/>
    </row>
    <row r="663" spans="1:2" s="59" customFormat="1" ht="12" customHeight="1" x14ac:dyDescent="0.2">
      <c r="A663" s="6"/>
      <c r="B663" s="65"/>
    </row>
    <row r="664" spans="1:2" s="59" customFormat="1" ht="12" customHeight="1" x14ac:dyDescent="0.2">
      <c r="A664" s="6"/>
      <c r="B664" s="65"/>
    </row>
    <row r="665" spans="1:2" s="59" customFormat="1" ht="12" customHeight="1" x14ac:dyDescent="0.2">
      <c r="A665" s="6"/>
      <c r="B665" s="65"/>
    </row>
    <row r="666" spans="1:2" s="59" customFormat="1" ht="12" customHeight="1" x14ac:dyDescent="0.2">
      <c r="A666" s="6"/>
      <c r="B666" s="65"/>
    </row>
    <row r="667" spans="1:2" s="59" customFormat="1" ht="12" customHeight="1" x14ac:dyDescent="0.2">
      <c r="A667" s="6"/>
      <c r="B667" s="65"/>
    </row>
    <row r="668" spans="1:2" s="59" customFormat="1" ht="12" customHeight="1" x14ac:dyDescent="0.2">
      <c r="A668" s="6"/>
      <c r="B668" s="65"/>
    </row>
    <row r="669" spans="1:2" s="59" customFormat="1" ht="12" customHeight="1" x14ac:dyDescent="0.2">
      <c r="A669" s="6"/>
      <c r="B669" s="65"/>
    </row>
    <row r="670" spans="1:2" s="59" customFormat="1" ht="12" customHeight="1" x14ac:dyDescent="0.2">
      <c r="A670" s="6"/>
      <c r="B670" s="65"/>
    </row>
    <row r="671" spans="1:2" s="59" customFormat="1" ht="12" customHeight="1" x14ac:dyDescent="0.2">
      <c r="A671" s="6"/>
      <c r="B671" s="65"/>
    </row>
    <row r="672" spans="1:2" s="59" customFormat="1" ht="12" customHeight="1" x14ac:dyDescent="0.2">
      <c r="A672" s="6"/>
      <c r="B672" s="65"/>
    </row>
    <row r="673" spans="1:2" s="59" customFormat="1" ht="12" customHeight="1" x14ac:dyDescent="0.2">
      <c r="A673" s="6"/>
      <c r="B673" s="65"/>
    </row>
    <row r="674" spans="1:2" s="59" customFormat="1" ht="12" customHeight="1" x14ac:dyDescent="0.2">
      <c r="A674" s="6"/>
      <c r="B674" s="65"/>
    </row>
    <row r="675" spans="1:2" s="59" customFormat="1" ht="12" customHeight="1" x14ac:dyDescent="0.2">
      <c r="A675" s="6"/>
      <c r="B675" s="65"/>
    </row>
    <row r="676" spans="1:2" s="59" customFormat="1" ht="12" customHeight="1" x14ac:dyDescent="0.2">
      <c r="A676" s="6"/>
    </row>
    <row r="677" spans="1:2" s="59" customFormat="1" ht="12" customHeight="1" x14ac:dyDescent="0.2">
      <c r="A677" s="6"/>
    </row>
    <row r="678" spans="1:2" s="59" customFormat="1" ht="12" customHeight="1" x14ac:dyDescent="0.2">
      <c r="A678" s="6"/>
    </row>
    <row r="679" spans="1:2" s="59" customFormat="1" ht="12" customHeight="1" x14ac:dyDescent="0.2">
      <c r="A679" s="6"/>
    </row>
    <row r="680" spans="1:2" s="59" customFormat="1" ht="12" customHeight="1" x14ac:dyDescent="0.2">
      <c r="A680" s="6"/>
    </row>
    <row r="681" spans="1:2" s="59" customFormat="1" ht="12" customHeight="1" x14ac:dyDescent="0.2">
      <c r="A681" s="6"/>
    </row>
    <row r="682" spans="1:2" s="59" customFormat="1" ht="12" customHeight="1" x14ac:dyDescent="0.2">
      <c r="A682" s="6"/>
    </row>
    <row r="683" spans="1:2" s="59" customFormat="1" ht="12" customHeight="1" x14ac:dyDescent="0.2">
      <c r="A683" s="6"/>
    </row>
    <row r="684" spans="1:2" s="59" customFormat="1" ht="12" customHeight="1" x14ac:dyDescent="0.2">
      <c r="A684" s="6"/>
    </row>
    <row r="685" spans="1:2" s="59" customFormat="1" ht="12" customHeight="1" x14ac:dyDescent="0.2">
      <c r="A685" s="6"/>
    </row>
    <row r="686" spans="1:2" s="59" customFormat="1" ht="12" customHeight="1" x14ac:dyDescent="0.2">
      <c r="A686" s="6"/>
    </row>
    <row r="687" spans="1:2" s="59" customFormat="1" ht="12" customHeight="1" x14ac:dyDescent="0.2">
      <c r="A687" s="6"/>
    </row>
    <row r="688" spans="1:2" s="59" customFormat="1" ht="12" customHeight="1" x14ac:dyDescent="0.2">
      <c r="A688" s="6"/>
    </row>
    <row r="689" spans="1:1" s="59" customFormat="1" ht="12" customHeight="1" x14ac:dyDescent="0.2">
      <c r="A689" s="6"/>
    </row>
    <row r="690" spans="1:1" s="59" customFormat="1" ht="12" customHeight="1" x14ac:dyDescent="0.2">
      <c r="A690" s="6"/>
    </row>
    <row r="691" spans="1:1" s="59" customFormat="1" ht="12" customHeight="1" x14ac:dyDescent="0.2">
      <c r="A691" s="6"/>
    </row>
    <row r="692" spans="1:1" s="59" customFormat="1" ht="12" customHeight="1" x14ac:dyDescent="0.2">
      <c r="A692" s="6"/>
    </row>
    <row r="693" spans="1:1" s="59" customFormat="1" ht="12" customHeight="1" x14ac:dyDescent="0.2">
      <c r="A693" s="6"/>
    </row>
    <row r="694" spans="1:1" s="59" customFormat="1" ht="12" customHeight="1" x14ac:dyDescent="0.2">
      <c r="A694" s="6"/>
    </row>
    <row r="695" spans="1:1" s="59" customFormat="1" ht="12" customHeight="1" x14ac:dyDescent="0.2">
      <c r="A695" s="6"/>
    </row>
    <row r="696" spans="1:1" s="59" customFormat="1" ht="12" customHeight="1" x14ac:dyDescent="0.2">
      <c r="A696" s="6"/>
    </row>
    <row r="697" spans="1:1" s="59" customFormat="1" ht="12" customHeight="1" x14ac:dyDescent="0.2">
      <c r="A697" s="6"/>
    </row>
    <row r="698" spans="1:1" s="59" customFormat="1" ht="12" customHeight="1" x14ac:dyDescent="0.2">
      <c r="A698" s="6"/>
    </row>
    <row r="699" spans="1:1" s="59" customFormat="1" ht="12" customHeight="1" x14ac:dyDescent="0.2">
      <c r="A699" s="6"/>
    </row>
    <row r="700" spans="1:1" s="59" customFormat="1" ht="12" customHeight="1" x14ac:dyDescent="0.2">
      <c r="A700" s="6"/>
    </row>
    <row r="701" spans="1:1" s="59" customFormat="1" ht="12" customHeight="1" x14ac:dyDescent="0.2">
      <c r="A701" s="6"/>
    </row>
    <row r="702" spans="1:1" s="59" customFormat="1" ht="12" customHeight="1" x14ac:dyDescent="0.2">
      <c r="A702" s="6"/>
    </row>
    <row r="703" spans="1:1" s="59" customFormat="1" ht="12" customHeight="1" x14ac:dyDescent="0.2">
      <c r="A703" s="6"/>
    </row>
    <row r="704" spans="1:1" s="59" customFormat="1" ht="12" customHeight="1" x14ac:dyDescent="0.2">
      <c r="A704" s="6"/>
    </row>
    <row r="705" spans="1:1" s="59" customFormat="1" ht="12" customHeight="1" x14ac:dyDescent="0.2">
      <c r="A705" s="6"/>
    </row>
    <row r="706" spans="1:1" s="59" customFormat="1" ht="12" customHeight="1" x14ac:dyDescent="0.2">
      <c r="A706" s="6"/>
    </row>
    <row r="707" spans="1:1" s="59" customFormat="1" ht="12" customHeight="1" x14ac:dyDescent="0.2">
      <c r="A707" s="6"/>
    </row>
    <row r="708" spans="1:1" s="59" customFormat="1" ht="12" customHeight="1" x14ac:dyDescent="0.2">
      <c r="A708" s="6"/>
    </row>
    <row r="709" spans="1:1" s="59" customFormat="1" ht="12" customHeight="1" x14ac:dyDescent="0.2">
      <c r="A709" s="6"/>
    </row>
    <row r="710" spans="1:1" s="59" customFormat="1" ht="12" customHeight="1" x14ac:dyDescent="0.2">
      <c r="A710" s="6"/>
    </row>
    <row r="711" spans="1:1" s="59" customFormat="1" ht="12" customHeight="1" x14ac:dyDescent="0.2">
      <c r="A711" s="6"/>
    </row>
    <row r="712" spans="1:1" s="59" customFormat="1" ht="12" customHeight="1" x14ac:dyDescent="0.2">
      <c r="A712" s="6"/>
    </row>
    <row r="713" spans="1:1" s="59" customFormat="1" ht="12" customHeight="1" x14ac:dyDescent="0.2">
      <c r="A713" s="6"/>
    </row>
    <row r="714" spans="1:1" s="59" customFormat="1" ht="12" customHeight="1" x14ac:dyDescent="0.2">
      <c r="A714" s="6"/>
    </row>
    <row r="715" spans="1:1" s="59" customFormat="1" ht="12" customHeight="1" x14ac:dyDescent="0.2">
      <c r="A715" s="6"/>
    </row>
    <row r="716" spans="1:1" s="59" customFormat="1" ht="12" customHeight="1" x14ac:dyDescent="0.2">
      <c r="A716" s="6"/>
    </row>
    <row r="717" spans="1:1" s="59" customFormat="1" ht="12" customHeight="1" x14ac:dyDescent="0.2">
      <c r="A717" s="6"/>
    </row>
    <row r="718" spans="1:1" s="59" customFormat="1" ht="12" customHeight="1" x14ac:dyDescent="0.2">
      <c r="A718" s="6"/>
    </row>
    <row r="719" spans="1:1" s="59" customFormat="1" ht="12" customHeight="1" x14ac:dyDescent="0.2">
      <c r="A719" s="6"/>
    </row>
    <row r="720" spans="1:1" s="59" customFormat="1" ht="12" customHeight="1" x14ac:dyDescent="0.2">
      <c r="A720" s="6"/>
    </row>
    <row r="721" spans="1:1" s="59" customFormat="1" ht="12" customHeight="1" x14ac:dyDescent="0.2">
      <c r="A721" s="6"/>
    </row>
    <row r="722" spans="1:1" s="59" customFormat="1" ht="12" customHeight="1" x14ac:dyDescent="0.2">
      <c r="A722" s="6"/>
    </row>
    <row r="723" spans="1:1" s="59" customFormat="1" ht="12" customHeight="1" x14ac:dyDescent="0.2">
      <c r="A723" s="6"/>
    </row>
    <row r="724" spans="1:1" s="59" customFormat="1" ht="12" customHeight="1" x14ac:dyDescent="0.2">
      <c r="A724" s="6"/>
    </row>
    <row r="725" spans="1:1" s="59" customFormat="1" ht="12" customHeight="1" x14ac:dyDescent="0.2">
      <c r="A725" s="6"/>
    </row>
    <row r="726" spans="1:1" s="59" customFormat="1" ht="12" customHeight="1" x14ac:dyDescent="0.2">
      <c r="A726" s="6"/>
    </row>
    <row r="727" spans="1:1" s="59" customFormat="1" ht="12" customHeight="1" x14ac:dyDescent="0.2">
      <c r="A727" s="6"/>
    </row>
    <row r="728" spans="1:1" s="59" customFormat="1" ht="12" customHeight="1" x14ac:dyDescent="0.2">
      <c r="A728" s="6"/>
    </row>
    <row r="729" spans="1:1" s="59" customFormat="1" ht="12" customHeight="1" x14ac:dyDescent="0.2">
      <c r="A729" s="6"/>
    </row>
    <row r="730" spans="1:1" s="59" customFormat="1" ht="12" customHeight="1" x14ac:dyDescent="0.2">
      <c r="A730" s="6"/>
    </row>
    <row r="731" spans="1:1" s="59" customFormat="1" ht="12" customHeight="1" x14ac:dyDescent="0.2">
      <c r="A731" s="6"/>
    </row>
    <row r="732" spans="1:1" s="59" customFormat="1" ht="12" customHeight="1" x14ac:dyDescent="0.2">
      <c r="A732" s="6"/>
    </row>
    <row r="733" spans="1:1" s="59" customFormat="1" ht="12" customHeight="1" x14ac:dyDescent="0.2">
      <c r="A733" s="6"/>
    </row>
    <row r="734" spans="1:1" s="59" customFormat="1" ht="12" customHeight="1" x14ac:dyDescent="0.2">
      <c r="A734" s="6"/>
    </row>
    <row r="735" spans="1:1" s="59" customFormat="1" ht="12" customHeight="1" x14ac:dyDescent="0.2">
      <c r="A735" s="6"/>
    </row>
    <row r="736" spans="1:1" s="59" customFormat="1" ht="12" customHeight="1" x14ac:dyDescent="0.2">
      <c r="A736" s="6"/>
    </row>
    <row r="737" spans="1:1" s="59" customFormat="1" ht="12" customHeight="1" x14ac:dyDescent="0.2">
      <c r="A737" s="6"/>
    </row>
    <row r="738" spans="1:1" s="59" customFormat="1" ht="12" customHeight="1" x14ac:dyDescent="0.2">
      <c r="A738" s="6"/>
    </row>
    <row r="739" spans="1:1" s="59" customFormat="1" ht="12" customHeight="1" x14ac:dyDescent="0.2">
      <c r="A739" s="6"/>
    </row>
    <row r="740" spans="1:1" s="59" customFormat="1" ht="12" customHeight="1" x14ac:dyDescent="0.2">
      <c r="A740" s="6"/>
    </row>
    <row r="741" spans="1:1" s="59" customFormat="1" ht="12" customHeight="1" x14ac:dyDescent="0.2">
      <c r="A741" s="6"/>
    </row>
    <row r="742" spans="1:1" s="59" customFormat="1" ht="12" customHeight="1" x14ac:dyDescent="0.2">
      <c r="A742" s="6"/>
    </row>
    <row r="743" spans="1:1" s="59" customFormat="1" ht="12" customHeight="1" x14ac:dyDescent="0.2">
      <c r="A743" s="6"/>
    </row>
    <row r="744" spans="1:1" s="59" customFormat="1" ht="12" customHeight="1" x14ac:dyDescent="0.2">
      <c r="A744" s="6"/>
    </row>
    <row r="745" spans="1:1" s="59" customFormat="1" ht="12" customHeight="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  <row r="1000" spans="1:1" x14ac:dyDescent="0.2">
      <c r="A1000" s="6"/>
    </row>
    <row r="1001" spans="1:1" x14ac:dyDescent="0.2">
      <c r="A1001" s="6"/>
    </row>
    <row r="1002" spans="1:1" x14ac:dyDescent="0.2">
      <c r="A1002" s="6"/>
    </row>
    <row r="1003" spans="1:1" x14ac:dyDescent="0.2">
      <c r="A1003" s="6"/>
    </row>
    <row r="1004" spans="1:1" x14ac:dyDescent="0.2">
      <c r="A1004" s="6"/>
    </row>
    <row r="1005" spans="1:1" x14ac:dyDescent="0.2">
      <c r="A1005" s="6"/>
    </row>
    <row r="1006" spans="1:1" x14ac:dyDescent="0.2">
      <c r="A1006" s="6"/>
    </row>
    <row r="1007" spans="1:1" x14ac:dyDescent="0.2">
      <c r="A1007" s="6"/>
    </row>
    <row r="1008" spans="1:1" x14ac:dyDescent="0.2">
      <c r="A1008" s="6"/>
    </row>
    <row r="1009" spans="1:1" x14ac:dyDescent="0.2">
      <c r="A1009" s="6"/>
    </row>
    <row r="1010" spans="1:1" x14ac:dyDescent="0.2">
      <c r="A1010" s="6"/>
    </row>
    <row r="1011" spans="1:1" x14ac:dyDescent="0.2">
      <c r="A1011" s="6"/>
    </row>
    <row r="1012" spans="1:1" x14ac:dyDescent="0.2">
      <c r="A1012" s="6"/>
    </row>
    <row r="1013" spans="1:1" x14ac:dyDescent="0.2">
      <c r="A1013" s="6"/>
    </row>
    <row r="1014" spans="1:1" x14ac:dyDescent="0.2">
      <c r="A1014" s="6"/>
    </row>
    <row r="1015" spans="1:1" x14ac:dyDescent="0.2">
      <c r="A1015" s="6"/>
    </row>
    <row r="1016" spans="1:1" x14ac:dyDescent="0.2">
      <c r="A1016" s="6"/>
    </row>
    <row r="1017" spans="1:1" x14ac:dyDescent="0.2">
      <c r="A1017" s="6"/>
    </row>
    <row r="1018" spans="1:1" x14ac:dyDescent="0.2">
      <c r="A1018" s="6"/>
    </row>
    <row r="1019" spans="1:1" x14ac:dyDescent="0.2">
      <c r="A1019" s="6"/>
    </row>
    <row r="1020" spans="1:1" x14ac:dyDescent="0.2">
      <c r="A1020" s="6"/>
    </row>
    <row r="1021" spans="1:1" x14ac:dyDescent="0.2">
      <c r="A1021" s="6"/>
    </row>
    <row r="1022" spans="1:1" x14ac:dyDescent="0.2">
      <c r="A1022" s="6"/>
    </row>
    <row r="1023" spans="1:1" x14ac:dyDescent="0.2">
      <c r="A1023" s="6"/>
    </row>
    <row r="1024" spans="1:1" x14ac:dyDescent="0.2">
      <c r="A1024" s="6"/>
    </row>
    <row r="1025" spans="1:1" x14ac:dyDescent="0.2">
      <c r="A1025" s="6"/>
    </row>
    <row r="1026" spans="1:1" x14ac:dyDescent="0.2">
      <c r="A1026" s="6"/>
    </row>
    <row r="1027" spans="1:1" x14ac:dyDescent="0.2">
      <c r="A1027" s="6"/>
    </row>
    <row r="1028" spans="1:1" x14ac:dyDescent="0.2">
      <c r="A1028" s="6"/>
    </row>
    <row r="1029" spans="1:1" x14ac:dyDescent="0.2">
      <c r="A1029" s="6"/>
    </row>
    <row r="1030" spans="1:1" x14ac:dyDescent="0.2">
      <c r="A1030" s="6"/>
    </row>
    <row r="1031" spans="1:1" x14ac:dyDescent="0.2">
      <c r="A1031" s="6"/>
    </row>
    <row r="1032" spans="1:1" x14ac:dyDescent="0.2">
      <c r="A1032" s="6"/>
    </row>
    <row r="1033" spans="1:1" x14ac:dyDescent="0.2">
      <c r="A1033" s="6"/>
    </row>
    <row r="1034" spans="1:1" x14ac:dyDescent="0.2">
      <c r="A1034" s="6"/>
    </row>
    <row r="1035" spans="1:1" x14ac:dyDescent="0.2">
      <c r="A1035" s="6"/>
    </row>
    <row r="1036" spans="1:1" x14ac:dyDescent="0.2">
      <c r="A1036" s="6"/>
    </row>
    <row r="1037" spans="1:1" x14ac:dyDescent="0.2">
      <c r="A1037" s="6"/>
    </row>
    <row r="1038" spans="1:1" x14ac:dyDescent="0.2">
      <c r="A1038" s="6"/>
    </row>
    <row r="1039" spans="1:1" x14ac:dyDescent="0.2">
      <c r="A1039" s="6"/>
    </row>
    <row r="1040" spans="1:1" x14ac:dyDescent="0.2">
      <c r="A1040" s="6"/>
    </row>
    <row r="1041" spans="1:1" x14ac:dyDescent="0.2">
      <c r="A1041" s="6"/>
    </row>
    <row r="1042" spans="1:1" x14ac:dyDescent="0.2">
      <c r="A1042" s="6"/>
    </row>
    <row r="1043" spans="1:1" x14ac:dyDescent="0.2">
      <c r="A1043" s="6"/>
    </row>
    <row r="1044" spans="1:1" x14ac:dyDescent="0.2">
      <c r="A1044" s="6"/>
    </row>
    <row r="1045" spans="1:1" x14ac:dyDescent="0.2">
      <c r="A1045" s="6"/>
    </row>
    <row r="1046" spans="1:1" x14ac:dyDescent="0.2">
      <c r="A1046" s="6"/>
    </row>
    <row r="1047" spans="1:1" x14ac:dyDescent="0.2">
      <c r="A1047" s="6"/>
    </row>
    <row r="1048" spans="1:1" x14ac:dyDescent="0.2">
      <c r="A1048" s="6"/>
    </row>
    <row r="1049" spans="1:1" x14ac:dyDescent="0.2">
      <c r="A1049" s="6"/>
    </row>
    <row r="1050" spans="1:1" x14ac:dyDescent="0.2">
      <c r="A1050" s="6"/>
    </row>
    <row r="1051" spans="1:1" x14ac:dyDescent="0.2">
      <c r="A1051" s="6"/>
    </row>
    <row r="1052" spans="1:1" x14ac:dyDescent="0.2">
      <c r="A1052" s="6"/>
    </row>
    <row r="1053" spans="1:1" x14ac:dyDescent="0.2">
      <c r="A1053" s="6"/>
    </row>
    <row r="1054" spans="1:1" x14ac:dyDescent="0.2">
      <c r="A1054" s="6"/>
    </row>
    <row r="1055" spans="1:1" x14ac:dyDescent="0.2">
      <c r="A1055" s="6"/>
    </row>
    <row r="1056" spans="1:1" x14ac:dyDescent="0.2">
      <c r="A1056" s="6"/>
    </row>
    <row r="1057" spans="1:1" x14ac:dyDescent="0.2">
      <c r="A1057" s="6"/>
    </row>
    <row r="1058" spans="1:1" x14ac:dyDescent="0.2">
      <c r="A1058" s="6"/>
    </row>
    <row r="1059" spans="1:1" x14ac:dyDescent="0.2">
      <c r="A1059" s="6"/>
    </row>
    <row r="1060" spans="1:1" x14ac:dyDescent="0.2">
      <c r="A1060" s="6"/>
    </row>
    <row r="1061" spans="1:1" x14ac:dyDescent="0.2">
      <c r="A1061" s="6"/>
    </row>
    <row r="1062" spans="1:1" x14ac:dyDescent="0.2">
      <c r="A1062" s="6"/>
    </row>
    <row r="1063" spans="1:1" x14ac:dyDescent="0.2">
      <c r="A1063" s="6"/>
    </row>
    <row r="1064" spans="1:1" x14ac:dyDescent="0.2">
      <c r="A1064" s="6"/>
    </row>
    <row r="1065" spans="1:1" x14ac:dyDescent="0.2">
      <c r="A1065" s="6"/>
    </row>
    <row r="1066" spans="1:1" x14ac:dyDescent="0.2">
      <c r="A1066" s="6"/>
    </row>
    <row r="1067" spans="1:1" x14ac:dyDescent="0.2">
      <c r="A1067" s="6"/>
    </row>
    <row r="1068" spans="1:1" x14ac:dyDescent="0.2">
      <c r="A1068" s="6"/>
    </row>
    <row r="1069" spans="1:1" x14ac:dyDescent="0.2">
      <c r="A1069" s="6"/>
    </row>
    <row r="1070" spans="1:1" x14ac:dyDescent="0.2">
      <c r="A1070" s="6"/>
    </row>
    <row r="1071" spans="1:1" x14ac:dyDescent="0.2">
      <c r="A1071" s="6"/>
    </row>
    <row r="1072" spans="1:1" x14ac:dyDescent="0.2">
      <c r="A1072" s="6"/>
    </row>
    <row r="1073" spans="1:1" x14ac:dyDescent="0.2">
      <c r="A1073" s="6"/>
    </row>
    <row r="1074" spans="1:1" x14ac:dyDescent="0.2">
      <c r="A1074" s="6"/>
    </row>
    <row r="1075" spans="1:1" x14ac:dyDescent="0.2">
      <c r="A1075" s="6"/>
    </row>
    <row r="1076" spans="1:1" x14ac:dyDescent="0.2">
      <c r="A1076" s="6"/>
    </row>
    <row r="1077" spans="1:1" x14ac:dyDescent="0.2">
      <c r="A1077" s="6"/>
    </row>
    <row r="1078" spans="1:1" x14ac:dyDescent="0.2">
      <c r="A1078" s="6"/>
    </row>
    <row r="1079" spans="1:1" x14ac:dyDescent="0.2">
      <c r="A1079" s="6"/>
    </row>
    <row r="1080" spans="1:1" x14ac:dyDescent="0.2">
      <c r="A1080" s="6"/>
    </row>
    <row r="1081" spans="1:1" x14ac:dyDescent="0.2">
      <c r="A1081" s="6"/>
    </row>
    <row r="1082" spans="1:1" x14ac:dyDescent="0.2">
      <c r="A1082" s="6"/>
    </row>
    <row r="1083" spans="1:1" x14ac:dyDescent="0.2">
      <c r="A1083" s="6"/>
    </row>
    <row r="1084" spans="1:1" x14ac:dyDescent="0.2">
      <c r="A1084" s="6"/>
    </row>
    <row r="1085" spans="1:1" x14ac:dyDescent="0.2">
      <c r="A1085" s="6"/>
    </row>
    <row r="1086" spans="1:1" x14ac:dyDescent="0.2">
      <c r="A1086" s="6"/>
    </row>
    <row r="1087" spans="1:1" x14ac:dyDescent="0.2">
      <c r="A1087" s="6"/>
    </row>
    <row r="1088" spans="1:1" x14ac:dyDescent="0.2">
      <c r="A1088" s="6"/>
    </row>
    <row r="1089" spans="1:1" x14ac:dyDescent="0.2">
      <c r="A1089" s="6"/>
    </row>
    <row r="1090" spans="1:1" x14ac:dyDescent="0.2">
      <c r="A1090" s="6"/>
    </row>
    <row r="1091" spans="1:1" x14ac:dyDescent="0.2">
      <c r="A1091" s="6"/>
    </row>
    <row r="1092" spans="1:1" x14ac:dyDescent="0.2">
      <c r="A1092" s="6"/>
    </row>
    <row r="1093" spans="1:1" x14ac:dyDescent="0.2">
      <c r="A1093" s="6"/>
    </row>
    <row r="1094" spans="1:1" x14ac:dyDescent="0.2">
      <c r="A1094" s="6"/>
    </row>
    <row r="1095" spans="1:1" x14ac:dyDescent="0.2">
      <c r="A1095" s="6"/>
    </row>
    <row r="1096" spans="1:1" x14ac:dyDescent="0.2">
      <c r="A1096" s="6"/>
    </row>
    <row r="1097" spans="1:1" x14ac:dyDescent="0.2">
      <c r="A1097" s="6"/>
    </row>
    <row r="1098" spans="1:1" x14ac:dyDescent="0.2">
      <c r="A1098" s="6"/>
    </row>
    <row r="1099" spans="1:1" x14ac:dyDescent="0.2">
      <c r="A1099" s="6"/>
    </row>
    <row r="1100" spans="1:1" x14ac:dyDescent="0.2">
      <c r="A1100" s="6"/>
    </row>
    <row r="1101" spans="1:1" x14ac:dyDescent="0.2">
      <c r="A1101" s="6"/>
    </row>
    <row r="1102" spans="1:1" x14ac:dyDescent="0.2">
      <c r="A1102" s="6"/>
    </row>
    <row r="1103" spans="1:1" x14ac:dyDescent="0.2">
      <c r="A1103" s="6"/>
    </row>
    <row r="1104" spans="1:1" x14ac:dyDescent="0.2">
      <c r="A1104" s="6"/>
    </row>
    <row r="1105" spans="1:1" x14ac:dyDescent="0.2">
      <c r="A1105" s="6"/>
    </row>
    <row r="1106" spans="1:1" x14ac:dyDescent="0.2">
      <c r="A1106" s="6"/>
    </row>
    <row r="1107" spans="1:1" x14ac:dyDescent="0.2">
      <c r="A1107" s="6"/>
    </row>
    <row r="1108" spans="1:1" x14ac:dyDescent="0.2">
      <c r="A1108" s="6"/>
    </row>
    <row r="1109" spans="1:1" x14ac:dyDescent="0.2">
      <c r="A1109" s="6"/>
    </row>
    <row r="1110" spans="1:1" x14ac:dyDescent="0.2">
      <c r="A1110" s="6"/>
    </row>
    <row r="1111" spans="1:1" x14ac:dyDescent="0.2">
      <c r="A1111" s="6"/>
    </row>
    <row r="1112" spans="1:1" x14ac:dyDescent="0.2">
      <c r="A1112" s="6"/>
    </row>
    <row r="1113" spans="1:1" x14ac:dyDescent="0.2">
      <c r="A1113" s="6"/>
    </row>
    <row r="1114" spans="1:1" x14ac:dyDescent="0.2">
      <c r="A1114" s="6"/>
    </row>
    <row r="1115" spans="1:1" x14ac:dyDescent="0.2">
      <c r="A1115" s="6"/>
    </row>
    <row r="1116" spans="1:1" x14ac:dyDescent="0.2">
      <c r="A1116" s="6"/>
    </row>
    <row r="1117" spans="1:1" x14ac:dyDescent="0.2">
      <c r="A1117" s="6"/>
    </row>
    <row r="1118" spans="1:1" x14ac:dyDescent="0.2">
      <c r="A1118" s="6"/>
    </row>
    <row r="1119" spans="1:1" x14ac:dyDescent="0.2">
      <c r="A1119" s="6"/>
    </row>
    <row r="1120" spans="1:1" x14ac:dyDescent="0.2">
      <c r="A1120" s="6"/>
    </row>
    <row r="1121" spans="1:1" x14ac:dyDescent="0.2">
      <c r="A1121" s="6"/>
    </row>
    <row r="1122" spans="1:1" x14ac:dyDescent="0.2">
      <c r="A1122" s="6"/>
    </row>
    <row r="1123" spans="1:1" x14ac:dyDescent="0.2">
      <c r="A1123" s="6"/>
    </row>
    <row r="1124" spans="1:1" x14ac:dyDescent="0.2">
      <c r="A1124" s="6"/>
    </row>
    <row r="1125" spans="1:1" x14ac:dyDescent="0.2">
      <c r="A1125" s="6"/>
    </row>
    <row r="1126" spans="1:1" x14ac:dyDescent="0.2">
      <c r="A1126" s="6"/>
    </row>
    <row r="1127" spans="1:1" x14ac:dyDescent="0.2">
      <c r="A1127" s="6"/>
    </row>
    <row r="1128" spans="1:1" x14ac:dyDescent="0.2">
      <c r="A1128" s="6"/>
    </row>
    <row r="1129" spans="1:1" x14ac:dyDescent="0.2">
      <c r="A1129" s="6"/>
    </row>
    <row r="1130" spans="1:1" x14ac:dyDescent="0.2">
      <c r="A1130" s="6"/>
    </row>
    <row r="1131" spans="1:1" x14ac:dyDescent="0.2">
      <c r="A1131" s="6"/>
    </row>
    <row r="1132" spans="1:1" x14ac:dyDescent="0.2">
      <c r="A1132" s="6"/>
    </row>
    <row r="1133" spans="1:1" x14ac:dyDescent="0.2">
      <c r="A1133" s="6"/>
    </row>
    <row r="1134" spans="1:1" x14ac:dyDescent="0.2">
      <c r="A1134" s="6"/>
    </row>
    <row r="1135" spans="1:1" x14ac:dyDescent="0.2">
      <c r="A1135" s="6"/>
    </row>
    <row r="1136" spans="1:1" x14ac:dyDescent="0.2">
      <c r="A1136" s="6"/>
    </row>
    <row r="1137" spans="1:1" x14ac:dyDescent="0.2">
      <c r="A1137" s="6"/>
    </row>
    <row r="1138" spans="1:1" x14ac:dyDescent="0.2">
      <c r="A1138" s="6"/>
    </row>
    <row r="1139" spans="1:1" x14ac:dyDescent="0.2">
      <c r="A1139" s="6"/>
    </row>
    <row r="1140" spans="1:1" x14ac:dyDescent="0.2">
      <c r="A1140" s="6"/>
    </row>
    <row r="1141" spans="1:1" x14ac:dyDescent="0.2">
      <c r="A1141" s="6"/>
    </row>
    <row r="1142" spans="1:1" x14ac:dyDescent="0.2">
      <c r="A1142" s="6"/>
    </row>
    <row r="1143" spans="1:1" x14ac:dyDescent="0.2">
      <c r="A1143" s="6"/>
    </row>
    <row r="1144" spans="1:1" x14ac:dyDescent="0.2">
      <c r="A1144" s="6"/>
    </row>
    <row r="1145" spans="1:1" x14ac:dyDescent="0.2">
      <c r="A1145" s="6"/>
    </row>
    <row r="1146" spans="1:1" x14ac:dyDescent="0.2">
      <c r="A1146" s="6"/>
    </row>
    <row r="1147" spans="1:1" x14ac:dyDescent="0.2">
      <c r="A1147" s="6"/>
    </row>
    <row r="1148" spans="1:1" x14ac:dyDescent="0.2">
      <c r="A1148" s="6"/>
    </row>
    <row r="1149" spans="1:1" x14ac:dyDescent="0.2">
      <c r="A1149" s="6"/>
    </row>
    <row r="1150" spans="1:1" x14ac:dyDescent="0.2">
      <c r="A1150" s="6"/>
    </row>
    <row r="1151" spans="1:1" x14ac:dyDescent="0.2">
      <c r="A1151" s="6"/>
    </row>
    <row r="1152" spans="1:1" x14ac:dyDescent="0.2">
      <c r="A1152" s="6"/>
    </row>
    <row r="1153" spans="1:1" x14ac:dyDescent="0.2">
      <c r="A1153" s="6"/>
    </row>
    <row r="1154" spans="1:1" x14ac:dyDescent="0.2">
      <c r="A1154" s="6"/>
    </row>
    <row r="1155" spans="1:1" x14ac:dyDescent="0.2">
      <c r="A1155" s="6"/>
    </row>
    <row r="1156" spans="1:1" x14ac:dyDescent="0.2">
      <c r="A1156" s="6"/>
    </row>
    <row r="1157" spans="1:1" x14ac:dyDescent="0.2">
      <c r="A1157" s="6"/>
    </row>
    <row r="1158" spans="1:1" x14ac:dyDescent="0.2">
      <c r="A1158" s="6"/>
    </row>
    <row r="1159" spans="1:1" x14ac:dyDescent="0.2">
      <c r="A1159" s="6"/>
    </row>
    <row r="1160" spans="1:1" x14ac:dyDescent="0.2">
      <c r="A1160" s="6"/>
    </row>
    <row r="1161" spans="1:1" x14ac:dyDescent="0.2">
      <c r="A1161" s="6"/>
    </row>
    <row r="1162" spans="1:1" x14ac:dyDescent="0.2">
      <c r="A1162" s="6"/>
    </row>
    <row r="1163" spans="1:1" x14ac:dyDescent="0.2">
      <c r="A1163" s="6"/>
    </row>
    <row r="1164" spans="1:1" x14ac:dyDescent="0.2">
      <c r="A1164" s="6"/>
    </row>
    <row r="1165" spans="1:1" x14ac:dyDescent="0.2">
      <c r="A1165" s="6"/>
    </row>
    <row r="1166" spans="1:1" x14ac:dyDescent="0.2">
      <c r="A1166" s="6"/>
    </row>
    <row r="1167" spans="1:1" x14ac:dyDescent="0.2">
      <c r="A1167" s="6"/>
    </row>
    <row r="1168" spans="1:1" x14ac:dyDescent="0.2">
      <c r="A1168" s="6"/>
    </row>
    <row r="1169" spans="1:1" x14ac:dyDescent="0.2">
      <c r="A1169" s="6"/>
    </row>
    <row r="1170" spans="1:1" x14ac:dyDescent="0.2">
      <c r="A1170" s="6"/>
    </row>
    <row r="1171" spans="1:1" x14ac:dyDescent="0.2">
      <c r="A1171" s="6"/>
    </row>
    <row r="1172" spans="1:1" x14ac:dyDescent="0.2">
      <c r="A1172" s="6"/>
    </row>
    <row r="1173" spans="1:1" x14ac:dyDescent="0.2">
      <c r="A1173" s="6"/>
    </row>
    <row r="1174" spans="1:1" x14ac:dyDescent="0.2">
      <c r="A1174" s="6"/>
    </row>
    <row r="1175" spans="1:1" x14ac:dyDescent="0.2">
      <c r="A1175" s="6"/>
    </row>
    <row r="1176" spans="1:1" x14ac:dyDescent="0.2">
      <c r="A1176" s="6"/>
    </row>
    <row r="1177" spans="1:1" x14ac:dyDescent="0.2">
      <c r="A1177" s="6"/>
    </row>
    <row r="1178" spans="1:1" x14ac:dyDescent="0.2">
      <c r="A1178" s="6"/>
    </row>
    <row r="1179" spans="1:1" x14ac:dyDescent="0.2">
      <c r="A1179" s="6"/>
    </row>
    <row r="1180" spans="1:1" x14ac:dyDescent="0.2">
      <c r="A1180" s="6"/>
    </row>
    <row r="1181" spans="1:1" x14ac:dyDescent="0.2">
      <c r="A1181" s="6"/>
    </row>
    <row r="1182" spans="1:1" x14ac:dyDescent="0.2">
      <c r="A1182" s="6"/>
    </row>
    <row r="1183" spans="1:1" x14ac:dyDescent="0.2">
      <c r="A1183" s="6"/>
    </row>
    <row r="1184" spans="1:1" x14ac:dyDescent="0.2">
      <c r="A1184" s="6"/>
    </row>
    <row r="1185" spans="1:1" x14ac:dyDescent="0.2">
      <c r="A1185" s="6"/>
    </row>
    <row r="1186" spans="1:1" x14ac:dyDescent="0.2">
      <c r="A1186" s="6"/>
    </row>
    <row r="1187" spans="1:1" x14ac:dyDescent="0.2">
      <c r="A1187" s="6"/>
    </row>
    <row r="1188" spans="1:1" x14ac:dyDescent="0.2">
      <c r="A1188" s="6"/>
    </row>
    <row r="1189" spans="1:1" x14ac:dyDescent="0.2">
      <c r="A1189" s="6"/>
    </row>
    <row r="1190" spans="1:1" x14ac:dyDescent="0.2">
      <c r="A1190" s="6"/>
    </row>
    <row r="1191" spans="1:1" x14ac:dyDescent="0.2">
      <c r="A1191" s="6"/>
    </row>
    <row r="1192" spans="1:1" x14ac:dyDescent="0.2">
      <c r="A1192" s="6"/>
    </row>
    <row r="1193" spans="1:1" x14ac:dyDescent="0.2">
      <c r="A1193" s="6"/>
    </row>
    <row r="1194" spans="1:1" x14ac:dyDescent="0.2">
      <c r="A1194" s="6"/>
    </row>
    <row r="1195" spans="1:1" x14ac:dyDescent="0.2">
      <c r="A1195" s="6"/>
    </row>
    <row r="1196" spans="1:1" x14ac:dyDescent="0.2">
      <c r="A1196" s="6"/>
    </row>
    <row r="1197" spans="1:1" x14ac:dyDescent="0.2">
      <c r="A1197" s="6"/>
    </row>
    <row r="1198" spans="1:1" x14ac:dyDescent="0.2">
      <c r="A1198" s="6"/>
    </row>
    <row r="1199" spans="1:1" x14ac:dyDescent="0.2">
      <c r="A1199" s="6"/>
    </row>
    <row r="1200" spans="1:1" x14ac:dyDescent="0.2">
      <c r="A1200" s="6"/>
    </row>
    <row r="1201" spans="1:1" x14ac:dyDescent="0.2">
      <c r="A1201" s="6"/>
    </row>
    <row r="1202" spans="1:1" x14ac:dyDescent="0.2">
      <c r="A1202" s="6"/>
    </row>
    <row r="1203" spans="1:1" x14ac:dyDescent="0.2">
      <c r="A1203" s="6"/>
    </row>
    <row r="1204" spans="1:1" x14ac:dyDescent="0.2">
      <c r="A1204" s="6"/>
    </row>
    <row r="1205" spans="1:1" x14ac:dyDescent="0.2">
      <c r="A1205" s="6"/>
    </row>
    <row r="1206" spans="1:1" x14ac:dyDescent="0.2">
      <c r="A1206" s="6"/>
    </row>
    <row r="1207" spans="1:1" x14ac:dyDescent="0.2">
      <c r="A1207" s="6"/>
    </row>
    <row r="1208" spans="1:1" x14ac:dyDescent="0.2">
      <c r="A1208" s="6"/>
    </row>
    <row r="1209" spans="1:1" x14ac:dyDescent="0.2">
      <c r="A1209" s="6"/>
    </row>
    <row r="1210" spans="1:1" x14ac:dyDescent="0.2">
      <c r="A1210" s="6"/>
    </row>
    <row r="1211" spans="1:1" x14ac:dyDescent="0.2">
      <c r="A1211" s="6"/>
    </row>
    <row r="1212" spans="1:1" x14ac:dyDescent="0.2">
      <c r="A1212" s="6"/>
    </row>
    <row r="1213" spans="1:1" x14ac:dyDescent="0.2">
      <c r="A1213" s="6"/>
    </row>
    <row r="1214" spans="1:1" x14ac:dyDescent="0.2">
      <c r="A1214" s="6"/>
    </row>
    <row r="1215" spans="1:1" x14ac:dyDescent="0.2">
      <c r="A1215" s="6"/>
    </row>
    <row r="1216" spans="1:1" x14ac:dyDescent="0.2">
      <c r="A1216" s="6"/>
    </row>
    <row r="1217" spans="1:1" x14ac:dyDescent="0.2">
      <c r="A1217" s="6"/>
    </row>
    <row r="1218" spans="1:1" x14ac:dyDescent="0.2">
      <c r="A1218" s="6"/>
    </row>
    <row r="1219" spans="1:1" x14ac:dyDescent="0.2">
      <c r="A1219" s="6"/>
    </row>
    <row r="1220" spans="1:1" x14ac:dyDescent="0.2">
      <c r="A1220" s="6"/>
    </row>
    <row r="1221" spans="1:1" x14ac:dyDescent="0.2">
      <c r="A1221" s="6"/>
    </row>
    <row r="1222" spans="1:1" x14ac:dyDescent="0.2">
      <c r="A1222" s="6"/>
    </row>
    <row r="1223" spans="1:1" x14ac:dyDescent="0.2">
      <c r="A1223" s="6"/>
    </row>
    <row r="1224" spans="1:1" x14ac:dyDescent="0.2">
      <c r="A1224" s="6"/>
    </row>
    <row r="1225" spans="1:1" x14ac:dyDescent="0.2">
      <c r="A1225" s="6"/>
    </row>
    <row r="1226" spans="1:1" x14ac:dyDescent="0.2">
      <c r="A1226" s="6"/>
    </row>
    <row r="1227" spans="1:1" x14ac:dyDescent="0.2">
      <c r="A1227" s="6"/>
    </row>
    <row r="1228" spans="1:1" x14ac:dyDescent="0.2">
      <c r="A1228" s="6"/>
    </row>
    <row r="1229" spans="1:1" x14ac:dyDescent="0.2">
      <c r="A1229" s="6"/>
    </row>
    <row r="1230" spans="1:1" x14ac:dyDescent="0.2">
      <c r="A1230" s="6"/>
    </row>
    <row r="1231" spans="1:1" x14ac:dyDescent="0.2">
      <c r="A1231" s="6"/>
    </row>
    <row r="1232" spans="1:1" x14ac:dyDescent="0.2">
      <c r="A1232" s="6"/>
    </row>
    <row r="1233" spans="1:1" x14ac:dyDescent="0.2">
      <c r="A1233" s="6"/>
    </row>
    <row r="1234" spans="1:1" x14ac:dyDescent="0.2">
      <c r="A1234" s="6"/>
    </row>
    <row r="1235" spans="1:1" x14ac:dyDescent="0.2">
      <c r="A1235" s="6"/>
    </row>
    <row r="1236" spans="1:1" x14ac:dyDescent="0.2">
      <c r="A1236" s="6"/>
    </row>
    <row r="1237" spans="1:1" x14ac:dyDescent="0.2">
      <c r="A1237" s="6"/>
    </row>
    <row r="1238" spans="1:1" x14ac:dyDescent="0.2">
      <c r="A1238" s="6"/>
    </row>
    <row r="1239" spans="1:1" x14ac:dyDescent="0.2">
      <c r="A1239" s="6"/>
    </row>
    <row r="1240" spans="1:1" x14ac:dyDescent="0.2">
      <c r="A1240" s="6"/>
    </row>
    <row r="1241" spans="1:1" x14ac:dyDescent="0.2">
      <c r="A1241" s="6"/>
    </row>
    <row r="1242" spans="1:1" x14ac:dyDescent="0.2">
      <c r="A1242" s="6"/>
    </row>
    <row r="1243" spans="1:1" x14ac:dyDescent="0.2">
      <c r="A1243" s="6"/>
    </row>
    <row r="1244" spans="1:1" x14ac:dyDescent="0.2">
      <c r="A1244" s="6"/>
    </row>
    <row r="1245" spans="1:1" x14ac:dyDescent="0.2">
      <c r="A1245" s="6"/>
    </row>
    <row r="1246" spans="1:1" x14ac:dyDescent="0.2">
      <c r="A1246" s="6"/>
    </row>
    <row r="1247" spans="1:1" x14ac:dyDescent="0.2">
      <c r="A1247" s="6"/>
    </row>
    <row r="1248" spans="1:1" x14ac:dyDescent="0.2">
      <c r="A1248" s="6"/>
    </row>
    <row r="1249" spans="1:1" x14ac:dyDescent="0.2">
      <c r="A1249" s="6"/>
    </row>
    <row r="1250" spans="1:1" x14ac:dyDescent="0.2">
      <c r="A1250" s="6"/>
    </row>
    <row r="1251" spans="1:1" x14ac:dyDescent="0.2">
      <c r="A1251" s="6"/>
    </row>
    <row r="1252" spans="1:1" x14ac:dyDescent="0.2">
      <c r="A1252" s="6"/>
    </row>
    <row r="1253" spans="1:1" x14ac:dyDescent="0.2">
      <c r="A1253" s="6"/>
    </row>
    <row r="1254" spans="1:1" x14ac:dyDescent="0.2">
      <c r="A1254" s="6"/>
    </row>
    <row r="1255" spans="1:1" x14ac:dyDescent="0.2">
      <c r="A1255" s="6"/>
    </row>
    <row r="1256" spans="1:1" x14ac:dyDescent="0.2">
      <c r="A1256" s="6"/>
    </row>
    <row r="1257" spans="1:1" x14ac:dyDescent="0.2">
      <c r="A1257" s="6"/>
    </row>
    <row r="1258" spans="1:1" x14ac:dyDescent="0.2">
      <c r="A1258" s="6"/>
    </row>
    <row r="1259" spans="1:1" x14ac:dyDescent="0.2">
      <c r="A1259" s="6"/>
    </row>
    <row r="1260" spans="1:1" x14ac:dyDescent="0.2">
      <c r="A1260" s="6"/>
    </row>
    <row r="1261" spans="1:1" x14ac:dyDescent="0.2">
      <c r="A1261" s="6"/>
    </row>
    <row r="1262" spans="1:1" x14ac:dyDescent="0.2">
      <c r="A1262" s="6"/>
    </row>
    <row r="1263" spans="1:1" x14ac:dyDescent="0.2">
      <c r="A1263" s="6"/>
    </row>
    <row r="1264" spans="1:1" x14ac:dyDescent="0.2">
      <c r="A1264" s="6"/>
    </row>
    <row r="1265" spans="1:1" x14ac:dyDescent="0.2">
      <c r="A1265" s="6"/>
    </row>
    <row r="1266" spans="1:1" x14ac:dyDescent="0.2">
      <c r="A1266" s="6"/>
    </row>
    <row r="1267" spans="1:1" x14ac:dyDescent="0.2">
      <c r="A1267" s="6"/>
    </row>
    <row r="1268" spans="1:1" x14ac:dyDescent="0.2">
      <c r="A1268" s="6"/>
    </row>
    <row r="1269" spans="1:1" x14ac:dyDescent="0.2">
      <c r="A1269" s="6"/>
    </row>
    <row r="1270" spans="1:1" x14ac:dyDescent="0.2">
      <c r="A1270" s="6"/>
    </row>
    <row r="1271" spans="1:1" x14ac:dyDescent="0.2">
      <c r="A1271" s="6"/>
    </row>
    <row r="1272" spans="1:1" x14ac:dyDescent="0.2">
      <c r="A1272" s="6"/>
    </row>
    <row r="1273" spans="1:1" x14ac:dyDescent="0.2">
      <c r="A1273" s="6"/>
    </row>
    <row r="1274" spans="1:1" x14ac:dyDescent="0.2">
      <c r="A1274" s="6"/>
    </row>
    <row r="1275" spans="1:1" x14ac:dyDescent="0.2">
      <c r="A1275" s="6"/>
    </row>
    <row r="1276" spans="1:1" x14ac:dyDescent="0.2">
      <c r="A1276" s="6"/>
    </row>
    <row r="1277" spans="1:1" x14ac:dyDescent="0.2">
      <c r="A1277" s="6"/>
    </row>
    <row r="1278" spans="1:1" x14ac:dyDescent="0.2">
      <c r="A1278" s="6"/>
    </row>
    <row r="1279" spans="1:1" x14ac:dyDescent="0.2">
      <c r="A1279" s="6"/>
    </row>
    <row r="1280" spans="1:1" x14ac:dyDescent="0.2">
      <c r="A1280" s="6"/>
    </row>
    <row r="1281" spans="1:1" x14ac:dyDescent="0.2">
      <c r="A1281" s="6"/>
    </row>
    <row r="1282" spans="1:1" x14ac:dyDescent="0.2">
      <c r="A1282" s="6"/>
    </row>
    <row r="1283" spans="1:1" x14ac:dyDescent="0.2">
      <c r="A1283" s="6"/>
    </row>
    <row r="1284" spans="1:1" x14ac:dyDescent="0.2">
      <c r="A1284" s="6"/>
    </row>
    <row r="1285" spans="1:1" x14ac:dyDescent="0.2">
      <c r="A1285" s="6"/>
    </row>
    <row r="1286" spans="1:1" x14ac:dyDescent="0.2">
      <c r="A1286" s="6"/>
    </row>
    <row r="1287" spans="1:1" x14ac:dyDescent="0.2">
      <c r="A1287" s="6"/>
    </row>
    <row r="1288" spans="1:1" x14ac:dyDescent="0.2">
      <c r="A1288" s="6"/>
    </row>
    <row r="1289" spans="1:1" x14ac:dyDescent="0.2">
      <c r="A1289" s="6"/>
    </row>
    <row r="1290" spans="1:1" x14ac:dyDescent="0.2">
      <c r="A1290" s="6"/>
    </row>
    <row r="1291" spans="1:1" x14ac:dyDescent="0.2">
      <c r="A1291" s="6"/>
    </row>
    <row r="1292" spans="1:1" x14ac:dyDescent="0.2">
      <c r="A1292" s="6"/>
    </row>
    <row r="1293" spans="1:1" x14ac:dyDescent="0.2">
      <c r="A1293" s="6"/>
    </row>
    <row r="1294" spans="1:1" x14ac:dyDescent="0.2">
      <c r="A1294" s="6"/>
    </row>
    <row r="1295" spans="1:1" x14ac:dyDescent="0.2">
      <c r="A1295" s="6"/>
    </row>
    <row r="1296" spans="1:1" x14ac:dyDescent="0.2">
      <c r="A1296" s="6"/>
    </row>
    <row r="1297" spans="1:1" x14ac:dyDescent="0.2">
      <c r="A1297" s="6"/>
    </row>
    <row r="1298" spans="1:1" x14ac:dyDescent="0.2">
      <c r="A1298" s="6"/>
    </row>
    <row r="1299" spans="1:1" x14ac:dyDescent="0.2">
      <c r="A1299" s="6"/>
    </row>
    <row r="1300" spans="1:1" x14ac:dyDescent="0.2">
      <c r="A1300" s="6"/>
    </row>
    <row r="1301" spans="1:1" x14ac:dyDescent="0.2">
      <c r="A1301" s="6"/>
    </row>
    <row r="1302" spans="1:1" x14ac:dyDescent="0.2">
      <c r="A1302" s="6"/>
    </row>
    <row r="1303" spans="1:1" x14ac:dyDescent="0.2">
      <c r="A1303" s="6"/>
    </row>
    <row r="1304" spans="1:1" x14ac:dyDescent="0.2">
      <c r="A1304" s="6"/>
    </row>
    <row r="1305" spans="1:1" x14ac:dyDescent="0.2">
      <c r="A1305" s="6"/>
    </row>
    <row r="1306" spans="1:1" x14ac:dyDescent="0.2">
      <c r="A1306" s="6"/>
    </row>
    <row r="1307" spans="1:1" x14ac:dyDescent="0.2">
      <c r="A1307" s="6"/>
    </row>
    <row r="1308" spans="1:1" x14ac:dyDescent="0.2">
      <c r="A1308" s="6"/>
    </row>
    <row r="1309" spans="1:1" x14ac:dyDescent="0.2">
      <c r="A1309" s="6"/>
    </row>
    <row r="1310" spans="1:1" x14ac:dyDescent="0.2">
      <c r="A1310" s="6"/>
    </row>
    <row r="1311" spans="1:1" x14ac:dyDescent="0.2">
      <c r="A1311" s="6"/>
    </row>
    <row r="1312" spans="1:1" x14ac:dyDescent="0.2">
      <c r="A1312" s="6"/>
    </row>
    <row r="1313" spans="1:1" x14ac:dyDescent="0.2">
      <c r="A1313" s="6"/>
    </row>
    <row r="1314" spans="1:1" x14ac:dyDescent="0.2">
      <c r="A1314" s="6"/>
    </row>
    <row r="1315" spans="1:1" x14ac:dyDescent="0.2">
      <c r="A1315" s="6"/>
    </row>
    <row r="1316" spans="1:1" x14ac:dyDescent="0.2">
      <c r="A1316" s="6"/>
    </row>
    <row r="1317" spans="1:1" x14ac:dyDescent="0.2">
      <c r="A1317" s="6"/>
    </row>
    <row r="1318" spans="1:1" x14ac:dyDescent="0.2">
      <c r="A1318" s="6"/>
    </row>
    <row r="1319" spans="1:1" x14ac:dyDescent="0.2">
      <c r="A1319" s="6"/>
    </row>
    <row r="1320" spans="1:1" x14ac:dyDescent="0.2">
      <c r="A1320" s="6"/>
    </row>
    <row r="1321" spans="1:1" x14ac:dyDescent="0.2">
      <c r="A1321" s="6"/>
    </row>
    <row r="1322" spans="1:1" x14ac:dyDescent="0.2">
      <c r="A1322" s="6"/>
    </row>
    <row r="1323" spans="1:1" x14ac:dyDescent="0.2">
      <c r="A1323" s="6"/>
    </row>
    <row r="1324" spans="1:1" x14ac:dyDescent="0.2">
      <c r="A1324" s="6"/>
    </row>
    <row r="1325" spans="1:1" x14ac:dyDescent="0.2">
      <c r="A1325" s="6"/>
    </row>
    <row r="1326" spans="1:1" x14ac:dyDescent="0.2">
      <c r="A1326" s="6"/>
    </row>
    <row r="1327" spans="1:1" x14ac:dyDescent="0.2">
      <c r="A1327" s="6"/>
    </row>
    <row r="1328" spans="1:1" x14ac:dyDescent="0.2">
      <c r="A1328" s="6"/>
    </row>
    <row r="1329" spans="1:1" x14ac:dyDescent="0.2">
      <c r="A1329" s="6"/>
    </row>
    <row r="1330" spans="1:1" x14ac:dyDescent="0.2">
      <c r="A1330" s="6"/>
    </row>
    <row r="1331" spans="1:1" x14ac:dyDescent="0.2">
      <c r="A1331" s="6"/>
    </row>
    <row r="1332" spans="1:1" x14ac:dyDescent="0.2">
      <c r="A1332" s="6"/>
    </row>
    <row r="1333" spans="1:1" x14ac:dyDescent="0.2">
      <c r="A1333" s="6"/>
    </row>
    <row r="1334" spans="1:1" x14ac:dyDescent="0.2">
      <c r="A1334" s="6"/>
    </row>
    <row r="1335" spans="1:1" x14ac:dyDescent="0.2">
      <c r="A1335" s="6"/>
    </row>
    <row r="1336" spans="1:1" x14ac:dyDescent="0.2">
      <c r="A1336" s="6"/>
    </row>
    <row r="1337" spans="1:1" x14ac:dyDescent="0.2">
      <c r="A1337" s="6"/>
    </row>
    <row r="1338" spans="1:1" x14ac:dyDescent="0.2">
      <c r="A1338" s="6"/>
    </row>
    <row r="1339" spans="1:1" x14ac:dyDescent="0.2">
      <c r="A1339" s="6"/>
    </row>
    <row r="1340" spans="1:1" x14ac:dyDescent="0.2">
      <c r="A1340" s="6"/>
    </row>
    <row r="1341" spans="1:1" x14ac:dyDescent="0.2">
      <c r="A1341" s="6"/>
    </row>
    <row r="1342" spans="1:1" x14ac:dyDescent="0.2">
      <c r="A1342" s="6"/>
    </row>
    <row r="1343" spans="1:1" x14ac:dyDescent="0.2">
      <c r="A1343" s="6"/>
    </row>
    <row r="1344" spans="1:1" x14ac:dyDescent="0.2">
      <c r="A1344" s="6"/>
    </row>
    <row r="1345" spans="1:1" x14ac:dyDescent="0.2">
      <c r="A1345" s="6"/>
    </row>
    <row r="1346" spans="1:1" x14ac:dyDescent="0.2">
      <c r="A1346" s="6"/>
    </row>
    <row r="1347" spans="1:1" x14ac:dyDescent="0.2">
      <c r="A1347" s="6"/>
    </row>
    <row r="1348" spans="1:1" x14ac:dyDescent="0.2">
      <c r="A1348" s="6"/>
    </row>
    <row r="1349" spans="1:1" x14ac:dyDescent="0.2">
      <c r="A1349" s="6"/>
    </row>
    <row r="1350" spans="1:1" x14ac:dyDescent="0.2">
      <c r="A1350" s="6"/>
    </row>
    <row r="1351" spans="1:1" x14ac:dyDescent="0.2">
      <c r="A1351" s="6"/>
    </row>
    <row r="1352" spans="1:1" x14ac:dyDescent="0.2">
      <c r="A1352" s="6"/>
    </row>
    <row r="1353" spans="1:1" x14ac:dyDescent="0.2">
      <c r="A1353" s="6"/>
    </row>
    <row r="1354" spans="1:1" x14ac:dyDescent="0.2">
      <c r="A1354" s="6"/>
    </row>
    <row r="1355" spans="1:1" x14ac:dyDescent="0.2">
      <c r="A1355" s="6"/>
    </row>
    <row r="1356" spans="1:1" x14ac:dyDescent="0.2">
      <c r="A1356" s="6"/>
    </row>
    <row r="1357" spans="1:1" x14ac:dyDescent="0.2">
      <c r="A1357" s="6"/>
    </row>
    <row r="1358" spans="1:1" x14ac:dyDescent="0.2">
      <c r="A1358" s="6"/>
    </row>
    <row r="1359" spans="1:1" x14ac:dyDescent="0.2">
      <c r="A1359" s="6"/>
    </row>
    <row r="1360" spans="1:1" x14ac:dyDescent="0.2">
      <c r="A1360" s="6"/>
    </row>
    <row r="1361" spans="1:1" x14ac:dyDescent="0.2">
      <c r="A1361" s="6"/>
    </row>
    <row r="1362" spans="1:1" x14ac:dyDescent="0.2">
      <c r="A1362" s="6"/>
    </row>
    <row r="1363" spans="1:1" x14ac:dyDescent="0.2">
      <c r="A1363" s="6"/>
    </row>
    <row r="1364" spans="1:1" x14ac:dyDescent="0.2">
      <c r="A1364" s="6"/>
    </row>
    <row r="1365" spans="1:1" x14ac:dyDescent="0.2">
      <c r="A1365" s="6"/>
    </row>
    <row r="1366" spans="1:1" x14ac:dyDescent="0.2">
      <c r="A1366" s="6"/>
    </row>
    <row r="1367" spans="1:1" x14ac:dyDescent="0.2">
      <c r="A1367" s="6"/>
    </row>
    <row r="1368" spans="1:1" x14ac:dyDescent="0.2">
      <c r="A1368" s="6"/>
    </row>
    <row r="1369" spans="1:1" x14ac:dyDescent="0.2">
      <c r="A1369" s="6"/>
    </row>
    <row r="1370" spans="1:1" x14ac:dyDescent="0.2">
      <c r="A1370" s="6"/>
    </row>
    <row r="1371" spans="1:1" x14ac:dyDescent="0.2">
      <c r="A1371" s="6"/>
    </row>
    <row r="1372" spans="1:1" x14ac:dyDescent="0.2">
      <c r="A1372" s="6"/>
    </row>
    <row r="1373" spans="1:1" x14ac:dyDescent="0.2">
      <c r="A1373" s="6"/>
    </row>
    <row r="1374" spans="1:1" x14ac:dyDescent="0.2">
      <c r="A1374" s="6"/>
    </row>
    <row r="1375" spans="1:1" x14ac:dyDescent="0.2">
      <c r="A1375" s="6"/>
    </row>
    <row r="1376" spans="1:1" x14ac:dyDescent="0.2">
      <c r="A1376" s="6"/>
    </row>
    <row r="1377" spans="1:1" x14ac:dyDescent="0.2">
      <c r="A1377" s="6"/>
    </row>
    <row r="1378" spans="1:1" x14ac:dyDescent="0.2">
      <c r="A1378" s="6"/>
    </row>
    <row r="1379" spans="1:1" x14ac:dyDescent="0.2">
      <c r="A1379" s="6"/>
    </row>
    <row r="1380" spans="1:1" x14ac:dyDescent="0.2">
      <c r="A1380" s="6"/>
    </row>
    <row r="1381" spans="1:1" x14ac:dyDescent="0.2">
      <c r="A1381" s="6"/>
    </row>
    <row r="1382" spans="1:1" x14ac:dyDescent="0.2">
      <c r="A1382" s="6"/>
    </row>
    <row r="1383" spans="1:1" x14ac:dyDescent="0.2">
      <c r="A1383" s="6"/>
    </row>
    <row r="1384" spans="1:1" x14ac:dyDescent="0.2">
      <c r="A1384" s="6"/>
    </row>
    <row r="1385" spans="1:1" x14ac:dyDescent="0.2">
      <c r="A1385" s="6"/>
    </row>
    <row r="1386" spans="1:1" x14ac:dyDescent="0.2">
      <c r="A1386" s="6"/>
    </row>
    <row r="1387" spans="1:1" x14ac:dyDescent="0.2">
      <c r="A1387" s="6"/>
    </row>
    <row r="1388" spans="1:1" x14ac:dyDescent="0.2">
      <c r="A1388" s="6"/>
    </row>
    <row r="1389" spans="1:1" x14ac:dyDescent="0.2">
      <c r="A1389" s="6"/>
    </row>
    <row r="1390" spans="1:1" x14ac:dyDescent="0.2">
      <c r="A1390" s="6"/>
    </row>
    <row r="1391" spans="1:1" x14ac:dyDescent="0.2">
      <c r="A1391" s="6"/>
    </row>
    <row r="1392" spans="1:1" x14ac:dyDescent="0.2">
      <c r="A1392" s="6"/>
    </row>
    <row r="1393" spans="1:1" x14ac:dyDescent="0.2">
      <c r="A1393" s="6"/>
    </row>
    <row r="1394" spans="1:1" x14ac:dyDescent="0.2">
      <c r="A1394" s="6"/>
    </row>
    <row r="1395" spans="1:1" x14ac:dyDescent="0.2">
      <c r="A1395" s="6"/>
    </row>
    <row r="1396" spans="1:1" x14ac:dyDescent="0.2">
      <c r="A1396" s="6"/>
    </row>
    <row r="1397" spans="1:1" x14ac:dyDescent="0.2">
      <c r="A1397" s="6"/>
    </row>
    <row r="1398" spans="1:1" x14ac:dyDescent="0.2">
      <c r="A1398" s="6"/>
    </row>
    <row r="1399" spans="1:1" x14ac:dyDescent="0.2">
      <c r="A1399" s="6"/>
    </row>
    <row r="1400" spans="1:1" x14ac:dyDescent="0.2">
      <c r="A1400" s="6"/>
    </row>
    <row r="1401" spans="1:1" x14ac:dyDescent="0.2">
      <c r="A1401" s="6"/>
    </row>
    <row r="1402" spans="1:1" x14ac:dyDescent="0.2">
      <c r="A1402" s="6"/>
    </row>
    <row r="1403" spans="1:1" x14ac:dyDescent="0.2">
      <c r="A1403" s="6"/>
    </row>
    <row r="1404" spans="1:1" x14ac:dyDescent="0.2">
      <c r="A1404" s="6"/>
    </row>
    <row r="1405" spans="1:1" x14ac:dyDescent="0.2">
      <c r="A1405" s="6"/>
    </row>
    <row r="1406" spans="1:1" x14ac:dyDescent="0.2">
      <c r="A1406" s="6"/>
    </row>
    <row r="1407" spans="1:1" x14ac:dyDescent="0.2">
      <c r="A1407" s="6"/>
    </row>
    <row r="1408" spans="1:1" x14ac:dyDescent="0.2">
      <c r="A1408" s="6"/>
    </row>
    <row r="1409" spans="1:1" x14ac:dyDescent="0.2">
      <c r="A1409" s="6"/>
    </row>
    <row r="1410" spans="1:1" x14ac:dyDescent="0.2">
      <c r="A1410" s="6"/>
    </row>
    <row r="1411" spans="1:1" x14ac:dyDescent="0.2">
      <c r="A1411" s="6"/>
    </row>
    <row r="1412" spans="1:1" x14ac:dyDescent="0.2">
      <c r="A1412" s="6"/>
    </row>
    <row r="1413" spans="1:1" x14ac:dyDescent="0.2">
      <c r="A1413" s="6"/>
    </row>
    <row r="1414" spans="1:1" x14ac:dyDescent="0.2">
      <c r="A1414" s="6"/>
    </row>
    <row r="1415" spans="1:1" x14ac:dyDescent="0.2">
      <c r="A1415" s="6"/>
    </row>
    <row r="1416" spans="1:1" x14ac:dyDescent="0.2">
      <c r="A1416" s="6"/>
    </row>
    <row r="1417" spans="1:1" x14ac:dyDescent="0.2">
      <c r="A1417" s="6"/>
    </row>
    <row r="1418" spans="1:1" x14ac:dyDescent="0.2">
      <c r="A1418" s="6"/>
    </row>
    <row r="1419" spans="1:1" x14ac:dyDescent="0.2">
      <c r="A1419" s="6"/>
    </row>
    <row r="1420" spans="1:1" x14ac:dyDescent="0.2">
      <c r="A1420" s="6"/>
    </row>
    <row r="1421" spans="1:1" x14ac:dyDescent="0.2">
      <c r="A1421" s="6"/>
    </row>
    <row r="1422" spans="1:1" x14ac:dyDescent="0.2">
      <c r="A1422" s="6"/>
    </row>
    <row r="1423" spans="1:1" x14ac:dyDescent="0.2">
      <c r="A1423" s="6"/>
    </row>
    <row r="1424" spans="1:1" x14ac:dyDescent="0.2">
      <c r="A1424" s="6"/>
    </row>
    <row r="1425" spans="1:1" x14ac:dyDescent="0.2">
      <c r="A1425" s="6"/>
    </row>
    <row r="1426" spans="1:1" x14ac:dyDescent="0.2">
      <c r="A1426" s="6"/>
    </row>
    <row r="1427" spans="1:1" x14ac:dyDescent="0.2">
      <c r="A1427" s="6"/>
    </row>
    <row r="1428" spans="1:1" x14ac:dyDescent="0.2">
      <c r="A1428" s="6"/>
    </row>
    <row r="1429" spans="1:1" x14ac:dyDescent="0.2">
      <c r="A1429" s="6"/>
    </row>
    <row r="1430" spans="1:1" x14ac:dyDescent="0.2">
      <c r="A1430" s="6"/>
    </row>
    <row r="1431" spans="1:1" x14ac:dyDescent="0.2">
      <c r="A1431" s="6"/>
    </row>
    <row r="1432" spans="1:1" x14ac:dyDescent="0.2">
      <c r="A1432" s="6"/>
    </row>
    <row r="1433" spans="1:1" x14ac:dyDescent="0.2">
      <c r="A1433" s="6"/>
    </row>
    <row r="1434" spans="1:1" x14ac:dyDescent="0.2">
      <c r="A1434" s="6"/>
    </row>
    <row r="1435" spans="1:1" x14ac:dyDescent="0.2">
      <c r="A1435" s="6"/>
    </row>
    <row r="1436" spans="1:1" x14ac:dyDescent="0.2">
      <c r="A1436" s="6"/>
    </row>
    <row r="1437" spans="1:1" x14ac:dyDescent="0.2">
      <c r="A1437" s="6"/>
    </row>
    <row r="1438" spans="1:1" x14ac:dyDescent="0.2">
      <c r="A1438" s="6"/>
    </row>
    <row r="1439" spans="1:1" x14ac:dyDescent="0.2">
      <c r="A1439" s="6"/>
    </row>
    <row r="1440" spans="1:1" x14ac:dyDescent="0.2">
      <c r="A1440" s="6"/>
    </row>
    <row r="1441" spans="1:1" x14ac:dyDescent="0.2">
      <c r="A1441" s="6"/>
    </row>
    <row r="1442" spans="1:1" x14ac:dyDescent="0.2">
      <c r="A1442" s="6"/>
    </row>
    <row r="1443" spans="1:1" x14ac:dyDescent="0.2">
      <c r="A1443" s="6"/>
    </row>
    <row r="1444" spans="1:1" x14ac:dyDescent="0.2">
      <c r="A1444" s="6"/>
    </row>
    <row r="1445" spans="1:1" x14ac:dyDescent="0.2">
      <c r="A1445" s="6"/>
    </row>
    <row r="1446" spans="1:1" x14ac:dyDescent="0.2">
      <c r="A1446" s="6"/>
    </row>
    <row r="1447" spans="1:1" x14ac:dyDescent="0.2">
      <c r="A1447" s="6"/>
    </row>
    <row r="1448" spans="1:1" x14ac:dyDescent="0.2">
      <c r="A1448" s="6"/>
    </row>
    <row r="1449" spans="1:1" x14ac:dyDescent="0.2">
      <c r="A1449" s="6"/>
    </row>
    <row r="1450" spans="1:1" x14ac:dyDescent="0.2">
      <c r="A1450" s="6"/>
    </row>
    <row r="1451" spans="1:1" x14ac:dyDescent="0.2">
      <c r="A1451" s="6"/>
    </row>
    <row r="1452" spans="1:1" x14ac:dyDescent="0.2">
      <c r="A1452" s="6"/>
    </row>
    <row r="1453" spans="1:1" x14ac:dyDescent="0.2">
      <c r="A1453" s="6"/>
    </row>
    <row r="1454" spans="1:1" x14ac:dyDescent="0.2">
      <c r="A1454" s="6"/>
    </row>
    <row r="1455" spans="1:1" x14ac:dyDescent="0.2">
      <c r="A1455" s="6"/>
    </row>
    <row r="1456" spans="1:1" x14ac:dyDescent="0.2">
      <c r="A1456" s="6"/>
    </row>
    <row r="1457" spans="1:1" x14ac:dyDescent="0.2">
      <c r="A1457" s="6"/>
    </row>
    <row r="1458" spans="1:1" x14ac:dyDescent="0.2">
      <c r="A1458" s="6"/>
    </row>
    <row r="1459" spans="1:1" x14ac:dyDescent="0.2">
      <c r="A1459" s="6"/>
    </row>
    <row r="1460" spans="1:1" x14ac:dyDescent="0.2">
      <c r="A1460" s="6"/>
    </row>
    <row r="1461" spans="1:1" x14ac:dyDescent="0.2">
      <c r="A1461" s="6"/>
    </row>
    <row r="1462" spans="1:1" x14ac:dyDescent="0.2">
      <c r="A1462" s="6"/>
    </row>
    <row r="1463" spans="1:1" x14ac:dyDescent="0.2">
      <c r="A1463" s="6"/>
    </row>
    <row r="1464" spans="1:1" x14ac:dyDescent="0.2">
      <c r="A1464" s="6"/>
    </row>
    <row r="1465" spans="1:1" x14ac:dyDescent="0.2">
      <c r="A1465" s="6"/>
    </row>
    <row r="1466" spans="1:1" x14ac:dyDescent="0.2">
      <c r="A1466" s="6"/>
    </row>
    <row r="1467" spans="1:1" x14ac:dyDescent="0.2">
      <c r="A1467" s="6"/>
    </row>
    <row r="1468" spans="1:1" x14ac:dyDescent="0.2">
      <c r="A1468" s="6"/>
    </row>
    <row r="1469" spans="1:1" x14ac:dyDescent="0.2">
      <c r="A1469" s="6"/>
    </row>
    <row r="1470" spans="1:1" x14ac:dyDescent="0.2">
      <c r="A1470" s="6"/>
    </row>
    <row r="1471" spans="1:1" x14ac:dyDescent="0.2">
      <c r="A1471" s="6"/>
    </row>
    <row r="1472" spans="1:1" x14ac:dyDescent="0.2">
      <c r="A1472" s="6"/>
    </row>
    <row r="1473" spans="1:1" x14ac:dyDescent="0.2">
      <c r="A1473" s="6"/>
    </row>
    <row r="1474" spans="1:1" x14ac:dyDescent="0.2">
      <c r="A1474" s="6"/>
    </row>
    <row r="1475" spans="1:1" x14ac:dyDescent="0.2">
      <c r="A1475" s="6"/>
    </row>
    <row r="1476" spans="1:1" x14ac:dyDescent="0.2">
      <c r="A1476" s="6"/>
    </row>
    <row r="1477" spans="1:1" x14ac:dyDescent="0.2">
      <c r="A1477" s="6"/>
    </row>
    <row r="1478" spans="1:1" x14ac:dyDescent="0.2">
      <c r="A1478" s="6"/>
    </row>
    <row r="1479" spans="1:1" x14ac:dyDescent="0.2">
      <c r="A1479" s="6"/>
    </row>
    <row r="1480" spans="1:1" x14ac:dyDescent="0.2">
      <c r="A1480" s="6"/>
    </row>
    <row r="1481" spans="1:1" x14ac:dyDescent="0.2">
      <c r="A1481" s="6"/>
    </row>
    <row r="1482" spans="1:1" x14ac:dyDescent="0.2">
      <c r="A1482" s="6"/>
    </row>
    <row r="1483" spans="1:1" x14ac:dyDescent="0.2">
      <c r="A1483" s="6"/>
    </row>
    <row r="1484" spans="1:1" x14ac:dyDescent="0.2">
      <c r="A1484" s="6"/>
    </row>
    <row r="1485" spans="1:1" x14ac:dyDescent="0.2">
      <c r="A1485" s="6"/>
    </row>
    <row r="1486" spans="1:1" x14ac:dyDescent="0.2">
      <c r="A1486" s="6"/>
    </row>
    <row r="1487" spans="1:1" x14ac:dyDescent="0.2">
      <c r="A1487" s="6"/>
    </row>
    <row r="1488" spans="1:1" x14ac:dyDescent="0.2">
      <c r="A1488" s="6"/>
    </row>
    <row r="1489" spans="1:1" x14ac:dyDescent="0.2">
      <c r="A1489" s="6"/>
    </row>
    <row r="1490" spans="1:1" x14ac:dyDescent="0.2">
      <c r="A1490" s="6"/>
    </row>
    <row r="1491" spans="1:1" x14ac:dyDescent="0.2">
      <c r="A1491" s="6"/>
    </row>
    <row r="1492" spans="1:1" x14ac:dyDescent="0.2">
      <c r="A1492" s="6"/>
    </row>
    <row r="1493" spans="1:1" x14ac:dyDescent="0.2">
      <c r="A1493" s="6"/>
    </row>
    <row r="1494" spans="1:1" x14ac:dyDescent="0.2">
      <c r="A1494" s="6"/>
    </row>
    <row r="1495" spans="1:1" x14ac:dyDescent="0.2">
      <c r="A1495" s="6"/>
    </row>
    <row r="1496" spans="1:1" x14ac:dyDescent="0.2">
      <c r="A1496" s="6"/>
    </row>
    <row r="1497" spans="1:1" x14ac:dyDescent="0.2">
      <c r="A1497" s="6"/>
    </row>
    <row r="1498" spans="1:1" x14ac:dyDescent="0.2">
      <c r="A1498" s="6"/>
    </row>
    <row r="1499" spans="1:1" x14ac:dyDescent="0.2">
      <c r="A1499" s="6"/>
    </row>
    <row r="1500" spans="1:1" x14ac:dyDescent="0.2">
      <c r="A1500" s="6"/>
    </row>
    <row r="1501" spans="1:1" x14ac:dyDescent="0.2">
      <c r="A1501" s="6"/>
    </row>
    <row r="1502" spans="1:1" x14ac:dyDescent="0.2">
      <c r="A1502" s="6"/>
    </row>
    <row r="1503" spans="1:1" x14ac:dyDescent="0.2">
      <c r="A1503" s="6"/>
    </row>
    <row r="1504" spans="1:1" x14ac:dyDescent="0.2">
      <c r="A1504" s="6"/>
    </row>
    <row r="1505" spans="1:1" x14ac:dyDescent="0.2">
      <c r="A1505" s="6"/>
    </row>
    <row r="1506" spans="1:1" x14ac:dyDescent="0.2">
      <c r="A1506" s="6"/>
    </row>
    <row r="1507" spans="1:1" x14ac:dyDescent="0.2">
      <c r="A1507" s="6"/>
    </row>
    <row r="1508" spans="1:1" x14ac:dyDescent="0.2">
      <c r="A1508" s="6"/>
    </row>
    <row r="1509" spans="1:1" x14ac:dyDescent="0.2">
      <c r="A1509" s="6"/>
    </row>
    <row r="1510" spans="1:1" x14ac:dyDescent="0.2">
      <c r="A1510" s="6"/>
    </row>
    <row r="1511" spans="1:1" x14ac:dyDescent="0.2">
      <c r="A1511" s="6"/>
    </row>
    <row r="1512" spans="1:1" x14ac:dyDescent="0.2">
      <c r="A1512" s="6"/>
    </row>
    <row r="1513" spans="1:1" x14ac:dyDescent="0.2">
      <c r="A1513" s="6"/>
    </row>
    <row r="1514" spans="1:1" x14ac:dyDescent="0.2">
      <c r="A1514" s="6"/>
    </row>
    <row r="1515" spans="1:1" x14ac:dyDescent="0.2">
      <c r="A1515" s="6"/>
    </row>
    <row r="1516" spans="1:1" x14ac:dyDescent="0.2">
      <c r="A1516" s="6"/>
    </row>
    <row r="1517" spans="1:1" x14ac:dyDescent="0.2">
      <c r="A1517" s="6"/>
    </row>
    <row r="1518" spans="1:1" x14ac:dyDescent="0.2">
      <c r="A1518" s="6"/>
    </row>
    <row r="1519" spans="1:1" x14ac:dyDescent="0.2">
      <c r="A1519" s="6"/>
    </row>
    <row r="1520" spans="1:1" x14ac:dyDescent="0.2">
      <c r="A1520" s="6"/>
    </row>
    <row r="1521" spans="1:1" x14ac:dyDescent="0.2">
      <c r="A1521" s="6"/>
    </row>
    <row r="1522" spans="1:1" x14ac:dyDescent="0.2">
      <c r="A1522" s="6"/>
    </row>
    <row r="1523" spans="1:1" x14ac:dyDescent="0.2">
      <c r="A1523" s="6"/>
    </row>
    <row r="1524" spans="1:1" x14ac:dyDescent="0.2">
      <c r="A1524" s="6"/>
    </row>
    <row r="1525" spans="1:1" x14ac:dyDescent="0.2">
      <c r="A1525" s="6"/>
    </row>
    <row r="1526" spans="1:1" x14ac:dyDescent="0.2">
      <c r="A1526" s="6"/>
    </row>
    <row r="1527" spans="1:1" x14ac:dyDescent="0.2">
      <c r="A1527" s="6"/>
    </row>
    <row r="1528" spans="1:1" x14ac:dyDescent="0.2">
      <c r="A1528" s="6"/>
    </row>
    <row r="1529" spans="1:1" x14ac:dyDescent="0.2">
      <c r="A1529" s="6"/>
    </row>
    <row r="1530" spans="1:1" x14ac:dyDescent="0.2">
      <c r="A1530" s="6"/>
    </row>
    <row r="1531" spans="1:1" x14ac:dyDescent="0.2">
      <c r="A1531" s="6"/>
    </row>
    <row r="1532" spans="1:1" x14ac:dyDescent="0.2">
      <c r="A1532" s="6"/>
    </row>
    <row r="1533" spans="1:1" x14ac:dyDescent="0.2">
      <c r="A1533" s="6"/>
    </row>
    <row r="1534" spans="1:1" x14ac:dyDescent="0.2">
      <c r="A1534" s="6"/>
    </row>
    <row r="1535" spans="1:1" x14ac:dyDescent="0.2">
      <c r="A1535" s="6"/>
    </row>
    <row r="1536" spans="1:1" x14ac:dyDescent="0.2">
      <c r="A1536" s="6"/>
    </row>
    <row r="1537" spans="1:1" x14ac:dyDescent="0.2">
      <c r="A1537" s="6"/>
    </row>
    <row r="1538" spans="1:1" x14ac:dyDescent="0.2">
      <c r="A1538" s="6"/>
    </row>
    <row r="1539" spans="1:1" x14ac:dyDescent="0.2">
      <c r="A1539" s="6"/>
    </row>
    <row r="1540" spans="1:1" x14ac:dyDescent="0.2">
      <c r="A1540" s="6"/>
    </row>
    <row r="1541" spans="1:1" x14ac:dyDescent="0.2">
      <c r="A1541" s="6"/>
    </row>
    <row r="1542" spans="1:1" x14ac:dyDescent="0.2">
      <c r="A1542" s="6"/>
    </row>
    <row r="1543" spans="1:1" x14ac:dyDescent="0.2">
      <c r="A1543" s="6"/>
    </row>
    <row r="1544" spans="1:1" x14ac:dyDescent="0.2">
      <c r="A1544" s="6"/>
    </row>
    <row r="1545" spans="1:1" x14ac:dyDescent="0.2">
      <c r="A1545" s="6"/>
    </row>
    <row r="1546" spans="1:1" x14ac:dyDescent="0.2">
      <c r="A1546" s="6"/>
    </row>
    <row r="1547" spans="1:1" x14ac:dyDescent="0.2">
      <c r="A1547" s="6"/>
    </row>
    <row r="1548" spans="1:1" x14ac:dyDescent="0.2">
      <c r="A1548" s="6"/>
    </row>
    <row r="1549" spans="1:1" x14ac:dyDescent="0.2">
      <c r="A1549" s="6"/>
    </row>
    <row r="1550" spans="1:1" x14ac:dyDescent="0.2">
      <c r="A1550" s="6"/>
    </row>
    <row r="1551" spans="1:1" x14ac:dyDescent="0.2">
      <c r="A1551" s="6"/>
    </row>
    <row r="1552" spans="1:1" x14ac:dyDescent="0.2">
      <c r="A1552" s="6"/>
    </row>
    <row r="1553" spans="1:1" x14ac:dyDescent="0.2">
      <c r="A1553" s="6"/>
    </row>
    <row r="1554" spans="1:1" x14ac:dyDescent="0.2">
      <c r="A1554" s="6"/>
    </row>
    <row r="1555" spans="1:1" x14ac:dyDescent="0.2">
      <c r="A1555" s="6"/>
    </row>
    <row r="1556" spans="1:1" x14ac:dyDescent="0.2">
      <c r="A1556" s="6"/>
    </row>
    <row r="1557" spans="1:1" x14ac:dyDescent="0.2">
      <c r="A1557" s="6"/>
    </row>
    <row r="1558" spans="1:1" x14ac:dyDescent="0.2">
      <c r="A1558" s="6"/>
    </row>
    <row r="1559" spans="1:1" x14ac:dyDescent="0.2">
      <c r="A1559" s="6"/>
    </row>
    <row r="1560" spans="1:1" x14ac:dyDescent="0.2">
      <c r="A1560" s="6"/>
    </row>
    <row r="1561" spans="1:1" x14ac:dyDescent="0.2">
      <c r="A1561" s="6"/>
    </row>
    <row r="1562" spans="1:1" x14ac:dyDescent="0.2">
      <c r="A1562" s="6"/>
    </row>
    <row r="1563" spans="1:1" x14ac:dyDescent="0.2">
      <c r="A1563" s="6"/>
    </row>
    <row r="1564" spans="1:1" x14ac:dyDescent="0.2">
      <c r="A1564" s="6"/>
    </row>
    <row r="1565" spans="1:1" x14ac:dyDescent="0.2">
      <c r="A1565" s="6"/>
    </row>
    <row r="1566" spans="1:1" x14ac:dyDescent="0.2">
      <c r="A1566" s="6"/>
    </row>
    <row r="1567" spans="1:1" x14ac:dyDescent="0.2">
      <c r="A1567" s="6"/>
    </row>
    <row r="1568" spans="1:1" x14ac:dyDescent="0.2">
      <c r="A1568" s="6"/>
    </row>
    <row r="1569" spans="1:1" x14ac:dyDescent="0.2">
      <c r="A1569" s="6"/>
    </row>
    <row r="1570" spans="1:1" x14ac:dyDescent="0.2">
      <c r="A1570" s="6"/>
    </row>
    <row r="1571" spans="1:1" x14ac:dyDescent="0.2">
      <c r="A1571" s="6"/>
    </row>
    <row r="1572" spans="1:1" x14ac:dyDescent="0.2">
      <c r="A1572" s="6"/>
    </row>
    <row r="1573" spans="1:1" x14ac:dyDescent="0.2">
      <c r="A1573" s="6"/>
    </row>
    <row r="1574" spans="1:1" x14ac:dyDescent="0.2">
      <c r="A1574" s="6"/>
    </row>
    <row r="1575" spans="1:1" x14ac:dyDescent="0.2">
      <c r="A1575" s="6"/>
    </row>
    <row r="1576" spans="1:1" x14ac:dyDescent="0.2">
      <c r="A1576" s="6"/>
    </row>
    <row r="1577" spans="1:1" x14ac:dyDescent="0.2">
      <c r="A1577" s="6"/>
    </row>
    <row r="1578" spans="1:1" x14ac:dyDescent="0.2">
      <c r="A1578" s="6"/>
    </row>
    <row r="1579" spans="1:1" x14ac:dyDescent="0.2">
      <c r="A1579" s="6"/>
    </row>
    <row r="1580" spans="1:1" x14ac:dyDescent="0.2">
      <c r="A1580" s="6"/>
    </row>
    <row r="1581" spans="1:1" x14ac:dyDescent="0.2">
      <c r="A1581" s="6"/>
    </row>
    <row r="1582" spans="1:1" x14ac:dyDescent="0.2">
      <c r="A1582" s="6"/>
    </row>
    <row r="1583" spans="1:1" x14ac:dyDescent="0.2">
      <c r="A1583" s="6"/>
    </row>
    <row r="1584" spans="1:1" x14ac:dyDescent="0.2">
      <c r="A1584" s="6"/>
    </row>
    <row r="1585" spans="1:1" x14ac:dyDescent="0.2">
      <c r="A1585" s="6"/>
    </row>
    <row r="1586" spans="1:1" x14ac:dyDescent="0.2">
      <c r="A1586" s="6"/>
    </row>
    <row r="1587" spans="1:1" x14ac:dyDescent="0.2">
      <c r="A1587" s="6"/>
    </row>
    <row r="1588" spans="1:1" x14ac:dyDescent="0.2">
      <c r="A1588" s="6"/>
    </row>
    <row r="1589" spans="1:1" x14ac:dyDescent="0.2">
      <c r="A1589" s="6"/>
    </row>
    <row r="1590" spans="1:1" x14ac:dyDescent="0.2">
      <c r="A1590" s="6"/>
    </row>
    <row r="1591" spans="1:1" x14ac:dyDescent="0.2">
      <c r="A1591" s="6"/>
    </row>
    <row r="1592" spans="1:1" x14ac:dyDescent="0.2">
      <c r="A1592" s="6"/>
    </row>
    <row r="1593" spans="1:1" x14ac:dyDescent="0.2">
      <c r="A1593" s="6"/>
    </row>
    <row r="1594" spans="1:1" x14ac:dyDescent="0.2">
      <c r="A1594" s="6"/>
    </row>
    <row r="1595" spans="1:1" x14ac:dyDescent="0.2">
      <c r="A1595" s="6"/>
    </row>
    <row r="1596" spans="1:1" x14ac:dyDescent="0.2">
      <c r="A1596" s="6"/>
    </row>
    <row r="1597" spans="1:1" x14ac:dyDescent="0.2">
      <c r="A1597" s="6"/>
    </row>
    <row r="1598" spans="1:1" x14ac:dyDescent="0.2">
      <c r="A1598" s="6"/>
    </row>
    <row r="1599" spans="1:1" x14ac:dyDescent="0.2">
      <c r="A1599" s="6"/>
    </row>
    <row r="1600" spans="1:1" x14ac:dyDescent="0.2">
      <c r="A1600" s="6"/>
    </row>
    <row r="1601" spans="1:1" x14ac:dyDescent="0.2">
      <c r="A1601" s="6"/>
    </row>
    <row r="1602" spans="1:1" x14ac:dyDescent="0.2">
      <c r="A1602" s="6"/>
    </row>
    <row r="1603" spans="1:1" x14ac:dyDescent="0.2">
      <c r="A1603" s="6"/>
    </row>
    <row r="1604" spans="1:1" x14ac:dyDescent="0.2">
      <c r="A1604" s="6"/>
    </row>
    <row r="1605" spans="1:1" x14ac:dyDescent="0.2">
      <c r="A1605" s="6"/>
    </row>
    <row r="1606" spans="1:1" x14ac:dyDescent="0.2">
      <c r="A1606" s="6"/>
    </row>
    <row r="1607" spans="1:1" x14ac:dyDescent="0.2">
      <c r="A1607" s="6"/>
    </row>
    <row r="1608" spans="1:1" x14ac:dyDescent="0.2">
      <c r="A1608" s="6"/>
    </row>
    <row r="1609" spans="1:1" x14ac:dyDescent="0.2">
      <c r="A1609" s="6"/>
    </row>
    <row r="1610" spans="1:1" x14ac:dyDescent="0.2">
      <c r="A1610" s="6"/>
    </row>
    <row r="1611" spans="1:1" x14ac:dyDescent="0.2">
      <c r="A1611" s="6"/>
    </row>
    <row r="1612" spans="1:1" x14ac:dyDescent="0.2">
      <c r="A1612" s="6"/>
    </row>
    <row r="1613" spans="1:1" x14ac:dyDescent="0.2">
      <c r="A1613" s="6"/>
    </row>
    <row r="1614" spans="1:1" x14ac:dyDescent="0.2">
      <c r="A1614" s="6"/>
    </row>
    <row r="1615" spans="1:1" x14ac:dyDescent="0.2">
      <c r="A1615" s="6"/>
    </row>
    <row r="1616" spans="1:1" x14ac:dyDescent="0.2">
      <c r="A1616" s="6"/>
    </row>
    <row r="1617" spans="1:1" x14ac:dyDescent="0.2">
      <c r="A1617" s="6"/>
    </row>
    <row r="1618" spans="1:1" x14ac:dyDescent="0.2">
      <c r="A1618" s="6"/>
    </row>
    <row r="1619" spans="1:1" x14ac:dyDescent="0.2">
      <c r="A1619" s="6"/>
    </row>
    <row r="1620" spans="1:1" x14ac:dyDescent="0.2">
      <c r="A1620" s="6"/>
    </row>
    <row r="1621" spans="1:1" x14ac:dyDescent="0.2">
      <c r="A1621" s="6"/>
    </row>
    <row r="1622" spans="1:1" x14ac:dyDescent="0.2">
      <c r="A1622" s="6"/>
    </row>
    <row r="1623" spans="1:1" x14ac:dyDescent="0.2">
      <c r="A1623" s="6"/>
    </row>
    <row r="1624" spans="1:1" x14ac:dyDescent="0.2">
      <c r="A1624" s="6"/>
    </row>
    <row r="1625" spans="1:1" x14ac:dyDescent="0.2">
      <c r="A1625" s="6"/>
    </row>
    <row r="1626" spans="1:1" x14ac:dyDescent="0.2">
      <c r="A1626" s="6"/>
    </row>
    <row r="1627" spans="1:1" x14ac:dyDescent="0.2">
      <c r="A1627" s="6"/>
    </row>
    <row r="1628" spans="1:1" x14ac:dyDescent="0.2">
      <c r="A1628" s="6"/>
    </row>
    <row r="1629" spans="1:1" x14ac:dyDescent="0.2">
      <c r="A1629" s="6"/>
    </row>
    <row r="1630" spans="1:1" x14ac:dyDescent="0.2">
      <c r="A1630" s="6"/>
    </row>
    <row r="1631" spans="1:1" x14ac:dyDescent="0.2">
      <c r="A1631" s="6"/>
    </row>
    <row r="1632" spans="1:1" x14ac:dyDescent="0.2">
      <c r="A1632" s="6"/>
    </row>
    <row r="1633" spans="1:1" x14ac:dyDescent="0.2">
      <c r="A1633" s="6"/>
    </row>
    <row r="1634" spans="1:1" x14ac:dyDescent="0.2">
      <c r="A1634" s="6"/>
    </row>
    <row r="1635" spans="1:1" x14ac:dyDescent="0.2">
      <c r="A1635" s="6"/>
    </row>
    <row r="1636" spans="1:1" x14ac:dyDescent="0.2">
      <c r="A1636" s="6"/>
    </row>
    <row r="1637" spans="1:1" x14ac:dyDescent="0.2">
      <c r="A1637" s="6"/>
    </row>
    <row r="1638" spans="1:1" x14ac:dyDescent="0.2">
      <c r="A1638" s="6"/>
    </row>
    <row r="1639" spans="1:1" x14ac:dyDescent="0.2">
      <c r="A1639" s="6"/>
    </row>
    <row r="1640" spans="1:1" x14ac:dyDescent="0.2">
      <c r="A1640" s="6"/>
    </row>
    <row r="1641" spans="1:1" x14ac:dyDescent="0.2">
      <c r="A1641" s="6"/>
    </row>
    <row r="1642" spans="1:1" x14ac:dyDescent="0.2">
      <c r="A1642" s="6"/>
    </row>
    <row r="1643" spans="1:1" x14ac:dyDescent="0.2">
      <c r="A1643" s="6"/>
    </row>
    <row r="1644" spans="1:1" x14ac:dyDescent="0.2">
      <c r="A1644" s="6"/>
    </row>
    <row r="1645" spans="1:1" x14ac:dyDescent="0.2">
      <c r="A1645" s="6"/>
    </row>
    <row r="1646" spans="1:1" x14ac:dyDescent="0.2">
      <c r="A1646" s="6"/>
    </row>
    <row r="1647" spans="1:1" x14ac:dyDescent="0.2">
      <c r="A1647" s="6"/>
    </row>
    <row r="1648" spans="1:1" x14ac:dyDescent="0.2">
      <c r="A1648" s="6"/>
    </row>
    <row r="1649" spans="1:1" x14ac:dyDescent="0.2">
      <c r="A1649" s="6"/>
    </row>
    <row r="1650" spans="1:1" x14ac:dyDescent="0.2">
      <c r="A1650" s="6"/>
    </row>
    <row r="1651" spans="1:1" x14ac:dyDescent="0.2">
      <c r="A1651" s="6"/>
    </row>
    <row r="1652" spans="1:1" x14ac:dyDescent="0.2">
      <c r="A1652" s="6"/>
    </row>
    <row r="1653" spans="1:1" x14ac:dyDescent="0.2">
      <c r="A1653" s="6"/>
    </row>
    <row r="1654" spans="1:1" x14ac:dyDescent="0.2">
      <c r="A1654" s="6"/>
    </row>
    <row r="1655" spans="1:1" x14ac:dyDescent="0.2">
      <c r="A1655" s="6"/>
    </row>
    <row r="1656" spans="1:1" x14ac:dyDescent="0.2">
      <c r="A1656" s="6"/>
    </row>
    <row r="1657" spans="1:1" x14ac:dyDescent="0.2">
      <c r="A1657" s="6"/>
    </row>
    <row r="1658" spans="1:1" x14ac:dyDescent="0.2">
      <c r="A1658" s="6"/>
    </row>
    <row r="1659" spans="1:1" x14ac:dyDescent="0.2">
      <c r="A1659" s="6"/>
    </row>
    <row r="1660" spans="1:1" x14ac:dyDescent="0.2">
      <c r="A1660" s="6"/>
    </row>
    <row r="1661" spans="1:1" x14ac:dyDescent="0.2">
      <c r="A1661" s="6"/>
    </row>
    <row r="1662" spans="1:1" x14ac:dyDescent="0.2">
      <c r="A1662" s="6"/>
    </row>
    <row r="1663" spans="1:1" x14ac:dyDescent="0.2">
      <c r="A1663" s="6"/>
    </row>
    <row r="1664" spans="1:1" x14ac:dyDescent="0.2">
      <c r="A1664" s="6"/>
    </row>
    <row r="1665" spans="1:1" x14ac:dyDescent="0.2">
      <c r="A1665" s="6"/>
    </row>
    <row r="1666" spans="1:1" x14ac:dyDescent="0.2">
      <c r="A1666" s="6"/>
    </row>
    <row r="1667" spans="1:1" x14ac:dyDescent="0.2">
      <c r="A1667" s="6"/>
    </row>
    <row r="1668" spans="1:1" x14ac:dyDescent="0.2">
      <c r="A1668" s="6"/>
    </row>
    <row r="1669" spans="1:1" x14ac:dyDescent="0.2">
      <c r="A1669" s="6"/>
    </row>
    <row r="1670" spans="1:1" x14ac:dyDescent="0.2">
      <c r="A1670" s="6"/>
    </row>
    <row r="1671" spans="1:1" x14ac:dyDescent="0.2">
      <c r="A1671" s="6"/>
    </row>
    <row r="1672" spans="1:1" x14ac:dyDescent="0.2">
      <c r="A1672" s="6"/>
    </row>
    <row r="1673" spans="1:1" x14ac:dyDescent="0.2">
      <c r="A1673" s="6"/>
    </row>
    <row r="1674" spans="1:1" x14ac:dyDescent="0.2">
      <c r="A1674" s="6"/>
    </row>
    <row r="1675" spans="1:1" x14ac:dyDescent="0.2">
      <c r="A1675" s="6"/>
    </row>
    <row r="1676" spans="1:1" x14ac:dyDescent="0.2">
      <c r="A1676" s="6"/>
    </row>
    <row r="1677" spans="1:1" x14ac:dyDescent="0.2">
      <c r="A1677" s="6"/>
    </row>
    <row r="1678" spans="1:1" x14ac:dyDescent="0.2">
      <c r="A1678" s="6"/>
    </row>
    <row r="1679" spans="1:1" x14ac:dyDescent="0.2">
      <c r="A1679" s="6"/>
    </row>
    <row r="1680" spans="1:1" x14ac:dyDescent="0.2">
      <c r="A1680" s="6"/>
    </row>
    <row r="1681" spans="1:1" x14ac:dyDescent="0.2">
      <c r="A1681" s="6"/>
    </row>
    <row r="1682" spans="1:1" x14ac:dyDescent="0.2">
      <c r="A1682" s="6"/>
    </row>
    <row r="1683" spans="1:1" x14ac:dyDescent="0.2">
      <c r="A1683" s="6"/>
    </row>
    <row r="1684" spans="1:1" x14ac:dyDescent="0.2">
      <c r="A1684" s="6"/>
    </row>
    <row r="1685" spans="1:1" x14ac:dyDescent="0.2">
      <c r="A1685" s="6"/>
    </row>
    <row r="1686" spans="1:1" x14ac:dyDescent="0.2">
      <c r="A1686" s="6"/>
    </row>
    <row r="1687" spans="1:1" x14ac:dyDescent="0.2">
      <c r="A1687" s="6"/>
    </row>
    <row r="1688" spans="1:1" x14ac:dyDescent="0.2">
      <c r="A1688" s="6"/>
    </row>
    <row r="1689" spans="1:1" x14ac:dyDescent="0.2">
      <c r="A1689" s="6"/>
    </row>
    <row r="1690" spans="1:1" x14ac:dyDescent="0.2">
      <c r="A1690" s="6"/>
    </row>
    <row r="1691" spans="1:1" x14ac:dyDescent="0.2">
      <c r="A1691" s="6"/>
    </row>
    <row r="1692" spans="1:1" x14ac:dyDescent="0.2">
      <c r="A1692" s="6"/>
    </row>
    <row r="1693" spans="1:1" x14ac:dyDescent="0.2">
      <c r="A1693" s="6"/>
    </row>
    <row r="1694" spans="1:1" x14ac:dyDescent="0.2">
      <c r="A1694" s="6"/>
    </row>
    <row r="1695" spans="1:1" x14ac:dyDescent="0.2">
      <c r="A1695" s="6"/>
    </row>
    <row r="1696" spans="1:1" x14ac:dyDescent="0.2">
      <c r="A1696" s="6"/>
    </row>
    <row r="1697" spans="1:1" x14ac:dyDescent="0.2">
      <c r="A1697" s="6"/>
    </row>
    <row r="1698" spans="1:1" x14ac:dyDescent="0.2">
      <c r="A1698" s="6"/>
    </row>
    <row r="1699" spans="1:1" x14ac:dyDescent="0.2">
      <c r="A1699" s="6"/>
    </row>
    <row r="1700" spans="1:1" x14ac:dyDescent="0.2">
      <c r="A1700" s="6"/>
    </row>
    <row r="1701" spans="1:1" x14ac:dyDescent="0.2">
      <c r="A1701" s="6"/>
    </row>
    <row r="1702" spans="1:1" x14ac:dyDescent="0.2">
      <c r="A1702" s="6"/>
    </row>
    <row r="1703" spans="1:1" x14ac:dyDescent="0.2">
      <c r="A1703" s="6"/>
    </row>
    <row r="1704" spans="1:1" x14ac:dyDescent="0.2">
      <c r="A1704" s="6"/>
    </row>
    <row r="1705" spans="1:1" x14ac:dyDescent="0.2">
      <c r="A1705" s="6"/>
    </row>
    <row r="1706" spans="1:1" x14ac:dyDescent="0.2">
      <c r="A1706" s="6"/>
    </row>
    <row r="1707" spans="1:1" x14ac:dyDescent="0.2">
      <c r="A1707" s="6"/>
    </row>
    <row r="1708" spans="1:1" x14ac:dyDescent="0.2">
      <c r="A1708" s="6"/>
    </row>
    <row r="1709" spans="1:1" x14ac:dyDescent="0.2">
      <c r="A1709" s="6"/>
    </row>
    <row r="1710" spans="1:1" x14ac:dyDescent="0.2">
      <c r="A1710" s="6"/>
    </row>
    <row r="1711" spans="1:1" x14ac:dyDescent="0.2">
      <c r="A1711" s="6"/>
    </row>
    <row r="1712" spans="1:1" x14ac:dyDescent="0.2">
      <c r="A1712" s="6"/>
    </row>
    <row r="1713" spans="1:1" x14ac:dyDescent="0.2">
      <c r="A1713" s="6"/>
    </row>
    <row r="1714" spans="1:1" x14ac:dyDescent="0.2">
      <c r="A1714" s="6"/>
    </row>
    <row r="1715" spans="1:1" x14ac:dyDescent="0.2">
      <c r="A1715" s="6"/>
    </row>
    <row r="1716" spans="1:1" x14ac:dyDescent="0.2">
      <c r="A1716" s="6"/>
    </row>
    <row r="1717" spans="1:1" x14ac:dyDescent="0.2">
      <c r="A1717" s="6"/>
    </row>
    <row r="1718" spans="1:1" x14ac:dyDescent="0.2">
      <c r="A1718" s="6"/>
    </row>
    <row r="1719" spans="1:1" x14ac:dyDescent="0.2">
      <c r="A1719" s="6"/>
    </row>
    <row r="1720" spans="1:1" x14ac:dyDescent="0.2">
      <c r="A1720" s="6"/>
    </row>
    <row r="1721" spans="1:1" x14ac:dyDescent="0.2">
      <c r="A1721" s="6"/>
    </row>
    <row r="1722" spans="1:1" x14ac:dyDescent="0.2">
      <c r="A1722" s="6"/>
    </row>
    <row r="1723" spans="1:1" x14ac:dyDescent="0.2">
      <c r="A1723" s="6"/>
    </row>
    <row r="1724" spans="1:1" x14ac:dyDescent="0.2">
      <c r="A1724" s="6"/>
    </row>
    <row r="1725" spans="1:1" x14ac:dyDescent="0.2">
      <c r="A1725" s="6"/>
    </row>
    <row r="1726" spans="1:1" x14ac:dyDescent="0.2">
      <c r="A1726" s="6"/>
    </row>
    <row r="1727" spans="1:1" x14ac:dyDescent="0.2">
      <c r="A1727" s="6"/>
    </row>
    <row r="1728" spans="1:1" x14ac:dyDescent="0.2">
      <c r="A1728" s="6"/>
    </row>
    <row r="1729" spans="1:1" x14ac:dyDescent="0.2">
      <c r="A1729" s="6"/>
    </row>
    <row r="1730" spans="1:1" x14ac:dyDescent="0.2">
      <c r="A1730" s="6"/>
    </row>
    <row r="1731" spans="1:1" x14ac:dyDescent="0.2">
      <c r="A1731" s="6"/>
    </row>
    <row r="1732" spans="1:1" x14ac:dyDescent="0.2">
      <c r="A1732" s="6"/>
    </row>
    <row r="1733" spans="1:1" x14ac:dyDescent="0.2">
      <c r="A1733" s="6"/>
    </row>
    <row r="1734" spans="1:1" x14ac:dyDescent="0.2">
      <c r="A1734" s="6"/>
    </row>
    <row r="1735" spans="1:1" x14ac:dyDescent="0.2">
      <c r="A1735" s="6"/>
    </row>
    <row r="1736" spans="1:1" x14ac:dyDescent="0.2">
      <c r="A1736" s="6"/>
    </row>
    <row r="1737" spans="1:1" x14ac:dyDescent="0.2">
      <c r="A1737" s="6"/>
    </row>
    <row r="1738" spans="1:1" x14ac:dyDescent="0.2">
      <c r="A1738" s="6"/>
    </row>
    <row r="1739" spans="1:1" x14ac:dyDescent="0.2">
      <c r="A1739" s="6"/>
    </row>
    <row r="1740" spans="1:1" x14ac:dyDescent="0.2">
      <c r="A1740" s="6"/>
    </row>
    <row r="1741" spans="1:1" x14ac:dyDescent="0.2">
      <c r="A1741" s="6"/>
    </row>
    <row r="1742" spans="1:1" x14ac:dyDescent="0.2">
      <c r="A1742" s="6"/>
    </row>
    <row r="1743" spans="1:1" x14ac:dyDescent="0.2">
      <c r="A1743" s="6"/>
    </row>
    <row r="1744" spans="1:1" x14ac:dyDescent="0.2">
      <c r="A1744" s="6"/>
    </row>
    <row r="1745" spans="1:1" x14ac:dyDescent="0.2">
      <c r="A1745" s="6"/>
    </row>
    <row r="1746" spans="1:1" x14ac:dyDescent="0.2">
      <c r="A1746" s="6"/>
    </row>
    <row r="1747" spans="1:1" x14ac:dyDescent="0.2">
      <c r="A1747" s="6"/>
    </row>
    <row r="1748" spans="1:1" x14ac:dyDescent="0.2">
      <c r="A1748" s="6"/>
    </row>
    <row r="1749" spans="1:1" x14ac:dyDescent="0.2">
      <c r="A1749" s="6"/>
    </row>
    <row r="1750" spans="1:1" x14ac:dyDescent="0.2">
      <c r="A1750" s="6"/>
    </row>
    <row r="1751" spans="1:1" x14ac:dyDescent="0.2">
      <c r="A1751" s="6"/>
    </row>
    <row r="1752" spans="1:1" x14ac:dyDescent="0.2">
      <c r="A1752" s="6"/>
    </row>
    <row r="1753" spans="1:1" x14ac:dyDescent="0.2">
      <c r="A1753" s="6"/>
    </row>
    <row r="1754" spans="1:1" x14ac:dyDescent="0.2">
      <c r="A1754" s="6"/>
    </row>
    <row r="1755" spans="1:1" x14ac:dyDescent="0.2">
      <c r="A1755" s="6"/>
    </row>
    <row r="1756" spans="1:1" x14ac:dyDescent="0.2">
      <c r="A1756" s="6"/>
    </row>
    <row r="1757" spans="1:1" x14ac:dyDescent="0.2">
      <c r="A1757" s="6"/>
    </row>
    <row r="1758" spans="1:1" x14ac:dyDescent="0.2">
      <c r="A1758" s="6"/>
    </row>
    <row r="1759" spans="1:1" x14ac:dyDescent="0.2">
      <c r="A1759" s="6"/>
    </row>
    <row r="1760" spans="1:1" x14ac:dyDescent="0.2">
      <c r="A1760" s="6"/>
    </row>
    <row r="1761" spans="1:1" x14ac:dyDescent="0.2">
      <c r="A1761" s="6"/>
    </row>
    <row r="1762" spans="1:1" x14ac:dyDescent="0.2">
      <c r="A1762" s="6"/>
    </row>
    <row r="1763" spans="1:1" x14ac:dyDescent="0.2">
      <c r="A1763" s="6"/>
    </row>
    <row r="1764" spans="1:1" x14ac:dyDescent="0.2">
      <c r="A1764" s="6"/>
    </row>
    <row r="1765" spans="1:1" x14ac:dyDescent="0.2">
      <c r="A1765" s="6"/>
    </row>
    <row r="1766" spans="1:1" x14ac:dyDescent="0.2">
      <c r="A1766" s="6"/>
    </row>
    <row r="1767" spans="1:1" x14ac:dyDescent="0.2">
      <c r="A1767" s="6"/>
    </row>
    <row r="1768" spans="1:1" x14ac:dyDescent="0.2">
      <c r="A1768" s="6"/>
    </row>
    <row r="1769" spans="1:1" x14ac:dyDescent="0.2">
      <c r="A1769" s="6"/>
    </row>
    <row r="1770" spans="1:1" x14ac:dyDescent="0.2">
      <c r="A1770" s="6"/>
    </row>
    <row r="1771" spans="1:1" x14ac:dyDescent="0.2">
      <c r="A1771" s="6"/>
    </row>
    <row r="1772" spans="1:1" x14ac:dyDescent="0.2">
      <c r="A1772" s="6"/>
    </row>
    <row r="1773" spans="1:1" x14ac:dyDescent="0.2">
      <c r="A1773" s="6"/>
    </row>
    <row r="1774" spans="1:1" x14ac:dyDescent="0.2">
      <c r="A1774" s="6"/>
    </row>
    <row r="1775" spans="1:1" x14ac:dyDescent="0.2">
      <c r="A1775" s="6"/>
    </row>
    <row r="1776" spans="1:1" x14ac:dyDescent="0.2">
      <c r="A1776" s="6"/>
    </row>
    <row r="1777" spans="1:1" x14ac:dyDescent="0.2">
      <c r="A1777" s="6"/>
    </row>
    <row r="1778" spans="1:1" x14ac:dyDescent="0.2">
      <c r="A1778" s="6"/>
    </row>
    <row r="1779" spans="1:1" x14ac:dyDescent="0.2">
      <c r="A1779" s="6"/>
    </row>
    <row r="1780" spans="1:1" x14ac:dyDescent="0.2">
      <c r="A1780" s="6"/>
    </row>
    <row r="1781" spans="1:1" x14ac:dyDescent="0.2">
      <c r="A1781" s="6"/>
    </row>
    <row r="1782" spans="1:1" x14ac:dyDescent="0.2">
      <c r="A1782" s="6"/>
    </row>
    <row r="1783" spans="1:1" x14ac:dyDescent="0.2">
      <c r="A1783" s="6"/>
    </row>
    <row r="1784" spans="1:1" x14ac:dyDescent="0.2">
      <c r="A1784" s="6"/>
    </row>
    <row r="1785" spans="1:1" x14ac:dyDescent="0.2">
      <c r="A1785" s="6"/>
    </row>
    <row r="1786" spans="1:1" x14ac:dyDescent="0.2">
      <c r="A1786" s="6"/>
    </row>
    <row r="1787" spans="1:1" x14ac:dyDescent="0.2">
      <c r="A1787" s="6"/>
    </row>
    <row r="1788" spans="1:1" x14ac:dyDescent="0.2">
      <c r="A1788" s="6"/>
    </row>
    <row r="1789" spans="1:1" x14ac:dyDescent="0.2">
      <c r="A1789" s="6"/>
    </row>
    <row r="1790" spans="1:1" x14ac:dyDescent="0.2">
      <c r="A1790" s="6"/>
    </row>
    <row r="1791" spans="1:1" x14ac:dyDescent="0.2">
      <c r="A1791" s="6"/>
    </row>
    <row r="1792" spans="1:1" x14ac:dyDescent="0.2">
      <c r="A1792" s="6"/>
    </row>
    <row r="1793" spans="1:1" x14ac:dyDescent="0.2">
      <c r="A1793" s="6"/>
    </row>
    <row r="1794" spans="1:1" x14ac:dyDescent="0.2">
      <c r="A1794" s="6"/>
    </row>
    <row r="1795" spans="1:1" x14ac:dyDescent="0.2">
      <c r="A1795" s="6"/>
    </row>
    <row r="1796" spans="1:1" x14ac:dyDescent="0.2">
      <c r="A1796" s="6"/>
    </row>
    <row r="1797" spans="1:1" x14ac:dyDescent="0.2">
      <c r="A1797" s="6"/>
    </row>
    <row r="1798" spans="1:1" x14ac:dyDescent="0.2">
      <c r="A1798" s="6"/>
    </row>
    <row r="1799" spans="1:1" x14ac:dyDescent="0.2">
      <c r="A1799" s="6"/>
    </row>
    <row r="1800" spans="1:1" x14ac:dyDescent="0.2">
      <c r="A1800" s="6"/>
    </row>
    <row r="1801" spans="1:1" x14ac:dyDescent="0.2">
      <c r="A1801" s="6"/>
    </row>
    <row r="1802" spans="1:1" x14ac:dyDescent="0.2">
      <c r="A1802" s="6"/>
    </row>
    <row r="1803" spans="1:1" x14ac:dyDescent="0.2">
      <c r="A1803" s="6"/>
    </row>
    <row r="1804" spans="1:1" x14ac:dyDescent="0.2">
      <c r="A1804" s="6"/>
    </row>
    <row r="1805" spans="1:1" x14ac:dyDescent="0.2">
      <c r="A1805" s="6"/>
    </row>
    <row r="1806" spans="1:1" x14ac:dyDescent="0.2">
      <c r="A1806" s="6"/>
    </row>
    <row r="1807" spans="1:1" x14ac:dyDescent="0.2">
      <c r="A1807" s="6"/>
    </row>
    <row r="1808" spans="1:1" x14ac:dyDescent="0.2">
      <c r="A1808" s="6"/>
    </row>
    <row r="1809" spans="1:1" x14ac:dyDescent="0.2">
      <c r="A1809" s="6"/>
    </row>
    <row r="1810" spans="1:1" x14ac:dyDescent="0.2">
      <c r="A1810" s="6"/>
    </row>
    <row r="1811" spans="1:1" x14ac:dyDescent="0.2">
      <c r="A1811" s="6"/>
    </row>
    <row r="1812" spans="1:1" x14ac:dyDescent="0.2">
      <c r="A1812" s="6"/>
    </row>
    <row r="1813" spans="1:1" x14ac:dyDescent="0.2">
      <c r="A1813" s="6"/>
    </row>
    <row r="1814" spans="1:1" x14ac:dyDescent="0.2">
      <c r="A1814" s="6"/>
    </row>
    <row r="1815" spans="1:1" x14ac:dyDescent="0.2">
      <c r="A1815" s="6"/>
    </row>
    <row r="1816" spans="1:1" x14ac:dyDescent="0.2">
      <c r="A1816" s="6"/>
    </row>
    <row r="1817" spans="1:1" x14ac:dyDescent="0.2">
      <c r="A1817" s="6"/>
    </row>
    <row r="1818" spans="1:1" x14ac:dyDescent="0.2">
      <c r="A1818" s="6"/>
    </row>
    <row r="1819" spans="1:1" x14ac:dyDescent="0.2">
      <c r="A1819" s="6"/>
    </row>
    <row r="1820" spans="1:1" x14ac:dyDescent="0.2">
      <c r="A1820" s="6"/>
    </row>
    <row r="1821" spans="1:1" x14ac:dyDescent="0.2">
      <c r="A1821" s="6"/>
    </row>
    <row r="1822" spans="1:1" x14ac:dyDescent="0.2">
      <c r="A1822" s="6"/>
    </row>
    <row r="1823" spans="1:1" x14ac:dyDescent="0.2">
      <c r="A1823" s="6"/>
    </row>
    <row r="1824" spans="1:1" x14ac:dyDescent="0.2">
      <c r="A1824" s="6"/>
    </row>
    <row r="1825" spans="1:1" x14ac:dyDescent="0.2">
      <c r="A1825" s="6"/>
    </row>
    <row r="1826" spans="1:1" x14ac:dyDescent="0.2">
      <c r="A1826" s="6"/>
    </row>
    <row r="1827" spans="1:1" x14ac:dyDescent="0.2">
      <c r="A1827" s="6"/>
    </row>
    <row r="1828" spans="1:1" x14ac:dyDescent="0.2">
      <c r="A1828" s="6"/>
    </row>
    <row r="1829" spans="1:1" x14ac:dyDescent="0.2">
      <c r="A1829" s="6"/>
    </row>
    <row r="1830" spans="1:1" x14ac:dyDescent="0.2">
      <c r="A1830" s="6"/>
    </row>
    <row r="1831" spans="1:1" x14ac:dyDescent="0.2">
      <c r="A1831" s="6"/>
    </row>
    <row r="1832" spans="1:1" x14ac:dyDescent="0.2">
      <c r="A1832" s="6"/>
    </row>
    <row r="1833" spans="1:1" x14ac:dyDescent="0.2">
      <c r="A1833" s="6"/>
    </row>
    <row r="1834" spans="1:1" x14ac:dyDescent="0.2">
      <c r="A1834" s="6"/>
    </row>
    <row r="1835" spans="1:1" x14ac:dyDescent="0.2">
      <c r="A1835" s="6"/>
    </row>
    <row r="1836" spans="1:1" x14ac:dyDescent="0.2">
      <c r="A1836" s="6"/>
    </row>
    <row r="1837" spans="1:1" x14ac:dyDescent="0.2">
      <c r="A1837" s="6"/>
    </row>
    <row r="1838" spans="1:1" x14ac:dyDescent="0.2">
      <c r="A1838" s="6"/>
    </row>
    <row r="1839" spans="1:1" x14ac:dyDescent="0.2">
      <c r="A1839" s="6"/>
    </row>
    <row r="1840" spans="1:1" x14ac:dyDescent="0.2">
      <c r="A1840" s="6"/>
    </row>
    <row r="1841" spans="1:1" x14ac:dyDescent="0.2">
      <c r="A1841" s="6"/>
    </row>
    <row r="1842" spans="1:1" x14ac:dyDescent="0.2">
      <c r="A1842" s="6"/>
    </row>
    <row r="1843" spans="1:1" x14ac:dyDescent="0.2">
      <c r="A1843" s="6"/>
    </row>
    <row r="1844" spans="1:1" x14ac:dyDescent="0.2">
      <c r="A1844" s="6"/>
    </row>
    <row r="1845" spans="1:1" x14ac:dyDescent="0.2">
      <c r="A1845" s="6"/>
    </row>
    <row r="1846" spans="1:1" x14ac:dyDescent="0.2">
      <c r="A1846" s="6"/>
    </row>
    <row r="1847" spans="1:1" x14ac:dyDescent="0.2">
      <c r="A1847" s="6"/>
    </row>
    <row r="1848" spans="1:1" x14ac:dyDescent="0.2">
      <c r="A1848" s="6"/>
    </row>
    <row r="1849" spans="1:1" x14ac:dyDescent="0.2">
      <c r="A1849" s="6"/>
    </row>
    <row r="1850" spans="1:1" x14ac:dyDescent="0.2">
      <c r="A1850" s="6"/>
    </row>
    <row r="1851" spans="1:1" x14ac:dyDescent="0.2">
      <c r="A1851" s="6"/>
    </row>
    <row r="1852" spans="1:1" x14ac:dyDescent="0.2">
      <c r="A1852" s="6"/>
    </row>
    <row r="1853" spans="1:1" x14ac:dyDescent="0.2">
      <c r="A1853" s="6"/>
    </row>
    <row r="1854" spans="1:1" x14ac:dyDescent="0.2">
      <c r="A1854" s="6"/>
    </row>
    <row r="1855" spans="1:1" x14ac:dyDescent="0.2">
      <c r="A1855" s="6"/>
    </row>
    <row r="1856" spans="1:1" x14ac:dyDescent="0.2">
      <c r="A1856" s="6"/>
    </row>
    <row r="1857" spans="1:1" x14ac:dyDescent="0.2">
      <c r="A1857" s="6"/>
    </row>
    <row r="1858" spans="1:1" x14ac:dyDescent="0.2">
      <c r="A1858" s="6"/>
    </row>
    <row r="1859" spans="1:1" x14ac:dyDescent="0.2">
      <c r="A1859" s="6"/>
    </row>
    <row r="1860" spans="1:1" x14ac:dyDescent="0.2">
      <c r="A1860" s="6"/>
    </row>
    <row r="1861" spans="1:1" x14ac:dyDescent="0.2">
      <c r="A1861" s="6"/>
    </row>
    <row r="1862" spans="1:1" x14ac:dyDescent="0.2">
      <c r="A1862" s="6"/>
    </row>
    <row r="1863" spans="1:1" x14ac:dyDescent="0.2">
      <c r="A1863" s="6"/>
    </row>
    <row r="1864" spans="1:1" x14ac:dyDescent="0.2">
      <c r="A1864" s="6"/>
    </row>
    <row r="1865" spans="1:1" x14ac:dyDescent="0.2">
      <c r="A1865" s="6"/>
    </row>
    <row r="1866" spans="1:1" x14ac:dyDescent="0.2">
      <c r="A1866" s="6"/>
    </row>
    <row r="1867" spans="1:1" x14ac:dyDescent="0.2">
      <c r="A1867" s="6"/>
    </row>
    <row r="1868" spans="1:1" x14ac:dyDescent="0.2">
      <c r="A1868" s="6"/>
    </row>
    <row r="1869" spans="1:1" x14ac:dyDescent="0.2">
      <c r="A1869" s="6"/>
    </row>
    <row r="1870" spans="1:1" x14ac:dyDescent="0.2">
      <c r="A1870" s="6"/>
    </row>
    <row r="1871" spans="1:1" x14ac:dyDescent="0.2">
      <c r="A1871" s="6"/>
    </row>
    <row r="1872" spans="1:1" x14ac:dyDescent="0.2">
      <c r="A1872" s="6"/>
    </row>
    <row r="1873" spans="1:1" x14ac:dyDescent="0.2">
      <c r="A1873" s="6"/>
    </row>
    <row r="1874" spans="1:1" x14ac:dyDescent="0.2">
      <c r="A1874" s="6"/>
    </row>
    <row r="1875" spans="1:1" x14ac:dyDescent="0.2">
      <c r="A1875" s="6"/>
    </row>
    <row r="1876" spans="1:1" x14ac:dyDescent="0.2">
      <c r="A1876" s="6"/>
    </row>
    <row r="1877" spans="1:1" x14ac:dyDescent="0.2">
      <c r="A1877" s="6"/>
    </row>
    <row r="1878" spans="1:1" x14ac:dyDescent="0.2">
      <c r="A1878" s="6"/>
    </row>
    <row r="1879" spans="1:1" x14ac:dyDescent="0.2">
      <c r="A1879" s="6"/>
    </row>
    <row r="1880" spans="1:1" x14ac:dyDescent="0.2">
      <c r="A1880" s="6"/>
    </row>
    <row r="1881" spans="1:1" x14ac:dyDescent="0.2">
      <c r="A1881" s="6"/>
    </row>
    <row r="1882" spans="1:1" x14ac:dyDescent="0.2">
      <c r="A1882" s="6"/>
    </row>
    <row r="1883" spans="1:1" x14ac:dyDescent="0.2">
      <c r="A1883" s="6"/>
    </row>
    <row r="1884" spans="1:1" x14ac:dyDescent="0.2">
      <c r="A1884" s="6"/>
    </row>
    <row r="1885" spans="1:1" x14ac:dyDescent="0.2">
      <c r="A1885" s="6"/>
    </row>
    <row r="1886" spans="1:1" x14ac:dyDescent="0.2">
      <c r="A1886" s="6"/>
    </row>
    <row r="1887" spans="1:1" x14ac:dyDescent="0.2">
      <c r="A1887" s="6"/>
    </row>
    <row r="1888" spans="1:1" x14ac:dyDescent="0.2">
      <c r="A1888" s="6"/>
    </row>
    <row r="1889" spans="1:1" x14ac:dyDescent="0.2">
      <c r="A1889" s="6"/>
    </row>
    <row r="1890" spans="1:1" x14ac:dyDescent="0.2">
      <c r="A1890" s="6"/>
    </row>
    <row r="1891" spans="1:1" x14ac:dyDescent="0.2">
      <c r="A1891" s="6"/>
    </row>
    <row r="1892" spans="1:1" x14ac:dyDescent="0.2">
      <c r="A1892" s="6"/>
    </row>
    <row r="1893" spans="1:1" x14ac:dyDescent="0.2">
      <c r="A1893" s="6"/>
    </row>
    <row r="1894" spans="1:1" x14ac:dyDescent="0.2">
      <c r="A1894" s="6"/>
    </row>
    <row r="1895" spans="1:1" x14ac:dyDescent="0.2">
      <c r="A1895" s="6"/>
    </row>
    <row r="1896" spans="1:1" x14ac:dyDescent="0.2">
      <c r="A1896" s="6"/>
    </row>
    <row r="1897" spans="1:1" x14ac:dyDescent="0.2">
      <c r="A1897" s="6"/>
    </row>
    <row r="1898" spans="1:1" x14ac:dyDescent="0.2">
      <c r="A1898" s="6"/>
    </row>
    <row r="1899" spans="1:1" x14ac:dyDescent="0.2">
      <c r="A1899" s="6"/>
    </row>
    <row r="1900" spans="1:1" x14ac:dyDescent="0.2">
      <c r="A1900" s="6"/>
    </row>
    <row r="1901" spans="1:1" x14ac:dyDescent="0.2">
      <c r="A1901" s="6"/>
    </row>
    <row r="1902" spans="1:1" x14ac:dyDescent="0.2">
      <c r="A1902" s="6"/>
    </row>
    <row r="1903" spans="1:1" x14ac:dyDescent="0.2">
      <c r="A1903" s="6"/>
    </row>
    <row r="1904" spans="1:1" x14ac:dyDescent="0.2">
      <c r="A1904" s="6"/>
    </row>
    <row r="1905" spans="1:1" x14ac:dyDescent="0.2">
      <c r="A1905" s="6"/>
    </row>
    <row r="1906" spans="1:1" x14ac:dyDescent="0.2">
      <c r="A1906" s="6"/>
    </row>
    <row r="1907" spans="1:1" x14ac:dyDescent="0.2">
      <c r="A1907" s="6"/>
    </row>
    <row r="1908" spans="1:1" x14ac:dyDescent="0.2">
      <c r="A1908" s="6"/>
    </row>
    <row r="1909" spans="1:1" x14ac:dyDescent="0.2">
      <c r="A1909" s="6"/>
    </row>
    <row r="1910" spans="1:1" x14ac:dyDescent="0.2">
      <c r="A1910" s="6"/>
    </row>
    <row r="1911" spans="1:1" x14ac:dyDescent="0.2">
      <c r="A1911" s="6"/>
    </row>
    <row r="1912" spans="1:1" x14ac:dyDescent="0.2">
      <c r="A1912" s="6"/>
    </row>
    <row r="1913" spans="1:1" x14ac:dyDescent="0.2">
      <c r="A1913" s="6"/>
    </row>
    <row r="1914" spans="1:1" x14ac:dyDescent="0.2">
      <c r="A1914" s="6"/>
    </row>
    <row r="1915" spans="1:1" x14ac:dyDescent="0.2">
      <c r="A1915" s="6"/>
    </row>
    <row r="1916" spans="1:1" x14ac:dyDescent="0.2">
      <c r="A1916" s="6"/>
    </row>
    <row r="1917" spans="1:1" x14ac:dyDescent="0.2">
      <c r="A1917" s="6"/>
    </row>
    <row r="1918" spans="1:1" x14ac:dyDescent="0.2">
      <c r="A1918" s="6"/>
    </row>
    <row r="1919" spans="1:1" x14ac:dyDescent="0.2">
      <c r="A1919" s="6"/>
    </row>
    <row r="1920" spans="1:1" x14ac:dyDescent="0.2">
      <c r="A1920" s="6"/>
    </row>
    <row r="1921" spans="1:1" x14ac:dyDescent="0.2">
      <c r="A1921" s="6"/>
    </row>
    <row r="1922" spans="1:1" x14ac:dyDescent="0.2">
      <c r="A1922" s="6"/>
    </row>
    <row r="1923" spans="1:1" x14ac:dyDescent="0.2">
      <c r="A1923" s="6"/>
    </row>
    <row r="1924" spans="1:1" x14ac:dyDescent="0.2">
      <c r="A1924" s="6"/>
    </row>
    <row r="1925" spans="1:1" x14ac:dyDescent="0.2">
      <c r="A1925" s="6"/>
    </row>
    <row r="1926" spans="1:1" x14ac:dyDescent="0.2">
      <c r="A1926" s="6"/>
    </row>
    <row r="1927" spans="1:1" x14ac:dyDescent="0.2">
      <c r="A1927" s="6"/>
    </row>
    <row r="1928" spans="1:1" x14ac:dyDescent="0.2">
      <c r="A1928" s="6"/>
    </row>
    <row r="1929" spans="1:1" x14ac:dyDescent="0.2">
      <c r="A1929" s="6"/>
    </row>
    <row r="1930" spans="1:1" x14ac:dyDescent="0.2">
      <c r="A1930" s="6"/>
    </row>
    <row r="1931" spans="1:1" x14ac:dyDescent="0.2">
      <c r="A1931" s="6"/>
    </row>
    <row r="1932" spans="1:1" x14ac:dyDescent="0.2">
      <c r="A1932" s="6"/>
    </row>
    <row r="1933" spans="1:1" x14ac:dyDescent="0.2">
      <c r="A1933" s="6"/>
    </row>
    <row r="1934" spans="1:1" x14ac:dyDescent="0.2">
      <c r="A1934" s="6"/>
    </row>
    <row r="1935" spans="1:1" x14ac:dyDescent="0.2">
      <c r="A1935" s="6"/>
    </row>
    <row r="1936" spans="1:1" x14ac:dyDescent="0.2">
      <c r="A1936" s="6"/>
    </row>
    <row r="1937" spans="1:1" x14ac:dyDescent="0.2">
      <c r="A1937" s="6"/>
    </row>
    <row r="1938" spans="1:1" x14ac:dyDescent="0.2">
      <c r="A1938" s="6"/>
    </row>
    <row r="1939" spans="1:1" x14ac:dyDescent="0.2">
      <c r="A1939" s="6"/>
    </row>
    <row r="1940" spans="1:1" x14ac:dyDescent="0.2">
      <c r="A1940" s="6"/>
    </row>
    <row r="1941" spans="1:1" x14ac:dyDescent="0.2">
      <c r="A1941" s="6"/>
    </row>
    <row r="1942" spans="1:1" x14ac:dyDescent="0.2">
      <c r="A1942" s="6"/>
    </row>
    <row r="1943" spans="1:1" x14ac:dyDescent="0.2">
      <c r="A1943" s="6"/>
    </row>
    <row r="1944" spans="1:1" x14ac:dyDescent="0.2">
      <c r="A1944" s="6"/>
    </row>
    <row r="1945" spans="1:1" x14ac:dyDescent="0.2">
      <c r="A1945" s="6"/>
    </row>
    <row r="1946" spans="1:1" x14ac:dyDescent="0.2">
      <c r="A1946" s="6"/>
    </row>
    <row r="1947" spans="1:1" x14ac:dyDescent="0.2">
      <c r="A1947" s="6"/>
    </row>
    <row r="1948" spans="1:1" x14ac:dyDescent="0.2">
      <c r="A1948" s="6"/>
    </row>
    <row r="1949" spans="1:1" x14ac:dyDescent="0.2">
      <c r="A1949" s="6"/>
    </row>
    <row r="1950" spans="1:1" x14ac:dyDescent="0.2">
      <c r="A1950" s="6"/>
    </row>
    <row r="1951" spans="1:1" x14ac:dyDescent="0.2">
      <c r="A1951" s="6"/>
    </row>
    <row r="1952" spans="1:1" x14ac:dyDescent="0.2">
      <c r="A1952" s="6"/>
    </row>
    <row r="1953" spans="1:1" x14ac:dyDescent="0.2">
      <c r="A1953" s="6"/>
    </row>
    <row r="1954" spans="1:1" x14ac:dyDescent="0.2">
      <c r="A1954" s="6"/>
    </row>
    <row r="1955" spans="1:1" x14ac:dyDescent="0.2">
      <c r="A1955" s="6"/>
    </row>
    <row r="1956" spans="1:1" x14ac:dyDescent="0.2">
      <c r="A1956" s="6"/>
    </row>
    <row r="1957" spans="1:1" x14ac:dyDescent="0.2">
      <c r="A1957" s="6"/>
    </row>
    <row r="1958" spans="1:1" x14ac:dyDescent="0.2">
      <c r="A1958" s="6"/>
    </row>
    <row r="1959" spans="1:1" x14ac:dyDescent="0.2">
      <c r="A1959" s="6"/>
    </row>
  </sheetData>
  <sortState xmlns:xlrd2="http://schemas.microsoft.com/office/spreadsheetml/2017/richdata2" ref="A21:W484">
    <sortCondition ref="C21:C484"/>
  </sortState>
  <phoneticPr fontId="7" type="noConversion"/>
  <hyperlinks>
    <hyperlink ref="H3507" r:id="rId1" display="http://vsolj.cetus-net.org/bulletin.html" xr:uid="{00000000-0004-0000-0000-000000000000}"/>
    <hyperlink ref="H65046" r:id="rId2" display="http://vsolj.cetus-net.org/bulletin.html" xr:uid="{00000000-0004-0000-0000-000001000000}"/>
    <hyperlink ref="H65039" r:id="rId3" display="http://vsolj.cetus-net.org/bulletin.html" xr:uid="{00000000-0004-0000-0000-000002000000}"/>
    <hyperlink ref="AP2536" r:id="rId4" display="http://cdsbib.u-strasbg.fr/cgi-bin/cdsbib?1990RMxAA..21..381G" xr:uid="{00000000-0004-0000-0000-000003000000}"/>
    <hyperlink ref="AP2539" r:id="rId5" display="http://cdsbib.u-strasbg.fr/cgi-bin/cdsbib?1990RMxAA..21..381G" xr:uid="{00000000-0004-0000-0000-000004000000}"/>
    <hyperlink ref="AP2537" r:id="rId6" display="http://cdsbib.u-strasbg.fr/cgi-bin/cdsbib?1990RMxAA..21..381G" xr:uid="{00000000-0004-0000-0000-000005000000}"/>
    <hyperlink ref="AP2515" r:id="rId7" display="http://cdsbib.u-strasbg.fr/cgi-bin/cdsbib?1990RMxAA..21..381G" xr:uid="{00000000-0004-0000-0000-000006000000}"/>
    <hyperlink ref="I65046" r:id="rId8" display="http://vsolj.cetus-net.org/bulletin.html" xr:uid="{00000000-0004-0000-0000-000007000000}"/>
    <hyperlink ref="AQ2649" r:id="rId9" display="http://cdsbib.u-strasbg.fr/cgi-bin/cdsbib?1990RMxAA..21..381G" xr:uid="{00000000-0004-0000-0000-000008000000}"/>
    <hyperlink ref="AQ918" r:id="rId10" display="http://cdsbib.u-strasbg.fr/cgi-bin/cdsbib?1990RMxAA..21..381G" xr:uid="{00000000-0004-0000-0000-000009000000}"/>
    <hyperlink ref="AQ2650" r:id="rId11" display="http://cdsbib.u-strasbg.fr/cgi-bin/cdsbib?1990RMxAA..21..381G" xr:uid="{00000000-0004-0000-0000-00000A000000}"/>
    <hyperlink ref="H65043" r:id="rId12" display="https://www.aavso.org/ejaavso" xr:uid="{00000000-0004-0000-0000-00000B000000}"/>
    <hyperlink ref="H65217" r:id="rId13" display="http://vsolj.cetus-net.org/bulletin.html" xr:uid="{00000000-0004-0000-0000-00000C000000}"/>
    <hyperlink ref="H65210" r:id="rId14" display="https://www.aavso.org/ejaavso" xr:uid="{00000000-0004-0000-0000-00000D000000}"/>
    <hyperlink ref="AP2068" r:id="rId15" display="http://cdsbib.u-strasbg.fr/cgi-bin/cdsbib?1990RMxAA..21..381G" xr:uid="{00000000-0004-0000-0000-00000E000000}"/>
    <hyperlink ref="AP2065" r:id="rId16" display="http://cdsbib.u-strasbg.fr/cgi-bin/cdsbib?1990RMxAA..21..381G" xr:uid="{00000000-0004-0000-0000-00000F000000}"/>
    <hyperlink ref="AP2067" r:id="rId17" display="http://cdsbib.u-strasbg.fr/cgi-bin/cdsbib?1990RMxAA..21..381G" xr:uid="{00000000-0004-0000-0000-000010000000}"/>
    <hyperlink ref="AP2043" r:id="rId18" display="http://cdsbib.u-strasbg.fr/cgi-bin/cdsbib?1990RMxAA..21..381G" xr:uid="{00000000-0004-0000-0000-000011000000}"/>
    <hyperlink ref="I65217" r:id="rId19" display="http://vsolj.cetus-net.org/bulletin.html" xr:uid="{00000000-0004-0000-0000-000012000000}"/>
    <hyperlink ref="AQ2204" r:id="rId20" display="http://cdsbib.u-strasbg.fr/cgi-bin/cdsbib?1990RMxAA..21..381G" xr:uid="{00000000-0004-0000-0000-000013000000}"/>
    <hyperlink ref="AQ3848" r:id="rId21" display="http://cdsbib.u-strasbg.fr/cgi-bin/cdsbib?1990RMxAA..21..381G" xr:uid="{00000000-0004-0000-0000-000014000000}"/>
    <hyperlink ref="AQ2205" r:id="rId22" display="http://cdsbib.u-strasbg.fr/cgi-bin/cdsbib?1990RMxAA..21..381G" xr:uid="{00000000-0004-0000-0000-000015000000}"/>
    <hyperlink ref="H65214" r:id="rId23" display="https://www.aavso.org/ejaavso" xr:uid="{00000000-0004-0000-0000-000016000000}"/>
    <hyperlink ref="H3055" r:id="rId24" display="http://vsolj.cetus-net.org/bulletin.html" xr:uid="{00000000-0004-0000-0000-000017000000}"/>
    <hyperlink ref="AP6293" r:id="rId25" display="http://cdsbib.u-strasbg.fr/cgi-bin/cdsbib?1990RMxAA..21..381G" xr:uid="{00000000-0004-0000-0000-000018000000}"/>
    <hyperlink ref="AP6296" r:id="rId26" display="http://cdsbib.u-strasbg.fr/cgi-bin/cdsbib?1990RMxAA..21..381G" xr:uid="{00000000-0004-0000-0000-000019000000}"/>
    <hyperlink ref="AP6294" r:id="rId27" display="http://cdsbib.u-strasbg.fr/cgi-bin/cdsbib?1990RMxAA..21..381G" xr:uid="{00000000-0004-0000-0000-00001A000000}"/>
    <hyperlink ref="AP6272" r:id="rId28" display="http://cdsbib.u-strasbg.fr/cgi-bin/cdsbib?1990RMxAA..21..381G" xr:uid="{00000000-0004-0000-0000-00001B000000}"/>
    <hyperlink ref="I3055" r:id="rId29" display="http://vsolj.cetus-net.org/bulletin.html" xr:uid="{00000000-0004-0000-0000-00001C000000}"/>
    <hyperlink ref="AQ6406" r:id="rId30" display="http://cdsbib.u-strasbg.fr/cgi-bin/cdsbib?1990RMxAA..21..381G" xr:uid="{00000000-0004-0000-0000-00001D000000}"/>
    <hyperlink ref="AQ958" r:id="rId31" display="http://cdsbib.u-strasbg.fr/cgi-bin/cdsbib?1990RMxAA..21..381G" xr:uid="{00000000-0004-0000-0000-00001E000000}"/>
    <hyperlink ref="AQ6407" r:id="rId32" display="http://cdsbib.u-strasbg.fr/cgi-bin/cdsbib?1990RMxAA..21..381G" xr:uid="{00000000-0004-0000-0000-00001F000000}"/>
    <hyperlink ref="H65297" r:id="rId33" display="http://vsolj.cetus-net.org/bulletin.html" xr:uid="{00000000-0004-0000-0000-000020000000}"/>
    <hyperlink ref="H65290" r:id="rId34" display="https://www.aavso.org/ejaavso" xr:uid="{00000000-0004-0000-0000-000021000000}"/>
    <hyperlink ref="I65297" r:id="rId35" display="http://vsolj.cetus-net.org/bulletin.html" xr:uid="{00000000-0004-0000-0000-000022000000}"/>
    <hyperlink ref="AQ58948" r:id="rId36" display="http://cdsbib.u-strasbg.fr/cgi-bin/cdsbib?1990RMxAA..21..381G" xr:uid="{00000000-0004-0000-0000-000023000000}"/>
    <hyperlink ref="H65294" r:id="rId37" display="https://www.aavso.org/ejaavso" xr:uid="{00000000-0004-0000-0000-000024000000}"/>
    <hyperlink ref="AP6312" r:id="rId38" display="http://cdsbib.u-strasbg.fr/cgi-bin/cdsbib?1990RMxAA..21..381G" xr:uid="{00000000-0004-0000-0000-000025000000}"/>
    <hyperlink ref="AP6315" r:id="rId39" display="http://cdsbib.u-strasbg.fr/cgi-bin/cdsbib?1990RMxAA..21..381G" xr:uid="{00000000-0004-0000-0000-000026000000}"/>
    <hyperlink ref="AP6313" r:id="rId40" display="http://cdsbib.u-strasbg.fr/cgi-bin/cdsbib?1990RMxAA..21..381G" xr:uid="{00000000-0004-0000-0000-000027000000}"/>
    <hyperlink ref="AP6297" r:id="rId41" display="http://cdsbib.u-strasbg.fr/cgi-bin/cdsbib?1990RMxAA..21..381G" xr:uid="{00000000-0004-0000-0000-000028000000}"/>
    <hyperlink ref="AQ6526" r:id="rId42" display="http://cdsbib.u-strasbg.fr/cgi-bin/cdsbib?1990RMxAA..21..381G" xr:uid="{00000000-0004-0000-0000-000029000000}"/>
    <hyperlink ref="AQ6530" r:id="rId43" display="http://cdsbib.u-strasbg.fr/cgi-bin/cdsbib?1990RMxAA..21..381G" xr:uid="{00000000-0004-0000-0000-00002A000000}"/>
    <hyperlink ref="AQ674" r:id="rId44" display="http://cdsbib.u-strasbg.fr/cgi-bin/cdsbib?1990RMxAA..21..381G" xr:uid="{00000000-0004-0000-0000-00002B000000}"/>
    <hyperlink ref="I3418" r:id="rId45" display="http://vsolj.cetus-net.org/bulletin.html" xr:uid="{00000000-0004-0000-0000-00002C000000}"/>
    <hyperlink ref="H3418" r:id="rId46" display="http://vsolj.cetus-net.org/bulletin.html" xr:uid="{00000000-0004-0000-0000-00002D000000}"/>
    <hyperlink ref="AQ1335" r:id="rId47" display="http://cdsbib.u-strasbg.fr/cgi-bin/cdsbib?1990RMxAA..21..381G" xr:uid="{00000000-0004-0000-0000-00002E000000}"/>
    <hyperlink ref="AQ1334" r:id="rId48" display="http://cdsbib.u-strasbg.fr/cgi-bin/cdsbib?1990RMxAA..21..381G" xr:uid="{00000000-0004-0000-0000-00002F000000}"/>
    <hyperlink ref="AP4588" r:id="rId49" display="http://cdsbib.u-strasbg.fr/cgi-bin/cdsbib?1990RMxAA..21..381G" xr:uid="{00000000-0004-0000-0000-000030000000}"/>
    <hyperlink ref="AP4606" r:id="rId50" display="http://cdsbib.u-strasbg.fr/cgi-bin/cdsbib?1990RMxAA..21..381G" xr:uid="{00000000-0004-0000-0000-000031000000}"/>
    <hyperlink ref="AP4607" r:id="rId51" display="http://cdsbib.u-strasbg.fr/cgi-bin/cdsbib?1990RMxAA..21..381G" xr:uid="{00000000-0004-0000-0000-000032000000}"/>
    <hyperlink ref="AP4603" r:id="rId52" display="http://cdsbib.u-strasbg.fr/cgi-bin/cdsbib?1990RMxAA..21..381G" xr:uid="{00000000-0004-0000-0000-000033000000}"/>
  </hyperlinks>
  <pageMargins left="0.75" right="0.75" top="1" bottom="1" header="0.5" footer="0.5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ECEB-BEEF-48D3-83B8-D4E232F418F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6"/>
  <sheetViews>
    <sheetView topLeftCell="A157" workbookViewId="0">
      <selection activeCell="A63" sqref="A63:D204"/>
    </sheetView>
  </sheetViews>
  <sheetFormatPr defaultRowHeight="12.75" x14ac:dyDescent="0.2"/>
  <cols>
    <col min="1" max="1" width="19.7109375" style="27" customWidth="1"/>
    <col min="2" max="2" width="4.42578125" style="8" customWidth="1"/>
    <col min="3" max="3" width="12.7109375" style="27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27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26" t="s">
        <v>216</v>
      </c>
      <c r="I1" s="28" t="s">
        <v>217</v>
      </c>
      <c r="J1" s="29" t="s">
        <v>218</v>
      </c>
    </row>
    <row r="2" spans="1:16" x14ac:dyDescent="0.2">
      <c r="I2" s="30" t="s">
        <v>219</v>
      </c>
      <c r="J2" s="31" t="s">
        <v>220</v>
      </c>
    </row>
    <row r="3" spans="1:16" x14ac:dyDescent="0.2">
      <c r="A3" s="32" t="s">
        <v>221</v>
      </c>
      <c r="I3" s="30" t="s">
        <v>222</v>
      </c>
      <c r="J3" s="31" t="s">
        <v>117</v>
      </c>
    </row>
    <row r="4" spans="1:16" x14ac:dyDescent="0.2">
      <c r="I4" s="30" t="s">
        <v>223</v>
      </c>
      <c r="J4" s="31" t="s">
        <v>117</v>
      </c>
    </row>
    <row r="5" spans="1:16" ht="13.5" thickBot="1" x14ac:dyDescent="0.25">
      <c r="I5" s="33" t="s">
        <v>224</v>
      </c>
      <c r="J5" s="34" t="s">
        <v>199</v>
      </c>
    </row>
    <row r="10" spans="1:16" ht="13.5" thickBot="1" x14ac:dyDescent="0.25"/>
    <row r="11" spans="1:16" ht="12.75" customHeight="1" thickBot="1" x14ac:dyDescent="0.25">
      <c r="A11" s="27" t="str">
        <f t="shared" ref="A11:A42" si="0">P11</f>
        <v> AJ 69.316 </v>
      </c>
      <c r="B11" s="13" t="str">
        <f t="shared" ref="B11:B42" si="1">IF(H11=INT(H11),"I","II")</f>
        <v>I</v>
      </c>
      <c r="C11" s="27">
        <f t="shared" ref="C11:C42" si="2">1*G11</f>
        <v>34470.65</v>
      </c>
      <c r="D11" s="8" t="str">
        <f t="shared" ref="D11:D42" si="3">VLOOKUP(F11,I$1:J$5,2,FALSE)</f>
        <v>vis</v>
      </c>
      <c r="E11" s="35">
        <f>VLOOKUP(C11,Active!C$21:E$973,3,FALSE)</f>
        <v>603.99964005026652</v>
      </c>
      <c r="F11" s="13" t="s">
        <v>224</v>
      </c>
      <c r="G11" s="8" t="str">
        <f t="shared" ref="G11:G42" si="4">MID(I11,3,LEN(I11)-3)</f>
        <v>34470.650</v>
      </c>
      <c r="H11" s="27">
        <f t="shared" ref="H11:H42" si="5">1*K11</f>
        <v>-7141</v>
      </c>
      <c r="I11" s="36" t="s">
        <v>470</v>
      </c>
      <c r="J11" s="37" t="s">
        <v>471</v>
      </c>
      <c r="K11" s="36">
        <v>-7141</v>
      </c>
      <c r="L11" s="36" t="s">
        <v>309</v>
      </c>
      <c r="M11" s="37" t="s">
        <v>403</v>
      </c>
      <c r="N11" s="37" t="s">
        <v>201</v>
      </c>
      <c r="O11" s="38" t="s">
        <v>472</v>
      </c>
      <c r="P11" s="38" t="s">
        <v>473</v>
      </c>
    </row>
    <row r="12" spans="1:16" ht="12.75" customHeight="1" thickBot="1" x14ac:dyDescent="0.25">
      <c r="A12" s="27" t="str">
        <f t="shared" si="0"/>
        <v>IBVS 111 </v>
      </c>
      <c r="B12" s="13" t="str">
        <f t="shared" si="1"/>
        <v>I</v>
      </c>
      <c r="C12" s="27">
        <f t="shared" si="2"/>
        <v>38755.618000000002</v>
      </c>
      <c r="D12" s="8" t="str">
        <f t="shared" si="3"/>
        <v>vis</v>
      </c>
      <c r="E12" s="35">
        <f>VLOOKUP(C12,Active!C$21:E$973,3,FALSE)</f>
        <v>2301.0037523595583</v>
      </c>
      <c r="F12" s="13" t="s">
        <v>224</v>
      </c>
      <c r="G12" s="8" t="str">
        <f t="shared" si="4"/>
        <v>38755.618</v>
      </c>
      <c r="H12" s="27">
        <f t="shared" si="5"/>
        <v>-5444</v>
      </c>
      <c r="I12" s="36" t="s">
        <v>528</v>
      </c>
      <c r="J12" s="37" t="s">
        <v>529</v>
      </c>
      <c r="K12" s="36">
        <v>-5444</v>
      </c>
      <c r="L12" s="36" t="s">
        <v>530</v>
      </c>
      <c r="M12" s="37" t="s">
        <v>230</v>
      </c>
      <c r="N12" s="37"/>
      <c r="O12" s="38" t="s">
        <v>531</v>
      </c>
      <c r="P12" s="39" t="s">
        <v>532</v>
      </c>
    </row>
    <row r="13" spans="1:16" ht="12.75" customHeight="1" thickBot="1" x14ac:dyDescent="0.25">
      <c r="A13" s="27" t="str">
        <f t="shared" si="0"/>
        <v>IBVS 111 </v>
      </c>
      <c r="B13" s="13" t="str">
        <f t="shared" si="1"/>
        <v>I</v>
      </c>
      <c r="C13" s="27">
        <f t="shared" si="2"/>
        <v>38770.758999999998</v>
      </c>
      <c r="D13" s="8" t="str">
        <f t="shared" si="3"/>
        <v>vis</v>
      </c>
      <c r="E13" s="35">
        <f>VLOOKUP(C13,Active!C$21:E$973,3,FALSE)</f>
        <v>2307.000142359313</v>
      </c>
      <c r="F13" s="13" t="s">
        <v>224</v>
      </c>
      <c r="G13" s="8" t="str">
        <f t="shared" si="4"/>
        <v>38770.759</v>
      </c>
      <c r="H13" s="27">
        <f t="shared" si="5"/>
        <v>-5438</v>
      </c>
      <c r="I13" s="36" t="s">
        <v>533</v>
      </c>
      <c r="J13" s="37" t="s">
        <v>534</v>
      </c>
      <c r="K13" s="36">
        <v>-5438</v>
      </c>
      <c r="L13" s="36" t="s">
        <v>535</v>
      </c>
      <c r="M13" s="37" t="s">
        <v>230</v>
      </c>
      <c r="N13" s="37"/>
      <c r="O13" s="38" t="s">
        <v>505</v>
      </c>
      <c r="P13" s="39" t="s">
        <v>532</v>
      </c>
    </row>
    <row r="14" spans="1:16" ht="12.75" customHeight="1" thickBot="1" x14ac:dyDescent="0.25">
      <c r="A14" s="27" t="str">
        <f t="shared" si="0"/>
        <v> BAC 17.125 </v>
      </c>
      <c r="B14" s="13" t="str">
        <f t="shared" si="1"/>
        <v>I</v>
      </c>
      <c r="C14" s="27">
        <f t="shared" si="2"/>
        <v>38793.484100000001</v>
      </c>
      <c r="D14" s="8" t="str">
        <f t="shared" si="3"/>
        <v>vis</v>
      </c>
      <c r="E14" s="35">
        <f>VLOOKUP(C14,Active!C$21:E$973,3,FALSE)</f>
        <v>2316.0001134565641</v>
      </c>
      <c r="F14" s="13" t="s">
        <v>224</v>
      </c>
      <c r="G14" s="8" t="str">
        <f t="shared" si="4"/>
        <v>38793.4841</v>
      </c>
      <c r="H14" s="27">
        <f t="shared" si="5"/>
        <v>-5429</v>
      </c>
      <c r="I14" s="36" t="s">
        <v>536</v>
      </c>
      <c r="J14" s="37" t="s">
        <v>537</v>
      </c>
      <c r="K14" s="36">
        <v>-5429</v>
      </c>
      <c r="L14" s="36" t="s">
        <v>538</v>
      </c>
      <c r="M14" s="37" t="s">
        <v>403</v>
      </c>
      <c r="N14" s="37" t="s">
        <v>201</v>
      </c>
      <c r="O14" s="38" t="s">
        <v>539</v>
      </c>
      <c r="P14" s="38" t="s">
        <v>540</v>
      </c>
    </row>
    <row r="15" spans="1:16" ht="12.75" customHeight="1" thickBot="1" x14ac:dyDescent="0.25">
      <c r="A15" s="27" t="str">
        <f t="shared" si="0"/>
        <v> BAC 17.125 </v>
      </c>
      <c r="B15" s="13" t="str">
        <f t="shared" si="1"/>
        <v>I</v>
      </c>
      <c r="C15" s="27">
        <f t="shared" si="2"/>
        <v>38798.533499999998</v>
      </c>
      <c r="D15" s="8" t="str">
        <f t="shared" si="3"/>
        <v>vis</v>
      </c>
      <c r="E15" s="35">
        <f>VLOOKUP(C15,Active!C$21:E$973,3,FALSE)</f>
        <v>2317.9998606109625</v>
      </c>
      <c r="F15" s="13" t="s">
        <v>224</v>
      </c>
      <c r="G15" s="8" t="str">
        <f t="shared" si="4"/>
        <v>38798.5335</v>
      </c>
      <c r="H15" s="27">
        <f t="shared" si="5"/>
        <v>-5427</v>
      </c>
      <c r="I15" s="36" t="s">
        <v>541</v>
      </c>
      <c r="J15" s="37" t="s">
        <v>542</v>
      </c>
      <c r="K15" s="36">
        <v>-5427</v>
      </c>
      <c r="L15" s="36" t="s">
        <v>543</v>
      </c>
      <c r="M15" s="37" t="s">
        <v>403</v>
      </c>
      <c r="N15" s="37" t="s">
        <v>201</v>
      </c>
      <c r="O15" s="38" t="s">
        <v>539</v>
      </c>
      <c r="P15" s="38" t="s">
        <v>540</v>
      </c>
    </row>
    <row r="16" spans="1:16" ht="12.75" customHeight="1" thickBot="1" x14ac:dyDescent="0.25">
      <c r="A16" s="27" t="str">
        <f t="shared" si="0"/>
        <v> BAC 17.125 </v>
      </c>
      <c r="B16" s="13" t="str">
        <f t="shared" si="1"/>
        <v>II</v>
      </c>
      <c r="C16" s="27">
        <f t="shared" si="2"/>
        <v>38802.321499999998</v>
      </c>
      <c r="D16" s="8" t="str">
        <f t="shared" si="3"/>
        <v>vis</v>
      </c>
      <c r="E16" s="35">
        <f>VLOOKUP(C16,Active!C$21:E$973,3,FALSE)</f>
        <v>2319.5000472115225</v>
      </c>
      <c r="F16" s="13" t="s">
        <v>224</v>
      </c>
      <c r="G16" s="8" t="str">
        <f t="shared" si="4"/>
        <v>38802.3215</v>
      </c>
      <c r="H16" s="27">
        <f t="shared" si="5"/>
        <v>-5425.5</v>
      </c>
      <c r="I16" s="36" t="s">
        <v>544</v>
      </c>
      <c r="J16" s="37" t="s">
        <v>545</v>
      </c>
      <c r="K16" s="36">
        <v>-5425.5</v>
      </c>
      <c r="L16" s="36" t="s">
        <v>546</v>
      </c>
      <c r="M16" s="37" t="s">
        <v>403</v>
      </c>
      <c r="N16" s="37" t="s">
        <v>201</v>
      </c>
      <c r="O16" s="38" t="s">
        <v>539</v>
      </c>
      <c r="P16" s="38" t="s">
        <v>540</v>
      </c>
    </row>
    <row r="17" spans="1:16" ht="12.75" customHeight="1" thickBot="1" x14ac:dyDescent="0.25">
      <c r="A17" s="27" t="str">
        <f t="shared" si="0"/>
        <v> BAC 17.125 </v>
      </c>
      <c r="B17" s="13" t="str">
        <f t="shared" si="1"/>
        <v>II</v>
      </c>
      <c r="C17" s="27">
        <f t="shared" si="2"/>
        <v>38807.371299999999</v>
      </c>
      <c r="D17" s="8" t="str">
        <f t="shared" si="3"/>
        <v>vis</v>
      </c>
      <c r="E17" s="35">
        <f>VLOOKUP(C17,Active!C$21:E$973,3,FALSE)</f>
        <v>2321.4999527805585</v>
      </c>
      <c r="F17" s="13" t="s">
        <v>224</v>
      </c>
      <c r="G17" s="8" t="str">
        <f t="shared" si="4"/>
        <v>38807.3713</v>
      </c>
      <c r="H17" s="27">
        <f t="shared" si="5"/>
        <v>-5423.5</v>
      </c>
      <c r="I17" s="36" t="s">
        <v>547</v>
      </c>
      <c r="J17" s="37" t="s">
        <v>548</v>
      </c>
      <c r="K17" s="36">
        <v>-5423.5</v>
      </c>
      <c r="L17" s="36" t="s">
        <v>419</v>
      </c>
      <c r="M17" s="37" t="s">
        <v>403</v>
      </c>
      <c r="N17" s="37" t="s">
        <v>201</v>
      </c>
      <c r="O17" s="38" t="s">
        <v>539</v>
      </c>
      <c r="P17" s="38" t="s">
        <v>540</v>
      </c>
    </row>
    <row r="18" spans="1:16" ht="12.75" customHeight="1" thickBot="1" x14ac:dyDescent="0.25">
      <c r="A18" s="27" t="str">
        <f t="shared" si="0"/>
        <v>IBVS 111 </v>
      </c>
      <c r="B18" s="13" t="str">
        <f t="shared" si="1"/>
        <v>I</v>
      </c>
      <c r="C18" s="27">
        <f t="shared" si="2"/>
        <v>38808.629999999997</v>
      </c>
      <c r="D18" s="8" t="str">
        <f t="shared" si="3"/>
        <v>vis</v>
      </c>
      <c r="E18" s="35">
        <f>VLOOKUP(C18,Active!C$21:E$973,3,FALSE)</f>
        <v>2321.9984440356066</v>
      </c>
      <c r="F18" s="13" t="s">
        <v>224</v>
      </c>
      <c r="G18" s="8" t="str">
        <f t="shared" si="4"/>
        <v>38808.630</v>
      </c>
      <c r="H18" s="27">
        <f t="shared" si="5"/>
        <v>-5423</v>
      </c>
      <c r="I18" s="36" t="s">
        <v>549</v>
      </c>
      <c r="J18" s="37" t="s">
        <v>550</v>
      </c>
      <c r="K18" s="36">
        <v>-5423</v>
      </c>
      <c r="L18" s="36" t="s">
        <v>235</v>
      </c>
      <c r="M18" s="37" t="s">
        <v>230</v>
      </c>
      <c r="N18" s="37"/>
      <c r="O18" s="38" t="s">
        <v>505</v>
      </c>
      <c r="P18" s="39" t="s">
        <v>532</v>
      </c>
    </row>
    <row r="19" spans="1:16" ht="12.75" customHeight="1" thickBot="1" x14ac:dyDescent="0.25">
      <c r="A19" s="27" t="str">
        <f t="shared" si="0"/>
        <v>IBVS 111 </v>
      </c>
      <c r="B19" s="13" t="str">
        <f t="shared" si="1"/>
        <v>I</v>
      </c>
      <c r="C19" s="27">
        <f t="shared" si="2"/>
        <v>38813.678999999996</v>
      </c>
      <c r="D19" s="8" t="str">
        <f t="shared" si="3"/>
        <v>vis</v>
      </c>
      <c r="E19" s="35">
        <f>VLOOKUP(C19,Active!C$21:E$973,3,FALSE)</f>
        <v>2323.9980327753701</v>
      </c>
      <c r="F19" s="13" t="s">
        <v>224</v>
      </c>
      <c r="G19" s="8" t="str">
        <f t="shared" si="4"/>
        <v>38813.679</v>
      </c>
      <c r="H19" s="27">
        <f t="shared" si="5"/>
        <v>-5421</v>
      </c>
      <c r="I19" s="36" t="s">
        <v>551</v>
      </c>
      <c r="J19" s="37" t="s">
        <v>552</v>
      </c>
      <c r="K19" s="36">
        <v>-5421</v>
      </c>
      <c r="L19" s="36" t="s">
        <v>359</v>
      </c>
      <c r="M19" s="37" t="s">
        <v>230</v>
      </c>
      <c r="N19" s="37"/>
      <c r="O19" s="38" t="s">
        <v>505</v>
      </c>
      <c r="P19" s="39" t="s">
        <v>532</v>
      </c>
    </row>
    <row r="20" spans="1:16" ht="12.75" customHeight="1" thickBot="1" x14ac:dyDescent="0.25">
      <c r="A20" s="27" t="str">
        <f t="shared" si="0"/>
        <v>IBVS 129 </v>
      </c>
      <c r="B20" s="13" t="str">
        <f t="shared" si="1"/>
        <v>II</v>
      </c>
      <c r="C20" s="27">
        <f t="shared" si="2"/>
        <v>39092.709000000003</v>
      </c>
      <c r="D20" s="8" t="str">
        <f t="shared" si="3"/>
        <v>vis</v>
      </c>
      <c r="E20" s="35">
        <f>VLOOKUP(C20,Active!C$21:E$973,3,FALSE)</f>
        <v>2434.504122309218</v>
      </c>
      <c r="F20" s="13" t="s">
        <v>224</v>
      </c>
      <c r="G20" s="8" t="str">
        <f t="shared" si="4"/>
        <v>39092.709</v>
      </c>
      <c r="H20" s="27">
        <f t="shared" si="5"/>
        <v>-5310.5</v>
      </c>
      <c r="I20" s="36" t="s">
        <v>573</v>
      </c>
      <c r="J20" s="37" t="s">
        <v>574</v>
      </c>
      <c r="K20" s="36">
        <v>-5310.5</v>
      </c>
      <c r="L20" s="36" t="s">
        <v>278</v>
      </c>
      <c r="M20" s="37" t="s">
        <v>230</v>
      </c>
      <c r="N20" s="37"/>
      <c r="O20" s="38" t="s">
        <v>505</v>
      </c>
      <c r="P20" s="39" t="s">
        <v>575</v>
      </c>
    </row>
    <row r="21" spans="1:16" ht="12.75" customHeight="1" thickBot="1" x14ac:dyDescent="0.25">
      <c r="A21" s="27" t="str">
        <f t="shared" si="0"/>
        <v>IBVS 129 </v>
      </c>
      <c r="B21" s="13" t="str">
        <f t="shared" si="1"/>
        <v>II</v>
      </c>
      <c r="C21" s="27">
        <f t="shared" si="2"/>
        <v>39140.671999999999</v>
      </c>
      <c r="D21" s="8" t="str">
        <f t="shared" si="3"/>
        <v>vis</v>
      </c>
      <c r="E21" s="35">
        <f>VLOOKUP(C21,Active!C$21:E$973,3,FALSE)</f>
        <v>2453.4992252455022</v>
      </c>
      <c r="F21" s="13" t="s">
        <v>224</v>
      </c>
      <c r="G21" s="8" t="str">
        <f t="shared" si="4"/>
        <v>39140.672</v>
      </c>
      <c r="H21" s="27">
        <f t="shared" si="5"/>
        <v>-5291.5</v>
      </c>
      <c r="I21" s="36" t="s">
        <v>578</v>
      </c>
      <c r="J21" s="37" t="s">
        <v>579</v>
      </c>
      <c r="K21" s="36">
        <v>-5291.5</v>
      </c>
      <c r="L21" s="36" t="s">
        <v>240</v>
      </c>
      <c r="M21" s="37" t="s">
        <v>230</v>
      </c>
      <c r="N21" s="37"/>
      <c r="O21" s="38" t="s">
        <v>505</v>
      </c>
      <c r="P21" s="39" t="s">
        <v>575</v>
      </c>
    </row>
    <row r="22" spans="1:16" ht="12.75" customHeight="1" thickBot="1" x14ac:dyDescent="0.25">
      <c r="A22" s="27" t="str">
        <f t="shared" si="0"/>
        <v>IBVS 180 </v>
      </c>
      <c r="B22" s="13" t="str">
        <f t="shared" si="1"/>
        <v>I</v>
      </c>
      <c r="C22" s="27">
        <f t="shared" si="2"/>
        <v>39169.712</v>
      </c>
      <c r="D22" s="8" t="str">
        <f t="shared" si="3"/>
        <v>vis</v>
      </c>
      <c r="E22" s="35">
        <f>VLOOKUP(C22,Active!C$21:E$973,3,FALSE)</f>
        <v>2465.0001278010086</v>
      </c>
      <c r="F22" s="13" t="s">
        <v>224</v>
      </c>
      <c r="G22" s="8" t="str">
        <f t="shared" si="4"/>
        <v>39169.712</v>
      </c>
      <c r="H22" s="27">
        <f t="shared" si="5"/>
        <v>-5280</v>
      </c>
      <c r="I22" s="36" t="s">
        <v>580</v>
      </c>
      <c r="J22" s="37" t="s">
        <v>581</v>
      </c>
      <c r="K22" s="36">
        <v>-5280</v>
      </c>
      <c r="L22" s="36" t="s">
        <v>535</v>
      </c>
      <c r="M22" s="37" t="s">
        <v>230</v>
      </c>
      <c r="N22" s="37"/>
      <c r="O22" s="38" t="s">
        <v>505</v>
      </c>
      <c r="P22" s="39" t="s">
        <v>582</v>
      </c>
    </row>
    <row r="23" spans="1:16" ht="12.75" customHeight="1" thickBot="1" x14ac:dyDescent="0.25">
      <c r="A23" s="27" t="str">
        <f t="shared" si="0"/>
        <v>IBVS 247 </v>
      </c>
      <c r="B23" s="13" t="str">
        <f t="shared" si="1"/>
        <v>I</v>
      </c>
      <c r="C23" s="27">
        <f t="shared" si="2"/>
        <v>39184.8586</v>
      </c>
      <c r="D23" s="8" t="str">
        <f t="shared" si="3"/>
        <v>vis</v>
      </c>
      <c r="E23" s="35">
        <f>VLOOKUP(C23,Active!C$21:E$973,3,FALSE)</f>
        <v>2470.9987356056654</v>
      </c>
      <c r="F23" s="13" t="s">
        <v>224</v>
      </c>
      <c r="G23" s="8" t="str">
        <f t="shared" si="4"/>
        <v>39184.8586</v>
      </c>
      <c r="H23" s="27">
        <f t="shared" si="5"/>
        <v>-5274</v>
      </c>
      <c r="I23" s="36" t="s">
        <v>583</v>
      </c>
      <c r="J23" s="37" t="s">
        <v>584</v>
      </c>
      <c r="K23" s="36">
        <v>-5274</v>
      </c>
      <c r="L23" s="36" t="s">
        <v>585</v>
      </c>
      <c r="M23" s="37" t="s">
        <v>403</v>
      </c>
      <c r="N23" s="37" t="s">
        <v>201</v>
      </c>
      <c r="O23" s="38" t="s">
        <v>586</v>
      </c>
      <c r="P23" s="39" t="s">
        <v>587</v>
      </c>
    </row>
    <row r="24" spans="1:16" ht="12.75" customHeight="1" thickBot="1" x14ac:dyDescent="0.25">
      <c r="A24" s="27" t="str">
        <f t="shared" si="0"/>
        <v>IBVS 221 </v>
      </c>
      <c r="B24" s="13" t="str">
        <f t="shared" si="1"/>
        <v>I</v>
      </c>
      <c r="C24" s="27">
        <f t="shared" si="2"/>
        <v>39477.767999999996</v>
      </c>
      <c r="D24" s="8" t="str">
        <f t="shared" si="3"/>
        <v>vis</v>
      </c>
      <c r="E24" s="35">
        <f>VLOOKUP(C24,Active!C$21:E$973,3,FALSE)</f>
        <v>2587.0015753781072</v>
      </c>
      <c r="F24" s="13" t="s">
        <v>224</v>
      </c>
      <c r="G24" s="8" t="str">
        <f t="shared" si="4"/>
        <v>39477.768</v>
      </c>
      <c r="H24" s="27">
        <f t="shared" si="5"/>
        <v>-5158</v>
      </c>
      <c r="I24" s="36" t="s">
        <v>588</v>
      </c>
      <c r="J24" s="37" t="s">
        <v>589</v>
      </c>
      <c r="K24" s="36">
        <v>-5158</v>
      </c>
      <c r="L24" s="36" t="s">
        <v>326</v>
      </c>
      <c r="M24" s="37" t="s">
        <v>230</v>
      </c>
      <c r="N24" s="37"/>
      <c r="O24" s="38" t="s">
        <v>505</v>
      </c>
      <c r="P24" s="39" t="s">
        <v>590</v>
      </c>
    </row>
    <row r="25" spans="1:16" ht="12.75" customHeight="1" thickBot="1" x14ac:dyDescent="0.25">
      <c r="A25" s="27" t="str">
        <f t="shared" si="0"/>
        <v>IBVS 795 </v>
      </c>
      <c r="B25" s="13" t="str">
        <f t="shared" si="1"/>
        <v>I</v>
      </c>
      <c r="C25" s="27">
        <f t="shared" si="2"/>
        <v>39828.743999999999</v>
      </c>
      <c r="D25" s="8" t="str">
        <f t="shared" si="3"/>
        <v>vis</v>
      </c>
      <c r="E25" s="35">
        <f>VLOOKUP(C25,Active!C$21:E$973,3,FALSE)</f>
        <v>2726.0009133712661</v>
      </c>
      <c r="F25" s="13" t="s">
        <v>224</v>
      </c>
      <c r="G25" s="8" t="str">
        <f t="shared" si="4"/>
        <v>39828.744</v>
      </c>
      <c r="H25" s="27">
        <f t="shared" si="5"/>
        <v>-5019</v>
      </c>
      <c r="I25" s="36" t="s">
        <v>606</v>
      </c>
      <c r="J25" s="37" t="s">
        <v>607</v>
      </c>
      <c r="K25" s="36">
        <v>-5019</v>
      </c>
      <c r="L25" s="36" t="s">
        <v>340</v>
      </c>
      <c r="M25" s="37" t="s">
        <v>230</v>
      </c>
      <c r="N25" s="37"/>
      <c r="O25" s="38" t="s">
        <v>608</v>
      </c>
      <c r="P25" s="39" t="s">
        <v>609</v>
      </c>
    </row>
    <row r="26" spans="1:16" ht="12.75" customHeight="1" thickBot="1" x14ac:dyDescent="0.25">
      <c r="A26" s="27" t="str">
        <f t="shared" si="0"/>
        <v>IBVS 795 </v>
      </c>
      <c r="B26" s="13" t="str">
        <f t="shared" si="1"/>
        <v>II</v>
      </c>
      <c r="C26" s="27">
        <f t="shared" si="2"/>
        <v>39852.724000000002</v>
      </c>
      <c r="D26" s="8" t="str">
        <f t="shared" si="3"/>
        <v>vis</v>
      </c>
      <c r="E26" s="35">
        <f>VLOOKUP(C26,Active!C$21:E$973,3,FALSE)</f>
        <v>2735.4978707845262</v>
      </c>
      <c r="F26" s="13" t="s">
        <v>224</v>
      </c>
      <c r="G26" s="8" t="str">
        <f t="shared" si="4"/>
        <v>39852.724</v>
      </c>
      <c r="H26" s="27">
        <f t="shared" si="5"/>
        <v>-5009.5</v>
      </c>
      <c r="I26" s="36" t="s">
        <v>616</v>
      </c>
      <c r="J26" s="37" t="s">
        <v>617</v>
      </c>
      <c r="K26" s="36">
        <v>-5009.5</v>
      </c>
      <c r="L26" s="36" t="s">
        <v>359</v>
      </c>
      <c r="M26" s="37" t="s">
        <v>230</v>
      </c>
      <c r="N26" s="37"/>
      <c r="O26" s="38" t="s">
        <v>618</v>
      </c>
      <c r="P26" s="39" t="s">
        <v>609</v>
      </c>
    </row>
    <row r="27" spans="1:16" ht="12.75" customHeight="1" thickBot="1" x14ac:dyDescent="0.25">
      <c r="A27" s="27" t="str">
        <f t="shared" si="0"/>
        <v>IBVS 795 </v>
      </c>
      <c r="B27" s="13" t="str">
        <f t="shared" si="1"/>
        <v>II</v>
      </c>
      <c r="C27" s="27">
        <f t="shared" si="2"/>
        <v>39852.730799999998</v>
      </c>
      <c r="D27" s="8" t="str">
        <f t="shared" si="3"/>
        <v>vis</v>
      </c>
      <c r="E27" s="35">
        <f>VLOOKUP(C27,Active!C$21:E$973,3,FALSE)</f>
        <v>2735.5005638333323</v>
      </c>
      <c r="F27" s="13" t="s">
        <v>224</v>
      </c>
      <c r="G27" s="8" t="str">
        <f t="shared" si="4"/>
        <v>39852.7308</v>
      </c>
      <c r="H27" s="27">
        <f t="shared" si="5"/>
        <v>-5009.5</v>
      </c>
      <c r="I27" s="36" t="s">
        <v>619</v>
      </c>
      <c r="J27" s="37" t="s">
        <v>620</v>
      </c>
      <c r="K27" s="36">
        <v>-5009.5</v>
      </c>
      <c r="L27" s="36" t="s">
        <v>621</v>
      </c>
      <c r="M27" s="37" t="s">
        <v>403</v>
      </c>
      <c r="N27" s="37" t="s">
        <v>201</v>
      </c>
      <c r="O27" s="38" t="s">
        <v>586</v>
      </c>
      <c r="P27" s="39" t="s">
        <v>609</v>
      </c>
    </row>
    <row r="28" spans="1:16" ht="12.75" customHeight="1" thickBot="1" x14ac:dyDescent="0.25">
      <c r="A28" s="27" t="str">
        <f t="shared" si="0"/>
        <v>IBVS 795 </v>
      </c>
      <c r="B28" s="13" t="str">
        <f t="shared" si="1"/>
        <v>II</v>
      </c>
      <c r="C28" s="27">
        <f t="shared" si="2"/>
        <v>39857.779000000002</v>
      </c>
      <c r="D28" s="8" t="str">
        <f t="shared" si="3"/>
        <v>vis</v>
      </c>
      <c r="E28" s="35">
        <f>VLOOKUP(C28,Active!C$21:E$973,3,FALSE)</f>
        <v>2737.4998357438267</v>
      </c>
      <c r="F28" s="13" t="s">
        <v>224</v>
      </c>
      <c r="G28" s="8" t="str">
        <f t="shared" si="4"/>
        <v>39857.7790</v>
      </c>
      <c r="H28" s="27">
        <f t="shared" si="5"/>
        <v>-5007.5</v>
      </c>
      <c r="I28" s="36" t="s">
        <v>624</v>
      </c>
      <c r="J28" s="37" t="s">
        <v>625</v>
      </c>
      <c r="K28" s="36">
        <v>-5007.5</v>
      </c>
      <c r="L28" s="36" t="s">
        <v>626</v>
      </c>
      <c r="M28" s="37" t="s">
        <v>403</v>
      </c>
      <c r="N28" s="37" t="s">
        <v>201</v>
      </c>
      <c r="O28" s="38" t="s">
        <v>586</v>
      </c>
      <c r="P28" s="39" t="s">
        <v>609</v>
      </c>
    </row>
    <row r="29" spans="1:16" ht="12.75" customHeight="1" thickBot="1" x14ac:dyDescent="0.25">
      <c r="A29" s="27" t="str">
        <f t="shared" si="0"/>
        <v>IBVS 795 </v>
      </c>
      <c r="B29" s="13" t="str">
        <f t="shared" si="1"/>
        <v>I</v>
      </c>
      <c r="C29" s="27">
        <f t="shared" si="2"/>
        <v>39876.722999999998</v>
      </c>
      <c r="D29" s="8" t="str">
        <f t="shared" si="3"/>
        <v>vis</v>
      </c>
      <c r="E29" s="35">
        <f>VLOOKUP(C29,Active!C$21:E$973,3,FALSE)</f>
        <v>2745.0023528929819</v>
      </c>
      <c r="F29" s="13" t="s">
        <v>224</v>
      </c>
      <c r="G29" s="8" t="str">
        <f t="shared" si="4"/>
        <v>39876.723</v>
      </c>
      <c r="H29" s="27">
        <f t="shared" si="5"/>
        <v>-5000</v>
      </c>
      <c r="I29" s="36" t="s">
        <v>634</v>
      </c>
      <c r="J29" s="37" t="s">
        <v>635</v>
      </c>
      <c r="K29" s="36">
        <v>-5000</v>
      </c>
      <c r="L29" s="36" t="s">
        <v>323</v>
      </c>
      <c r="M29" s="37" t="s">
        <v>230</v>
      </c>
      <c r="N29" s="37"/>
      <c r="O29" s="38" t="s">
        <v>608</v>
      </c>
      <c r="P29" s="39" t="s">
        <v>609</v>
      </c>
    </row>
    <row r="30" spans="1:16" ht="12.75" customHeight="1" thickBot="1" x14ac:dyDescent="0.25">
      <c r="A30" s="27" t="str">
        <f t="shared" si="0"/>
        <v>IBVS 795 </v>
      </c>
      <c r="B30" s="13" t="str">
        <f t="shared" si="1"/>
        <v>II</v>
      </c>
      <c r="C30" s="27">
        <f t="shared" si="2"/>
        <v>39890.618000000002</v>
      </c>
      <c r="D30" s="8" t="str">
        <f t="shared" si="3"/>
        <v>vis</v>
      </c>
      <c r="E30" s="35">
        <f>VLOOKUP(C30,Active!C$21:E$973,3,FALSE)</f>
        <v>2750.5052813023758</v>
      </c>
      <c r="F30" s="13" t="s">
        <v>224</v>
      </c>
      <c r="G30" s="8" t="str">
        <f t="shared" si="4"/>
        <v>39890.618</v>
      </c>
      <c r="H30" s="27">
        <f t="shared" si="5"/>
        <v>-4994.5</v>
      </c>
      <c r="I30" s="36" t="s">
        <v>638</v>
      </c>
      <c r="J30" s="37" t="s">
        <v>639</v>
      </c>
      <c r="K30" s="36">
        <v>-4994.5</v>
      </c>
      <c r="L30" s="36" t="s">
        <v>262</v>
      </c>
      <c r="M30" s="37" t="s">
        <v>230</v>
      </c>
      <c r="N30" s="37"/>
      <c r="O30" s="38" t="s">
        <v>505</v>
      </c>
      <c r="P30" s="39" t="s">
        <v>609</v>
      </c>
    </row>
    <row r="31" spans="1:16" ht="12.75" customHeight="1" thickBot="1" x14ac:dyDescent="0.25">
      <c r="A31" s="27" t="str">
        <f t="shared" si="0"/>
        <v>IBVS 795 </v>
      </c>
      <c r="B31" s="13" t="str">
        <f t="shared" si="1"/>
        <v>II</v>
      </c>
      <c r="C31" s="27">
        <f t="shared" si="2"/>
        <v>39905.752999999997</v>
      </c>
      <c r="D31" s="8" t="str">
        <f t="shared" si="3"/>
        <v>vis</v>
      </c>
      <c r="E31" s="35">
        <f>VLOOKUP(C31,Active!C$21:E$973,3,FALSE)</f>
        <v>2756.4992950825936</v>
      </c>
      <c r="F31" s="13" t="s">
        <v>224</v>
      </c>
      <c r="G31" s="8" t="str">
        <f t="shared" si="4"/>
        <v>39905.753</v>
      </c>
      <c r="H31" s="27">
        <f t="shared" si="5"/>
        <v>-4988.5</v>
      </c>
      <c r="I31" s="36" t="s">
        <v>640</v>
      </c>
      <c r="J31" s="37" t="s">
        <v>641</v>
      </c>
      <c r="K31" s="36">
        <v>-4988.5</v>
      </c>
      <c r="L31" s="36" t="s">
        <v>240</v>
      </c>
      <c r="M31" s="37" t="s">
        <v>230</v>
      </c>
      <c r="N31" s="37"/>
      <c r="O31" s="38" t="s">
        <v>608</v>
      </c>
      <c r="P31" s="39" t="s">
        <v>609</v>
      </c>
    </row>
    <row r="32" spans="1:16" ht="12.75" customHeight="1" thickBot="1" x14ac:dyDescent="0.25">
      <c r="A32" s="27" t="str">
        <f t="shared" si="0"/>
        <v>IBVS 795 </v>
      </c>
      <c r="B32" s="13" t="str">
        <f t="shared" si="1"/>
        <v>II</v>
      </c>
      <c r="C32" s="27">
        <f t="shared" si="2"/>
        <v>39910.766000000003</v>
      </c>
      <c r="D32" s="8" t="str">
        <f t="shared" si="3"/>
        <v>vis</v>
      </c>
      <c r="E32" s="35">
        <f>VLOOKUP(C32,Active!C$21:E$973,3,FALSE)</f>
        <v>2758.4846265051428</v>
      </c>
      <c r="F32" s="13" t="s">
        <v>224</v>
      </c>
      <c r="G32" s="8" t="str">
        <f t="shared" si="4"/>
        <v>39910.766</v>
      </c>
      <c r="H32" s="27">
        <f t="shared" si="5"/>
        <v>-4986.5</v>
      </c>
      <c r="I32" s="36" t="s">
        <v>642</v>
      </c>
      <c r="J32" s="37" t="s">
        <v>643</v>
      </c>
      <c r="K32" s="36">
        <v>-4986.5</v>
      </c>
      <c r="L32" s="36" t="s">
        <v>644</v>
      </c>
      <c r="M32" s="37" t="s">
        <v>230</v>
      </c>
      <c r="N32" s="37"/>
      <c r="O32" s="38" t="s">
        <v>618</v>
      </c>
      <c r="P32" s="39" t="s">
        <v>609</v>
      </c>
    </row>
    <row r="33" spans="1:16" ht="12.75" customHeight="1" thickBot="1" x14ac:dyDescent="0.25">
      <c r="A33" s="27" t="str">
        <f t="shared" si="0"/>
        <v>IBVS 795 </v>
      </c>
      <c r="B33" s="13" t="str">
        <f t="shared" si="1"/>
        <v>I</v>
      </c>
      <c r="C33" s="27">
        <f t="shared" si="2"/>
        <v>39919.658000000003</v>
      </c>
      <c r="D33" s="8" t="str">
        <f t="shared" si="3"/>
        <v>vis</v>
      </c>
      <c r="E33" s="35">
        <f>VLOOKUP(C33,Active!C$21:E$973,3,FALSE)</f>
        <v>2762.0061838578822</v>
      </c>
      <c r="F33" s="13" t="s">
        <v>224</v>
      </c>
      <c r="G33" s="8" t="str">
        <f t="shared" si="4"/>
        <v>39919.658</v>
      </c>
      <c r="H33" s="27">
        <f t="shared" si="5"/>
        <v>-4983</v>
      </c>
      <c r="I33" s="36" t="s">
        <v>645</v>
      </c>
      <c r="J33" s="37" t="s">
        <v>646</v>
      </c>
      <c r="K33" s="36">
        <v>-4983</v>
      </c>
      <c r="L33" s="36" t="s">
        <v>345</v>
      </c>
      <c r="M33" s="37" t="s">
        <v>230</v>
      </c>
      <c r="N33" s="37"/>
      <c r="O33" s="38" t="s">
        <v>608</v>
      </c>
      <c r="P33" s="39" t="s">
        <v>609</v>
      </c>
    </row>
    <row r="34" spans="1:16" ht="12.75" customHeight="1" thickBot="1" x14ac:dyDescent="0.25">
      <c r="A34" s="27" t="str">
        <f t="shared" si="0"/>
        <v>IBVS 322 </v>
      </c>
      <c r="B34" s="13" t="str">
        <f t="shared" si="1"/>
        <v>I</v>
      </c>
      <c r="C34" s="27">
        <f t="shared" si="2"/>
        <v>40154.4692</v>
      </c>
      <c r="D34" s="8" t="str">
        <f t="shared" si="3"/>
        <v>vis</v>
      </c>
      <c r="E34" s="35">
        <f>VLOOKUP(C34,Active!C$21:E$973,3,FALSE)</f>
        <v>2855.0000106533853</v>
      </c>
      <c r="F34" s="13" t="s">
        <v>224</v>
      </c>
      <c r="G34" s="8" t="str">
        <f t="shared" si="4"/>
        <v>40154.4692</v>
      </c>
      <c r="H34" s="27">
        <f t="shared" si="5"/>
        <v>-4890</v>
      </c>
      <c r="I34" s="36" t="s">
        <v>647</v>
      </c>
      <c r="J34" s="37" t="s">
        <v>648</v>
      </c>
      <c r="K34" s="36">
        <v>-4890</v>
      </c>
      <c r="L34" s="36" t="s">
        <v>631</v>
      </c>
      <c r="M34" s="37" t="s">
        <v>403</v>
      </c>
      <c r="N34" s="37" t="s">
        <v>201</v>
      </c>
      <c r="O34" s="38" t="s">
        <v>649</v>
      </c>
      <c r="P34" s="39" t="s">
        <v>650</v>
      </c>
    </row>
    <row r="35" spans="1:16" ht="12.75" customHeight="1" thickBot="1" x14ac:dyDescent="0.25">
      <c r="A35" s="27" t="str">
        <f t="shared" si="0"/>
        <v>IBVS 795 </v>
      </c>
      <c r="B35" s="13" t="str">
        <f t="shared" si="1"/>
        <v>I</v>
      </c>
      <c r="C35" s="27">
        <f t="shared" si="2"/>
        <v>40184.781000000003</v>
      </c>
      <c r="D35" s="8" t="str">
        <f t="shared" si="3"/>
        <v>vis</v>
      </c>
      <c r="E35" s="35">
        <f>VLOOKUP(C35,Active!C$21:E$973,3,FALSE)</f>
        <v>2867.0045925432623</v>
      </c>
      <c r="F35" s="13" t="s">
        <v>224</v>
      </c>
      <c r="G35" s="8" t="str">
        <f t="shared" si="4"/>
        <v>40184.781</v>
      </c>
      <c r="H35" s="27">
        <f t="shared" si="5"/>
        <v>-4878</v>
      </c>
      <c r="I35" s="36" t="s">
        <v>651</v>
      </c>
      <c r="J35" s="37" t="s">
        <v>652</v>
      </c>
      <c r="K35" s="36">
        <v>-4878</v>
      </c>
      <c r="L35" s="36" t="s">
        <v>286</v>
      </c>
      <c r="M35" s="37" t="s">
        <v>230</v>
      </c>
      <c r="N35" s="37"/>
      <c r="O35" s="38" t="s">
        <v>653</v>
      </c>
      <c r="P35" s="39" t="s">
        <v>609</v>
      </c>
    </row>
    <row r="36" spans="1:16" ht="12.75" customHeight="1" thickBot="1" x14ac:dyDescent="0.25">
      <c r="A36" s="27" t="str">
        <f t="shared" si="0"/>
        <v>IBVS 795 </v>
      </c>
      <c r="B36" s="13" t="str">
        <f t="shared" si="1"/>
        <v>II</v>
      </c>
      <c r="C36" s="27">
        <f t="shared" si="2"/>
        <v>40186.036999999997</v>
      </c>
      <c r="D36" s="8" t="str">
        <f t="shared" si="3"/>
        <v>vis</v>
      </c>
      <c r="E36" s="35">
        <f>VLOOKUP(C36,Active!C$21:E$973,3,FALSE)</f>
        <v>2867.5020144995174</v>
      </c>
      <c r="F36" s="13" t="s">
        <v>224</v>
      </c>
      <c r="G36" s="8" t="str">
        <f t="shared" si="4"/>
        <v>40186.037</v>
      </c>
      <c r="H36" s="27">
        <f t="shared" si="5"/>
        <v>-4877.5</v>
      </c>
      <c r="I36" s="36" t="s">
        <v>654</v>
      </c>
      <c r="J36" s="37" t="s">
        <v>655</v>
      </c>
      <c r="K36" s="36">
        <v>-4877.5</v>
      </c>
      <c r="L36" s="36" t="s">
        <v>509</v>
      </c>
      <c r="M36" s="37" t="s">
        <v>230</v>
      </c>
      <c r="N36" s="37"/>
      <c r="O36" s="38" t="s">
        <v>653</v>
      </c>
      <c r="P36" s="39" t="s">
        <v>609</v>
      </c>
    </row>
    <row r="37" spans="1:16" ht="12.75" customHeight="1" thickBot="1" x14ac:dyDescent="0.25">
      <c r="A37" s="27" t="str">
        <f t="shared" si="0"/>
        <v>IBVS 795 </v>
      </c>
      <c r="B37" s="13" t="str">
        <f t="shared" si="1"/>
        <v>II</v>
      </c>
      <c r="C37" s="27">
        <f t="shared" si="2"/>
        <v>40203.707000000002</v>
      </c>
      <c r="D37" s="8" t="str">
        <f t="shared" si="3"/>
        <v>vis</v>
      </c>
      <c r="E37" s="35">
        <f>VLOOKUP(C37,Active!C$21:E$973,3,FALSE)</f>
        <v>2874.4999810338099</v>
      </c>
      <c r="F37" s="13" t="s">
        <v>224</v>
      </c>
      <c r="G37" s="8" t="str">
        <f t="shared" si="4"/>
        <v>40203.707</v>
      </c>
      <c r="H37" s="27">
        <f t="shared" si="5"/>
        <v>-4870.5</v>
      </c>
      <c r="I37" s="36" t="s">
        <v>656</v>
      </c>
      <c r="J37" s="37" t="s">
        <v>657</v>
      </c>
      <c r="K37" s="36">
        <v>-4870.5</v>
      </c>
      <c r="L37" s="36" t="s">
        <v>296</v>
      </c>
      <c r="M37" s="37" t="s">
        <v>230</v>
      </c>
      <c r="N37" s="37"/>
      <c r="O37" s="38" t="s">
        <v>653</v>
      </c>
      <c r="P37" s="39" t="s">
        <v>609</v>
      </c>
    </row>
    <row r="38" spans="1:16" ht="12.75" customHeight="1" thickBot="1" x14ac:dyDescent="0.25">
      <c r="A38" s="27" t="str">
        <f t="shared" si="0"/>
        <v>IBVS 795 </v>
      </c>
      <c r="B38" s="13" t="str">
        <f t="shared" si="1"/>
        <v>II</v>
      </c>
      <c r="C38" s="27">
        <f t="shared" si="2"/>
        <v>40208.750999999997</v>
      </c>
      <c r="D38" s="8" t="str">
        <f t="shared" si="3"/>
        <v>vis</v>
      </c>
      <c r="E38" s="35">
        <f>VLOOKUP(C38,Active!C$21:E$973,3,FALSE)</f>
        <v>2876.497589590625</v>
      </c>
      <c r="F38" s="13" t="s">
        <v>224</v>
      </c>
      <c r="G38" s="8" t="str">
        <f t="shared" si="4"/>
        <v>40208.751</v>
      </c>
      <c r="H38" s="27">
        <f t="shared" si="5"/>
        <v>-4868.5</v>
      </c>
      <c r="I38" s="36" t="s">
        <v>658</v>
      </c>
      <c r="J38" s="37" t="s">
        <v>659</v>
      </c>
      <c r="K38" s="36">
        <v>-4868.5</v>
      </c>
      <c r="L38" s="36" t="s">
        <v>332</v>
      </c>
      <c r="M38" s="37" t="s">
        <v>230</v>
      </c>
      <c r="N38" s="37"/>
      <c r="O38" s="38" t="s">
        <v>505</v>
      </c>
      <c r="P38" s="39" t="s">
        <v>609</v>
      </c>
    </row>
    <row r="39" spans="1:16" ht="12.75" customHeight="1" thickBot="1" x14ac:dyDescent="0.25">
      <c r="A39" s="27" t="str">
        <f t="shared" si="0"/>
        <v>IBVS 795 </v>
      </c>
      <c r="B39" s="13" t="str">
        <f t="shared" si="1"/>
        <v>II</v>
      </c>
      <c r="C39" s="27">
        <f t="shared" si="2"/>
        <v>40208.764999999999</v>
      </c>
      <c r="D39" s="8" t="str">
        <f t="shared" si="3"/>
        <v>vis</v>
      </c>
      <c r="E39" s="35">
        <f>VLOOKUP(C39,Active!C$21:E$973,3,FALSE)</f>
        <v>2876.5031341028775</v>
      </c>
      <c r="F39" s="13" t="s">
        <v>224</v>
      </c>
      <c r="G39" s="8" t="str">
        <f t="shared" si="4"/>
        <v>40208.765</v>
      </c>
      <c r="H39" s="27">
        <f t="shared" si="5"/>
        <v>-4868.5</v>
      </c>
      <c r="I39" s="36" t="s">
        <v>660</v>
      </c>
      <c r="J39" s="37" t="s">
        <v>661</v>
      </c>
      <c r="K39" s="36">
        <v>-4868.5</v>
      </c>
      <c r="L39" s="36" t="s">
        <v>229</v>
      </c>
      <c r="M39" s="37" t="s">
        <v>230</v>
      </c>
      <c r="N39" s="37"/>
      <c r="O39" s="38" t="s">
        <v>653</v>
      </c>
      <c r="P39" s="39" t="s">
        <v>609</v>
      </c>
    </row>
    <row r="40" spans="1:16" ht="12.75" customHeight="1" thickBot="1" x14ac:dyDescent="0.25">
      <c r="A40" s="27" t="str">
        <f t="shared" si="0"/>
        <v>IBVS 795 </v>
      </c>
      <c r="B40" s="13" t="str">
        <f t="shared" si="1"/>
        <v>II</v>
      </c>
      <c r="C40" s="27">
        <f t="shared" si="2"/>
        <v>40213.815999999999</v>
      </c>
      <c r="D40" s="8" t="str">
        <f t="shared" si="3"/>
        <v>vis</v>
      </c>
      <c r="E40" s="35">
        <f>VLOOKUP(C40,Active!C$21:E$973,3,FALSE)</f>
        <v>2878.5035149158202</v>
      </c>
      <c r="F40" s="13" t="s">
        <v>224</v>
      </c>
      <c r="G40" s="8" t="str">
        <f t="shared" si="4"/>
        <v>40213.816</v>
      </c>
      <c r="H40" s="27">
        <f t="shared" si="5"/>
        <v>-4866.5</v>
      </c>
      <c r="I40" s="36" t="s">
        <v>662</v>
      </c>
      <c r="J40" s="37" t="s">
        <v>663</v>
      </c>
      <c r="K40" s="36">
        <v>-4866.5</v>
      </c>
      <c r="L40" s="36" t="s">
        <v>530</v>
      </c>
      <c r="M40" s="37" t="s">
        <v>230</v>
      </c>
      <c r="N40" s="37"/>
      <c r="O40" s="38" t="s">
        <v>653</v>
      </c>
      <c r="P40" s="39" t="s">
        <v>609</v>
      </c>
    </row>
    <row r="41" spans="1:16" ht="12.75" customHeight="1" thickBot="1" x14ac:dyDescent="0.25">
      <c r="A41" s="27" t="str">
        <f t="shared" si="0"/>
        <v> ORI 111 </v>
      </c>
      <c r="B41" s="13" t="str">
        <f t="shared" si="1"/>
        <v>II</v>
      </c>
      <c r="C41" s="27">
        <f t="shared" si="2"/>
        <v>40221.379999999997</v>
      </c>
      <c r="D41" s="8" t="str">
        <f t="shared" si="3"/>
        <v>vis</v>
      </c>
      <c r="E41" s="35">
        <f>VLOOKUP(C41,Active!C$21:E$973,3,FALSE)</f>
        <v>2881.4991356778664</v>
      </c>
      <c r="F41" s="13" t="s">
        <v>224</v>
      </c>
      <c r="G41" s="8" t="str">
        <f t="shared" si="4"/>
        <v>40221.380</v>
      </c>
      <c r="H41" s="27">
        <f t="shared" si="5"/>
        <v>-4863.5</v>
      </c>
      <c r="I41" s="36" t="s">
        <v>664</v>
      </c>
      <c r="J41" s="37" t="s">
        <v>665</v>
      </c>
      <c r="K41" s="36">
        <v>-4863.5</v>
      </c>
      <c r="L41" s="36" t="s">
        <v>240</v>
      </c>
      <c r="M41" s="37" t="s">
        <v>230</v>
      </c>
      <c r="N41" s="37"/>
      <c r="O41" s="38" t="s">
        <v>666</v>
      </c>
      <c r="P41" s="38" t="s">
        <v>667</v>
      </c>
    </row>
    <row r="42" spans="1:16" ht="12.75" customHeight="1" thickBot="1" x14ac:dyDescent="0.25">
      <c r="A42" s="27" t="str">
        <f t="shared" si="0"/>
        <v>IBVS 795 </v>
      </c>
      <c r="B42" s="13" t="str">
        <f t="shared" si="1"/>
        <v>I</v>
      </c>
      <c r="C42" s="27">
        <f t="shared" si="2"/>
        <v>40227.656999999999</v>
      </c>
      <c r="D42" s="8" t="str">
        <f t="shared" si="3"/>
        <v>vis</v>
      </c>
      <c r="E42" s="35">
        <f>VLOOKUP(C42,Active!C$21:E$973,3,FALSE)</f>
        <v>2883.9850573493864</v>
      </c>
      <c r="F42" s="13" t="s">
        <v>224</v>
      </c>
      <c r="G42" s="8" t="str">
        <f t="shared" si="4"/>
        <v>40227.657</v>
      </c>
      <c r="H42" s="27">
        <f t="shared" si="5"/>
        <v>-4861</v>
      </c>
      <c r="I42" s="36" t="s">
        <v>668</v>
      </c>
      <c r="J42" s="37" t="s">
        <v>669</v>
      </c>
      <c r="K42" s="36">
        <v>-4861</v>
      </c>
      <c r="L42" s="36" t="s">
        <v>670</v>
      </c>
      <c r="M42" s="37" t="s">
        <v>230</v>
      </c>
      <c r="N42" s="37"/>
      <c r="O42" s="38" t="s">
        <v>618</v>
      </c>
      <c r="P42" s="39" t="s">
        <v>609</v>
      </c>
    </row>
    <row r="43" spans="1:16" ht="12.75" customHeight="1" thickBot="1" x14ac:dyDescent="0.25">
      <c r="A43" s="27" t="str">
        <f t="shared" ref="A43:A74" si="6">P43</f>
        <v>IBVS 795 </v>
      </c>
      <c r="B43" s="13" t="str">
        <f t="shared" ref="B43:B74" si="7">IF(H43=INT(H43),"I","II")</f>
        <v>II</v>
      </c>
      <c r="C43" s="27">
        <f t="shared" ref="C43:C74" si="8">1*G43</f>
        <v>40251.688000000002</v>
      </c>
      <c r="D43" s="8" t="str">
        <f t="shared" ref="D43:D74" si="9">VLOOKUP(F43,I$1:J$5,2,FALSE)</f>
        <v>vis</v>
      </c>
      <c r="E43" s="35">
        <f>VLOOKUP(C43,Active!C$21:E$973,3,FALSE)</f>
        <v>2893.5022126287045</v>
      </c>
      <c r="F43" s="13" t="s">
        <v>224</v>
      </c>
      <c r="G43" s="8" t="str">
        <f t="shared" ref="G43:G74" si="10">MID(I43,3,LEN(I43)-3)</f>
        <v>40251.688</v>
      </c>
      <c r="H43" s="27">
        <f t="shared" ref="H43:H74" si="11">1*K43</f>
        <v>-4851.5</v>
      </c>
      <c r="I43" s="36" t="s">
        <v>671</v>
      </c>
      <c r="J43" s="37" t="s">
        <v>672</v>
      </c>
      <c r="K43" s="36">
        <v>-4851.5</v>
      </c>
      <c r="L43" s="36" t="s">
        <v>323</v>
      </c>
      <c r="M43" s="37" t="s">
        <v>230</v>
      </c>
      <c r="N43" s="37"/>
      <c r="O43" s="38" t="s">
        <v>653</v>
      </c>
      <c r="P43" s="39" t="s">
        <v>609</v>
      </c>
    </row>
    <row r="44" spans="1:16" ht="12.75" customHeight="1" thickBot="1" x14ac:dyDescent="0.25">
      <c r="A44" s="27" t="str">
        <f t="shared" si="6"/>
        <v> ORI 112 </v>
      </c>
      <c r="B44" s="13" t="str">
        <f t="shared" si="7"/>
        <v>II</v>
      </c>
      <c r="C44" s="27">
        <f t="shared" si="8"/>
        <v>40259.264999999999</v>
      </c>
      <c r="D44" s="8" t="str">
        <f t="shared" si="9"/>
        <v>vis</v>
      </c>
      <c r="E44" s="35">
        <f>VLOOKUP(C44,Active!C$21:E$973,3,FALSE)</f>
        <v>2896.5029818664125</v>
      </c>
      <c r="F44" s="13" t="s">
        <v>224</v>
      </c>
      <c r="G44" s="8" t="str">
        <f t="shared" si="10"/>
        <v>40259.265</v>
      </c>
      <c r="H44" s="27">
        <f t="shared" si="11"/>
        <v>-4848.5</v>
      </c>
      <c r="I44" s="36" t="s">
        <v>673</v>
      </c>
      <c r="J44" s="37" t="s">
        <v>674</v>
      </c>
      <c r="K44" s="36">
        <v>-4848.5</v>
      </c>
      <c r="L44" s="36" t="s">
        <v>496</v>
      </c>
      <c r="M44" s="37" t="s">
        <v>230</v>
      </c>
      <c r="N44" s="37"/>
      <c r="O44" s="38" t="s">
        <v>666</v>
      </c>
      <c r="P44" s="38" t="s">
        <v>675</v>
      </c>
    </row>
    <row r="45" spans="1:16" ht="12.75" customHeight="1" thickBot="1" x14ac:dyDescent="0.25">
      <c r="A45" s="27" t="str">
        <f t="shared" si="6"/>
        <v> ORI 112 </v>
      </c>
      <c r="B45" s="13" t="str">
        <f t="shared" si="7"/>
        <v>II</v>
      </c>
      <c r="C45" s="27">
        <f t="shared" si="8"/>
        <v>40264.311000000002</v>
      </c>
      <c r="D45" s="8" t="str">
        <f t="shared" si="9"/>
        <v>vis</v>
      </c>
      <c r="E45" s="35">
        <f>VLOOKUP(C45,Active!C$21:E$973,3,FALSE)</f>
        <v>2898.5013824964094</v>
      </c>
      <c r="F45" s="13" t="s">
        <v>224</v>
      </c>
      <c r="G45" s="8" t="str">
        <f t="shared" si="10"/>
        <v>40264.311</v>
      </c>
      <c r="H45" s="27">
        <f t="shared" si="11"/>
        <v>-4846.5</v>
      </c>
      <c r="I45" s="36" t="s">
        <v>676</v>
      </c>
      <c r="J45" s="37" t="s">
        <v>677</v>
      </c>
      <c r="K45" s="36">
        <v>-4846.5</v>
      </c>
      <c r="L45" s="36" t="s">
        <v>374</v>
      </c>
      <c r="M45" s="37" t="s">
        <v>230</v>
      </c>
      <c r="N45" s="37"/>
      <c r="O45" s="38" t="s">
        <v>666</v>
      </c>
      <c r="P45" s="38" t="s">
        <v>675</v>
      </c>
    </row>
    <row r="46" spans="1:16" ht="12.75" customHeight="1" thickBot="1" x14ac:dyDescent="0.25">
      <c r="A46" s="27" t="str">
        <f t="shared" si="6"/>
        <v> ORI 112 </v>
      </c>
      <c r="B46" s="13" t="str">
        <f t="shared" si="7"/>
        <v>II</v>
      </c>
      <c r="C46" s="27">
        <f t="shared" si="8"/>
        <v>40274.411</v>
      </c>
      <c r="D46" s="8" t="str">
        <f t="shared" si="9"/>
        <v>vis</v>
      </c>
      <c r="E46" s="35">
        <f>VLOOKUP(C46,Active!C$21:E$973,3,FALSE)</f>
        <v>2902.5013520491157</v>
      </c>
      <c r="F46" s="13" t="s">
        <v>224</v>
      </c>
      <c r="G46" s="8" t="str">
        <f t="shared" si="10"/>
        <v>40274.411</v>
      </c>
      <c r="H46" s="27">
        <f t="shared" si="11"/>
        <v>-4842.5</v>
      </c>
      <c r="I46" s="36" t="s">
        <v>678</v>
      </c>
      <c r="J46" s="37" t="s">
        <v>679</v>
      </c>
      <c r="K46" s="36">
        <v>-4842.5</v>
      </c>
      <c r="L46" s="36" t="s">
        <v>374</v>
      </c>
      <c r="M46" s="37" t="s">
        <v>230</v>
      </c>
      <c r="N46" s="37"/>
      <c r="O46" s="38" t="s">
        <v>680</v>
      </c>
      <c r="P46" s="38" t="s">
        <v>675</v>
      </c>
    </row>
    <row r="47" spans="1:16" ht="12.75" customHeight="1" thickBot="1" x14ac:dyDescent="0.25">
      <c r="A47" s="27" t="str">
        <f t="shared" si="6"/>
        <v>IBVS 795 </v>
      </c>
      <c r="B47" s="13" t="str">
        <f t="shared" si="7"/>
        <v>I</v>
      </c>
      <c r="C47" s="27">
        <f t="shared" si="8"/>
        <v>40280.718999999997</v>
      </c>
      <c r="D47" s="8" t="str">
        <f t="shared" si="9"/>
        <v>vis</v>
      </c>
      <c r="E47" s="35">
        <f>VLOOKUP(C47,Active!C$21:E$973,3,FALSE)</f>
        <v>2904.9995508549046</v>
      </c>
      <c r="F47" s="13" t="s">
        <v>224</v>
      </c>
      <c r="G47" s="8" t="str">
        <f t="shared" si="10"/>
        <v>40280.719</v>
      </c>
      <c r="H47" s="27">
        <f t="shared" si="11"/>
        <v>-4840</v>
      </c>
      <c r="I47" s="36" t="s">
        <v>681</v>
      </c>
      <c r="J47" s="37" t="s">
        <v>682</v>
      </c>
      <c r="K47" s="36">
        <v>-4840</v>
      </c>
      <c r="L47" s="36" t="s">
        <v>309</v>
      </c>
      <c r="M47" s="37" t="s">
        <v>230</v>
      </c>
      <c r="N47" s="37"/>
      <c r="O47" s="38" t="s">
        <v>505</v>
      </c>
      <c r="P47" s="39" t="s">
        <v>609</v>
      </c>
    </row>
    <row r="48" spans="1:16" ht="12.75" customHeight="1" thickBot="1" x14ac:dyDescent="0.25">
      <c r="A48" s="27" t="str">
        <f t="shared" si="6"/>
        <v> ORI 112 </v>
      </c>
      <c r="B48" s="13" t="str">
        <f t="shared" si="7"/>
        <v>II</v>
      </c>
      <c r="C48" s="27">
        <f t="shared" si="8"/>
        <v>40284.508000000002</v>
      </c>
      <c r="D48" s="8" t="str">
        <f t="shared" si="9"/>
        <v>vis</v>
      </c>
      <c r="E48" s="35">
        <f>VLOOKUP(C48,Active!C$21:E$973,3,FALSE)</f>
        <v>2906.5001334920553</v>
      </c>
      <c r="F48" s="13" t="s">
        <v>224</v>
      </c>
      <c r="G48" s="8" t="str">
        <f t="shared" si="10"/>
        <v>40284.508</v>
      </c>
      <c r="H48" s="27">
        <f t="shared" si="11"/>
        <v>-4838.5</v>
      </c>
      <c r="I48" s="36" t="s">
        <v>683</v>
      </c>
      <c r="J48" s="37" t="s">
        <v>684</v>
      </c>
      <c r="K48" s="36">
        <v>-4838.5</v>
      </c>
      <c r="L48" s="36" t="s">
        <v>535</v>
      </c>
      <c r="M48" s="37" t="s">
        <v>230</v>
      </c>
      <c r="N48" s="37"/>
      <c r="O48" s="38" t="s">
        <v>666</v>
      </c>
      <c r="P48" s="38" t="s">
        <v>675</v>
      </c>
    </row>
    <row r="49" spans="1:16" ht="12.75" customHeight="1" thickBot="1" x14ac:dyDescent="0.25">
      <c r="A49" s="27" t="str">
        <f t="shared" si="6"/>
        <v> ORI 112 </v>
      </c>
      <c r="B49" s="13" t="str">
        <f t="shared" si="7"/>
        <v>I</v>
      </c>
      <c r="C49" s="27">
        <f t="shared" si="8"/>
        <v>40288.294000000002</v>
      </c>
      <c r="D49" s="8" t="str">
        <f t="shared" si="9"/>
        <v>vis</v>
      </c>
      <c r="E49" s="35">
        <f>VLOOKUP(C49,Active!C$21:E$973,3,FALSE)</f>
        <v>2907.9995280194362</v>
      </c>
      <c r="F49" s="13" t="s">
        <v>224</v>
      </c>
      <c r="G49" s="8" t="str">
        <f t="shared" si="10"/>
        <v>40288.294</v>
      </c>
      <c r="H49" s="27">
        <f t="shared" si="11"/>
        <v>-4837</v>
      </c>
      <c r="I49" s="36" t="s">
        <v>685</v>
      </c>
      <c r="J49" s="37" t="s">
        <v>686</v>
      </c>
      <c r="K49" s="36">
        <v>-4837</v>
      </c>
      <c r="L49" s="36" t="s">
        <v>309</v>
      </c>
      <c r="M49" s="37" t="s">
        <v>230</v>
      </c>
      <c r="N49" s="37"/>
      <c r="O49" s="38" t="s">
        <v>680</v>
      </c>
      <c r="P49" s="38" t="s">
        <v>675</v>
      </c>
    </row>
    <row r="50" spans="1:16" ht="12.75" customHeight="1" thickBot="1" x14ac:dyDescent="0.25">
      <c r="A50" s="27" t="str">
        <f t="shared" si="6"/>
        <v>IBVS 456 </v>
      </c>
      <c r="B50" s="13" t="str">
        <f t="shared" si="7"/>
        <v>I</v>
      </c>
      <c r="C50" s="27">
        <f t="shared" si="8"/>
        <v>40288.298000000003</v>
      </c>
      <c r="D50" s="8" t="str">
        <f t="shared" si="9"/>
        <v>vis</v>
      </c>
      <c r="E50" s="35">
        <f>VLOOKUP(C50,Active!C$21:E$973,3,FALSE)</f>
        <v>2908.001112165794</v>
      </c>
      <c r="F50" s="13" t="s">
        <v>224</v>
      </c>
      <c r="G50" s="8" t="str">
        <f t="shared" si="10"/>
        <v>40288.298</v>
      </c>
      <c r="H50" s="27">
        <f t="shared" si="11"/>
        <v>-4837</v>
      </c>
      <c r="I50" s="36" t="s">
        <v>687</v>
      </c>
      <c r="J50" s="37" t="s">
        <v>688</v>
      </c>
      <c r="K50" s="36">
        <v>-4837</v>
      </c>
      <c r="L50" s="36" t="s">
        <v>374</v>
      </c>
      <c r="M50" s="37" t="s">
        <v>403</v>
      </c>
      <c r="N50" s="37" t="s">
        <v>201</v>
      </c>
      <c r="O50" s="38" t="s">
        <v>689</v>
      </c>
      <c r="P50" s="39" t="s">
        <v>690</v>
      </c>
    </row>
    <row r="51" spans="1:16" ht="12.75" customHeight="1" thickBot="1" x14ac:dyDescent="0.25">
      <c r="A51" s="27" t="str">
        <f t="shared" si="6"/>
        <v> ORI 112 </v>
      </c>
      <c r="B51" s="13" t="str">
        <f t="shared" si="7"/>
        <v>I</v>
      </c>
      <c r="C51" s="27">
        <f t="shared" si="8"/>
        <v>40288.302000000003</v>
      </c>
      <c r="D51" s="8" t="str">
        <f t="shared" si="9"/>
        <v>vis</v>
      </c>
      <c r="E51" s="35">
        <f>VLOOKUP(C51,Active!C$21:E$973,3,FALSE)</f>
        <v>2908.0026963121518</v>
      </c>
      <c r="F51" s="13" t="s">
        <v>224</v>
      </c>
      <c r="G51" s="8" t="str">
        <f t="shared" si="10"/>
        <v>40288.302</v>
      </c>
      <c r="H51" s="27">
        <f t="shared" si="11"/>
        <v>-4837</v>
      </c>
      <c r="I51" s="36" t="s">
        <v>691</v>
      </c>
      <c r="J51" s="37" t="s">
        <v>692</v>
      </c>
      <c r="K51" s="36">
        <v>-4837</v>
      </c>
      <c r="L51" s="36" t="s">
        <v>496</v>
      </c>
      <c r="M51" s="37" t="s">
        <v>230</v>
      </c>
      <c r="N51" s="37"/>
      <c r="O51" s="38" t="s">
        <v>693</v>
      </c>
      <c r="P51" s="38" t="s">
        <v>675</v>
      </c>
    </row>
    <row r="52" spans="1:16" ht="12.75" customHeight="1" thickBot="1" x14ac:dyDescent="0.25">
      <c r="A52" s="27" t="str">
        <f t="shared" si="6"/>
        <v> ORI 112 </v>
      </c>
      <c r="B52" s="13" t="str">
        <f t="shared" si="7"/>
        <v>I</v>
      </c>
      <c r="C52" s="27">
        <f t="shared" si="8"/>
        <v>40288.305</v>
      </c>
      <c r="D52" s="8" t="str">
        <f t="shared" si="9"/>
        <v>vis</v>
      </c>
      <c r="E52" s="35">
        <f>VLOOKUP(C52,Active!C$21:E$973,3,FALSE)</f>
        <v>2908.0038844219189</v>
      </c>
      <c r="F52" s="13" t="s">
        <v>224</v>
      </c>
      <c r="G52" s="8" t="str">
        <f t="shared" si="10"/>
        <v>40288.305</v>
      </c>
      <c r="H52" s="27">
        <f t="shared" si="11"/>
        <v>-4837</v>
      </c>
      <c r="I52" s="36" t="s">
        <v>694</v>
      </c>
      <c r="J52" s="37" t="s">
        <v>695</v>
      </c>
      <c r="K52" s="36">
        <v>-4837</v>
      </c>
      <c r="L52" s="36" t="s">
        <v>278</v>
      </c>
      <c r="M52" s="37" t="s">
        <v>230</v>
      </c>
      <c r="N52" s="37"/>
      <c r="O52" s="38" t="s">
        <v>696</v>
      </c>
      <c r="P52" s="38" t="s">
        <v>675</v>
      </c>
    </row>
    <row r="53" spans="1:16" ht="12.75" customHeight="1" thickBot="1" x14ac:dyDescent="0.25">
      <c r="A53" s="27" t="str">
        <f t="shared" si="6"/>
        <v>IBVS 795 </v>
      </c>
      <c r="B53" s="13" t="str">
        <f t="shared" si="7"/>
        <v>II</v>
      </c>
      <c r="C53" s="27">
        <f t="shared" si="8"/>
        <v>40289.559000000001</v>
      </c>
      <c r="D53" s="8" t="str">
        <f t="shared" si="9"/>
        <v>vis</v>
      </c>
      <c r="E53" s="35">
        <f>VLOOKUP(C53,Active!C$21:E$973,3,FALSE)</f>
        <v>2908.500514304998</v>
      </c>
      <c r="F53" s="13" t="s">
        <v>224</v>
      </c>
      <c r="G53" s="8" t="str">
        <f t="shared" si="10"/>
        <v>40289.559</v>
      </c>
      <c r="H53" s="27">
        <f t="shared" si="11"/>
        <v>-4836.5</v>
      </c>
      <c r="I53" s="36" t="s">
        <v>697</v>
      </c>
      <c r="J53" s="37" t="s">
        <v>698</v>
      </c>
      <c r="K53" s="36">
        <v>-4836.5</v>
      </c>
      <c r="L53" s="36" t="s">
        <v>257</v>
      </c>
      <c r="M53" s="37" t="s">
        <v>230</v>
      </c>
      <c r="N53" s="37"/>
      <c r="O53" s="38" t="s">
        <v>699</v>
      </c>
      <c r="P53" s="39" t="s">
        <v>609</v>
      </c>
    </row>
    <row r="54" spans="1:16" ht="12.75" customHeight="1" thickBot="1" x14ac:dyDescent="0.25">
      <c r="A54" s="27" t="str">
        <f t="shared" si="6"/>
        <v>IBVS 795 </v>
      </c>
      <c r="B54" s="13" t="str">
        <f t="shared" si="7"/>
        <v>I</v>
      </c>
      <c r="C54" s="27">
        <f t="shared" si="8"/>
        <v>40318.591</v>
      </c>
      <c r="D54" s="8" t="str">
        <f t="shared" si="9"/>
        <v>vis</v>
      </c>
      <c r="E54" s="35">
        <f>VLOOKUP(C54,Active!C$21:E$973,3,FALSE)</f>
        <v>2919.9982485677888</v>
      </c>
      <c r="F54" s="13" t="s">
        <v>224</v>
      </c>
      <c r="G54" s="8" t="str">
        <f t="shared" si="10"/>
        <v>40318.591</v>
      </c>
      <c r="H54" s="27">
        <f t="shared" si="11"/>
        <v>-4825</v>
      </c>
      <c r="I54" s="36" t="s">
        <v>700</v>
      </c>
      <c r="J54" s="37" t="s">
        <v>701</v>
      </c>
      <c r="K54" s="36">
        <v>-4825</v>
      </c>
      <c r="L54" s="36" t="s">
        <v>235</v>
      </c>
      <c r="M54" s="37" t="s">
        <v>230</v>
      </c>
      <c r="N54" s="37"/>
      <c r="O54" s="38" t="s">
        <v>699</v>
      </c>
      <c r="P54" s="39" t="s">
        <v>609</v>
      </c>
    </row>
    <row r="55" spans="1:16" ht="12.75" customHeight="1" thickBot="1" x14ac:dyDescent="0.25">
      <c r="A55" s="27" t="str">
        <f t="shared" si="6"/>
        <v> ORI 113 </v>
      </c>
      <c r="B55" s="13" t="str">
        <f t="shared" si="7"/>
        <v>II</v>
      </c>
      <c r="C55" s="27">
        <f t="shared" si="8"/>
        <v>40322.373</v>
      </c>
      <c r="D55" s="8" t="str">
        <f t="shared" si="9"/>
        <v>vis</v>
      </c>
      <c r="E55" s="35">
        <f>VLOOKUP(C55,Active!C$21:E$973,3,FALSE)</f>
        <v>2921.4960589488119</v>
      </c>
      <c r="F55" s="13" t="s">
        <v>224</v>
      </c>
      <c r="G55" s="8" t="str">
        <f t="shared" si="10"/>
        <v>40322.373</v>
      </c>
      <c r="H55" s="27">
        <f t="shared" si="11"/>
        <v>-4823.5</v>
      </c>
      <c r="I55" s="36" t="s">
        <v>702</v>
      </c>
      <c r="J55" s="37" t="s">
        <v>703</v>
      </c>
      <c r="K55" s="36">
        <v>-4823.5</v>
      </c>
      <c r="L55" s="36" t="s">
        <v>704</v>
      </c>
      <c r="M55" s="37" t="s">
        <v>230</v>
      </c>
      <c r="N55" s="37"/>
      <c r="O55" s="38" t="s">
        <v>696</v>
      </c>
      <c r="P55" s="38" t="s">
        <v>705</v>
      </c>
    </row>
    <row r="56" spans="1:16" ht="12.75" customHeight="1" thickBot="1" x14ac:dyDescent="0.25">
      <c r="A56" s="27" t="str">
        <f t="shared" si="6"/>
        <v> ORI 113 </v>
      </c>
      <c r="B56" s="13" t="str">
        <f t="shared" si="7"/>
        <v>II</v>
      </c>
      <c r="C56" s="27">
        <f t="shared" si="8"/>
        <v>40322.374000000003</v>
      </c>
      <c r="D56" s="8" t="str">
        <f t="shared" si="9"/>
        <v>vis</v>
      </c>
      <c r="E56" s="35">
        <f>VLOOKUP(C56,Active!C$21:E$973,3,FALSE)</f>
        <v>2921.496454985403</v>
      </c>
      <c r="F56" s="13" t="s">
        <v>224</v>
      </c>
      <c r="G56" s="8" t="str">
        <f t="shared" si="10"/>
        <v>40322.374</v>
      </c>
      <c r="H56" s="27">
        <f t="shared" si="11"/>
        <v>-4823.5</v>
      </c>
      <c r="I56" s="36" t="s">
        <v>706</v>
      </c>
      <c r="J56" s="37" t="s">
        <v>707</v>
      </c>
      <c r="K56" s="36">
        <v>-4823.5</v>
      </c>
      <c r="L56" s="36" t="s">
        <v>708</v>
      </c>
      <c r="M56" s="37" t="s">
        <v>230</v>
      </c>
      <c r="N56" s="37"/>
      <c r="O56" s="38" t="s">
        <v>666</v>
      </c>
      <c r="P56" s="38" t="s">
        <v>705</v>
      </c>
    </row>
    <row r="57" spans="1:16" ht="12.75" customHeight="1" thickBot="1" x14ac:dyDescent="0.25">
      <c r="A57" s="27" t="str">
        <f t="shared" si="6"/>
        <v>IBVS 795 </v>
      </c>
      <c r="B57" s="13" t="str">
        <f t="shared" si="7"/>
        <v>II</v>
      </c>
      <c r="C57" s="27">
        <f t="shared" si="8"/>
        <v>40554.682999999997</v>
      </c>
      <c r="D57" s="8" t="str">
        <f t="shared" si="9"/>
        <v>vis</v>
      </c>
      <c r="E57" s="35">
        <f>VLOOKUP(C57,Active!C$21:E$973,3,FALSE)</f>
        <v>3013.4993190269661</v>
      </c>
      <c r="F57" s="13" t="s">
        <v>224</v>
      </c>
      <c r="G57" s="8" t="str">
        <f t="shared" si="10"/>
        <v>40554.683</v>
      </c>
      <c r="H57" s="27">
        <f t="shared" si="11"/>
        <v>-4731.5</v>
      </c>
      <c r="I57" s="36" t="s">
        <v>709</v>
      </c>
      <c r="J57" s="37" t="s">
        <v>710</v>
      </c>
      <c r="K57" s="36">
        <v>-4731.5</v>
      </c>
      <c r="L57" s="36" t="s">
        <v>240</v>
      </c>
      <c r="M57" s="37" t="s">
        <v>230</v>
      </c>
      <c r="N57" s="37"/>
      <c r="O57" s="38" t="s">
        <v>505</v>
      </c>
      <c r="P57" s="39" t="s">
        <v>609</v>
      </c>
    </row>
    <row r="58" spans="1:16" ht="12.75" customHeight="1" thickBot="1" x14ac:dyDescent="0.25">
      <c r="A58" s="27" t="str">
        <f t="shared" si="6"/>
        <v>IBVS 795 </v>
      </c>
      <c r="B58" s="13" t="str">
        <f t="shared" si="7"/>
        <v>I</v>
      </c>
      <c r="C58" s="27">
        <f t="shared" si="8"/>
        <v>40583.716</v>
      </c>
      <c r="D58" s="8" t="str">
        <f t="shared" si="9"/>
        <v>vis</v>
      </c>
      <c r="E58" s="35">
        <f>VLOOKUP(C58,Active!C$21:E$973,3,FALSE)</f>
        <v>3024.9974493263476</v>
      </c>
      <c r="F58" s="13" t="s">
        <v>224</v>
      </c>
      <c r="G58" s="8" t="str">
        <f t="shared" si="10"/>
        <v>40583.716</v>
      </c>
      <c r="H58" s="27">
        <f t="shared" si="11"/>
        <v>-4720</v>
      </c>
      <c r="I58" s="36" t="s">
        <v>711</v>
      </c>
      <c r="J58" s="37" t="s">
        <v>712</v>
      </c>
      <c r="K58" s="36">
        <v>-4720</v>
      </c>
      <c r="L58" s="36" t="s">
        <v>318</v>
      </c>
      <c r="M58" s="37" t="s">
        <v>230</v>
      </c>
      <c r="N58" s="37"/>
      <c r="O58" s="38" t="s">
        <v>713</v>
      </c>
      <c r="P58" s="39" t="s">
        <v>609</v>
      </c>
    </row>
    <row r="59" spans="1:16" ht="12.75" customHeight="1" thickBot="1" x14ac:dyDescent="0.25">
      <c r="A59" s="27" t="str">
        <f t="shared" si="6"/>
        <v>IBVS 795 </v>
      </c>
      <c r="B59" s="13" t="str">
        <f t="shared" si="7"/>
        <v>I</v>
      </c>
      <c r="C59" s="27">
        <f t="shared" si="8"/>
        <v>40583.716999999997</v>
      </c>
      <c r="D59" s="8" t="str">
        <f t="shared" si="9"/>
        <v>vis</v>
      </c>
      <c r="E59" s="35">
        <f>VLOOKUP(C59,Active!C$21:E$973,3,FALSE)</f>
        <v>3024.9978453629355</v>
      </c>
      <c r="F59" s="13" t="s">
        <v>224</v>
      </c>
      <c r="G59" s="8" t="str">
        <f t="shared" si="10"/>
        <v>40583.717</v>
      </c>
      <c r="H59" s="27">
        <f t="shared" si="11"/>
        <v>-4720</v>
      </c>
      <c r="I59" s="36" t="s">
        <v>714</v>
      </c>
      <c r="J59" s="37" t="s">
        <v>715</v>
      </c>
      <c r="K59" s="36">
        <v>-4720</v>
      </c>
      <c r="L59" s="36" t="s">
        <v>332</v>
      </c>
      <c r="M59" s="37" t="s">
        <v>230</v>
      </c>
      <c r="N59" s="37"/>
      <c r="O59" s="38" t="s">
        <v>716</v>
      </c>
      <c r="P59" s="39" t="s">
        <v>609</v>
      </c>
    </row>
    <row r="60" spans="1:16" ht="12.75" customHeight="1" thickBot="1" x14ac:dyDescent="0.25">
      <c r="A60" s="27" t="str">
        <f t="shared" si="6"/>
        <v>IBVS 795 </v>
      </c>
      <c r="B60" s="13" t="str">
        <f t="shared" si="7"/>
        <v>I</v>
      </c>
      <c r="C60" s="27">
        <f t="shared" si="8"/>
        <v>40583.722000000002</v>
      </c>
      <c r="D60" s="8" t="str">
        <f t="shared" si="9"/>
        <v>vis</v>
      </c>
      <c r="E60" s="35">
        <f>VLOOKUP(C60,Active!C$21:E$973,3,FALSE)</f>
        <v>3024.9998255458845</v>
      </c>
      <c r="F60" s="13" t="s">
        <v>224</v>
      </c>
      <c r="G60" s="8" t="str">
        <f t="shared" si="10"/>
        <v>40583.722</v>
      </c>
      <c r="H60" s="27">
        <f t="shared" si="11"/>
        <v>-4720</v>
      </c>
      <c r="I60" s="36" t="s">
        <v>717</v>
      </c>
      <c r="J60" s="37" t="s">
        <v>718</v>
      </c>
      <c r="K60" s="36">
        <v>-4720</v>
      </c>
      <c r="L60" s="36" t="s">
        <v>309</v>
      </c>
      <c r="M60" s="37" t="s">
        <v>230</v>
      </c>
      <c r="N60" s="37"/>
      <c r="O60" s="38" t="s">
        <v>719</v>
      </c>
      <c r="P60" s="39" t="s">
        <v>609</v>
      </c>
    </row>
    <row r="61" spans="1:16" ht="12.75" customHeight="1" thickBot="1" x14ac:dyDescent="0.25">
      <c r="A61" s="27" t="str">
        <f t="shared" si="6"/>
        <v>IBVS 795 </v>
      </c>
      <c r="B61" s="13" t="str">
        <f t="shared" si="7"/>
        <v>I</v>
      </c>
      <c r="C61" s="27">
        <f t="shared" si="8"/>
        <v>40583.724000000002</v>
      </c>
      <c r="D61" s="8" t="str">
        <f t="shared" si="9"/>
        <v>vis</v>
      </c>
      <c r="E61" s="35">
        <f>VLOOKUP(C61,Active!C$21:E$973,3,FALSE)</f>
        <v>3025.0006176190632</v>
      </c>
      <c r="F61" s="13" t="s">
        <v>224</v>
      </c>
      <c r="G61" s="8" t="str">
        <f t="shared" si="10"/>
        <v>40583.724</v>
      </c>
      <c r="H61" s="27">
        <f t="shared" si="11"/>
        <v>-4720</v>
      </c>
      <c r="I61" s="36" t="s">
        <v>720</v>
      </c>
      <c r="J61" s="37" t="s">
        <v>721</v>
      </c>
      <c r="K61" s="36">
        <v>-4720</v>
      </c>
      <c r="L61" s="36" t="s">
        <v>257</v>
      </c>
      <c r="M61" s="37" t="s">
        <v>230</v>
      </c>
      <c r="N61" s="37"/>
      <c r="O61" s="38" t="s">
        <v>722</v>
      </c>
      <c r="P61" s="39" t="s">
        <v>609</v>
      </c>
    </row>
    <row r="62" spans="1:16" ht="12.75" customHeight="1" thickBot="1" x14ac:dyDescent="0.25">
      <c r="A62" s="27" t="str">
        <f t="shared" si="6"/>
        <v>IBVS 508 </v>
      </c>
      <c r="B62" s="13" t="str">
        <f t="shared" si="7"/>
        <v>II</v>
      </c>
      <c r="C62" s="27">
        <f t="shared" si="8"/>
        <v>40885.463499999998</v>
      </c>
      <c r="D62" s="8" t="str">
        <f t="shared" si="9"/>
        <v>vis</v>
      </c>
      <c r="E62" s="35">
        <f>VLOOKUP(C62,Active!C$21:E$973,3,FALSE)</f>
        <v>3144.5005000793626</v>
      </c>
      <c r="F62" s="13" t="s">
        <v>224</v>
      </c>
      <c r="G62" s="8" t="str">
        <f t="shared" si="10"/>
        <v>40885.4635</v>
      </c>
      <c r="H62" s="27">
        <f t="shared" si="11"/>
        <v>-4600.5</v>
      </c>
      <c r="I62" s="36" t="s">
        <v>745</v>
      </c>
      <c r="J62" s="37" t="s">
        <v>746</v>
      </c>
      <c r="K62" s="36">
        <v>-4600.5</v>
      </c>
      <c r="L62" s="36" t="s">
        <v>435</v>
      </c>
      <c r="M62" s="37" t="s">
        <v>403</v>
      </c>
      <c r="N62" s="37" t="s">
        <v>201</v>
      </c>
      <c r="O62" s="38" t="s">
        <v>649</v>
      </c>
      <c r="P62" s="39" t="s">
        <v>747</v>
      </c>
    </row>
    <row r="63" spans="1:16" ht="12.75" customHeight="1" thickBot="1" x14ac:dyDescent="0.25">
      <c r="A63" s="27" t="str">
        <f t="shared" si="6"/>
        <v> AN 217.315 </v>
      </c>
      <c r="B63" s="13" t="str">
        <f t="shared" si="7"/>
        <v>I</v>
      </c>
      <c r="C63" s="27">
        <f t="shared" si="8"/>
        <v>18749.887999999999</v>
      </c>
      <c r="D63" s="8" t="str">
        <f t="shared" si="9"/>
        <v>vis</v>
      </c>
      <c r="E63" s="35">
        <f>VLOOKUP(C63,Active!C$21:E$973,3,FALSE)</f>
        <v>-5621.9973248362039</v>
      </c>
      <c r="F63" s="13" t="s">
        <v>224</v>
      </c>
      <c r="G63" s="8" t="str">
        <f t="shared" si="10"/>
        <v>18749.888</v>
      </c>
      <c r="H63" s="27">
        <f t="shared" si="11"/>
        <v>-13367</v>
      </c>
      <c r="I63" s="36" t="s">
        <v>227</v>
      </c>
      <c r="J63" s="37" t="s">
        <v>228</v>
      </c>
      <c r="K63" s="36">
        <v>-13367</v>
      </c>
      <c r="L63" s="36" t="s">
        <v>229</v>
      </c>
      <c r="M63" s="37" t="s">
        <v>230</v>
      </c>
      <c r="N63" s="37"/>
      <c r="O63" s="38" t="s">
        <v>231</v>
      </c>
      <c r="P63" s="38" t="s">
        <v>232</v>
      </c>
    </row>
    <row r="64" spans="1:16" ht="12.75" customHeight="1" thickBot="1" x14ac:dyDescent="0.25">
      <c r="A64" s="27" t="str">
        <f t="shared" si="6"/>
        <v> AN 207.177 </v>
      </c>
      <c r="B64" s="13" t="str">
        <f t="shared" si="7"/>
        <v>II</v>
      </c>
      <c r="C64" s="27">
        <f t="shared" si="8"/>
        <v>19809.121999999999</v>
      </c>
      <c r="D64" s="8" t="str">
        <f t="shared" si="9"/>
        <v>vis</v>
      </c>
      <c r="E64" s="35">
        <f>VLOOKUP(C64,Active!C$21:E$973,3,FALSE)</f>
        <v>-5202.5019041241194</v>
      </c>
      <c r="F64" s="13" t="s">
        <v>224</v>
      </c>
      <c r="G64" s="8" t="str">
        <f t="shared" si="10"/>
        <v>19809.122</v>
      </c>
      <c r="H64" s="27">
        <f t="shared" si="11"/>
        <v>-12947.5</v>
      </c>
      <c r="I64" s="36" t="s">
        <v>233</v>
      </c>
      <c r="J64" s="37" t="s">
        <v>234</v>
      </c>
      <c r="K64" s="36">
        <v>-12947.5</v>
      </c>
      <c r="L64" s="36" t="s">
        <v>235</v>
      </c>
      <c r="M64" s="37" t="s">
        <v>226</v>
      </c>
      <c r="N64" s="37"/>
      <c r="O64" s="38" t="s">
        <v>236</v>
      </c>
      <c r="P64" s="38" t="s">
        <v>237</v>
      </c>
    </row>
    <row r="65" spans="1:16" ht="12.75" customHeight="1" thickBot="1" x14ac:dyDescent="0.25">
      <c r="A65" s="27" t="str">
        <f t="shared" si="6"/>
        <v> AN 217.315 </v>
      </c>
      <c r="B65" s="13" t="str">
        <f t="shared" si="7"/>
        <v>I</v>
      </c>
      <c r="C65" s="27">
        <f t="shared" si="8"/>
        <v>20959.27</v>
      </c>
      <c r="D65" s="8" t="str">
        <f t="shared" si="9"/>
        <v>vis</v>
      </c>
      <c r="E65" s="35">
        <f>VLOOKUP(C65,Active!C$21:E$973,3,FALSE)</f>
        <v>-4747.0012129254192</v>
      </c>
      <c r="F65" s="13" t="s">
        <v>224</v>
      </c>
      <c r="G65" s="8" t="str">
        <f t="shared" si="10"/>
        <v>20959.270</v>
      </c>
      <c r="H65" s="27">
        <f t="shared" si="11"/>
        <v>-12492</v>
      </c>
      <c r="I65" s="36" t="s">
        <v>238</v>
      </c>
      <c r="J65" s="37" t="s">
        <v>239</v>
      </c>
      <c r="K65" s="36">
        <v>-12492</v>
      </c>
      <c r="L65" s="36" t="s">
        <v>240</v>
      </c>
      <c r="M65" s="37" t="s">
        <v>230</v>
      </c>
      <c r="N65" s="37"/>
      <c r="O65" s="38" t="s">
        <v>241</v>
      </c>
      <c r="P65" s="38" t="s">
        <v>232</v>
      </c>
    </row>
    <row r="66" spans="1:16" ht="12.75" customHeight="1" thickBot="1" x14ac:dyDescent="0.25">
      <c r="A66" s="27" t="str">
        <f t="shared" si="6"/>
        <v> IPUL 8.8 </v>
      </c>
      <c r="B66" s="13" t="str">
        <f t="shared" si="7"/>
        <v>I</v>
      </c>
      <c r="C66" s="27">
        <f t="shared" si="8"/>
        <v>21161.337</v>
      </c>
      <c r="D66" s="8" t="str">
        <f t="shared" si="9"/>
        <v>vis</v>
      </c>
      <c r="E66" s="35">
        <f>VLOOKUP(C66,Active!C$21:E$973,3,FALSE)</f>
        <v>-4666.9752874197911</v>
      </c>
      <c r="F66" s="13" t="s">
        <v>224</v>
      </c>
      <c r="G66" s="8" t="str">
        <f t="shared" si="10"/>
        <v>21161.337</v>
      </c>
      <c r="H66" s="27">
        <f t="shared" si="11"/>
        <v>-12412</v>
      </c>
      <c r="I66" s="36" t="s">
        <v>242</v>
      </c>
      <c r="J66" s="37" t="s">
        <v>243</v>
      </c>
      <c r="K66" s="36">
        <v>-12412</v>
      </c>
      <c r="L66" s="36" t="s">
        <v>244</v>
      </c>
      <c r="M66" s="37" t="s">
        <v>230</v>
      </c>
      <c r="N66" s="37"/>
      <c r="O66" s="38" t="s">
        <v>241</v>
      </c>
      <c r="P66" s="38" t="s">
        <v>245</v>
      </c>
    </row>
    <row r="67" spans="1:16" ht="12.75" customHeight="1" thickBot="1" x14ac:dyDescent="0.25">
      <c r="A67" s="27" t="str">
        <f t="shared" si="6"/>
        <v> IPUL 8.8 </v>
      </c>
      <c r="B67" s="13" t="str">
        <f t="shared" si="7"/>
        <v>I</v>
      </c>
      <c r="C67" s="27">
        <f t="shared" si="8"/>
        <v>21166.339</v>
      </c>
      <c r="D67" s="8" t="str">
        <f t="shared" si="9"/>
        <v>vis</v>
      </c>
      <c r="E67" s="35">
        <f>VLOOKUP(C67,Active!C$21:E$973,3,FALSE)</f>
        <v>-4664.9943123997282</v>
      </c>
      <c r="F67" s="13" t="s">
        <v>224</v>
      </c>
      <c r="G67" s="8" t="str">
        <f t="shared" si="10"/>
        <v>21166.339</v>
      </c>
      <c r="H67" s="27">
        <f t="shared" si="11"/>
        <v>-12410</v>
      </c>
      <c r="I67" s="36" t="s">
        <v>246</v>
      </c>
      <c r="J67" s="37" t="s">
        <v>247</v>
      </c>
      <c r="K67" s="36">
        <v>-12410</v>
      </c>
      <c r="L67" s="36" t="s">
        <v>248</v>
      </c>
      <c r="M67" s="37" t="s">
        <v>230</v>
      </c>
      <c r="N67" s="37"/>
      <c r="O67" s="38" t="s">
        <v>241</v>
      </c>
      <c r="P67" s="38" t="s">
        <v>245</v>
      </c>
    </row>
    <row r="68" spans="1:16" ht="12.75" customHeight="1" thickBot="1" x14ac:dyDescent="0.25">
      <c r="A68" s="27" t="str">
        <f t="shared" si="6"/>
        <v> IPUL 8.8 </v>
      </c>
      <c r="B68" s="13" t="str">
        <f t="shared" si="7"/>
        <v>I</v>
      </c>
      <c r="C68" s="27">
        <f t="shared" si="8"/>
        <v>21171.362000000001</v>
      </c>
      <c r="D68" s="8" t="str">
        <f t="shared" si="9"/>
        <v>vis</v>
      </c>
      <c r="E68" s="35">
        <f>VLOOKUP(C68,Active!C$21:E$973,3,FALSE)</f>
        <v>-4663.0050206112874</v>
      </c>
      <c r="F68" s="13" t="s">
        <v>224</v>
      </c>
      <c r="G68" s="8" t="str">
        <f t="shared" si="10"/>
        <v>21171.362</v>
      </c>
      <c r="H68" s="27">
        <f t="shared" si="11"/>
        <v>-12408</v>
      </c>
      <c r="I68" s="36" t="s">
        <v>249</v>
      </c>
      <c r="J68" s="37" t="s">
        <v>250</v>
      </c>
      <c r="K68" s="36">
        <v>-12408</v>
      </c>
      <c r="L68" s="36" t="s">
        <v>251</v>
      </c>
      <c r="M68" s="37" t="s">
        <v>230</v>
      </c>
      <c r="N68" s="37"/>
      <c r="O68" s="38" t="s">
        <v>241</v>
      </c>
      <c r="P68" s="38" t="s">
        <v>245</v>
      </c>
    </row>
    <row r="69" spans="1:16" ht="12.75" customHeight="1" thickBot="1" x14ac:dyDescent="0.25">
      <c r="A69" s="27" t="str">
        <f t="shared" si="6"/>
        <v> IPUL 8.8 </v>
      </c>
      <c r="B69" s="13" t="str">
        <f t="shared" si="7"/>
        <v>II</v>
      </c>
      <c r="C69" s="27">
        <f t="shared" si="8"/>
        <v>21301.388999999999</v>
      </c>
      <c r="D69" s="8" t="str">
        <f t="shared" si="9"/>
        <v>vis</v>
      </c>
      <c r="E69" s="35">
        <f>VLOOKUP(C69,Active!C$21:E$973,3,FALSE)</f>
        <v>-4611.5095710043734</v>
      </c>
      <c r="F69" s="13" t="s">
        <v>224</v>
      </c>
      <c r="G69" s="8" t="str">
        <f t="shared" si="10"/>
        <v>21301.389</v>
      </c>
      <c r="H69" s="27">
        <f t="shared" si="11"/>
        <v>-12356.5</v>
      </c>
      <c r="I69" s="36" t="s">
        <v>252</v>
      </c>
      <c r="J69" s="37" t="s">
        <v>253</v>
      </c>
      <c r="K69" s="36">
        <v>-12356.5</v>
      </c>
      <c r="L69" s="36" t="s">
        <v>254</v>
      </c>
      <c r="M69" s="37" t="s">
        <v>230</v>
      </c>
      <c r="N69" s="37"/>
      <c r="O69" s="38" t="s">
        <v>241</v>
      </c>
      <c r="P69" s="38" t="s">
        <v>245</v>
      </c>
    </row>
    <row r="70" spans="1:16" ht="12.75" customHeight="1" thickBot="1" x14ac:dyDescent="0.25">
      <c r="A70" s="27" t="str">
        <f t="shared" si="6"/>
        <v> PA 33.600 </v>
      </c>
      <c r="B70" s="13" t="str">
        <f t="shared" si="7"/>
        <v>I</v>
      </c>
      <c r="C70" s="27">
        <f t="shared" si="8"/>
        <v>21623.352999999999</v>
      </c>
      <c r="D70" s="8" t="str">
        <f t="shared" si="9"/>
        <v>vis</v>
      </c>
      <c r="E70" s="35">
        <f>VLOOKUP(C70,Active!C$21:E$973,3,FALSE)</f>
        <v>-4484.000046542219</v>
      </c>
      <c r="F70" s="13" t="s">
        <v>224</v>
      </c>
      <c r="G70" s="8" t="str">
        <f t="shared" si="10"/>
        <v>21623.353</v>
      </c>
      <c r="H70" s="27">
        <f t="shared" si="11"/>
        <v>-12229</v>
      </c>
      <c r="I70" s="36" t="s">
        <v>255</v>
      </c>
      <c r="J70" s="37" t="s">
        <v>256</v>
      </c>
      <c r="K70" s="36">
        <v>-12229</v>
      </c>
      <c r="L70" s="36" t="s">
        <v>257</v>
      </c>
      <c r="M70" s="37" t="s">
        <v>230</v>
      </c>
      <c r="N70" s="37"/>
      <c r="O70" s="38" t="s">
        <v>258</v>
      </c>
      <c r="P70" s="38" t="s">
        <v>259</v>
      </c>
    </row>
    <row r="71" spans="1:16" ht="12.75" customHeight="1" thickBot="1" x14ac:dyDescent="0.25">
      <c r="A71" s="27" t="str">
        <f t="shared" si="6"/>
        <v> AN 206.67 </v>
      </c>
      <c r="B71" s="13" t="str">
        <f t="shared" si="7"/>
        <v>I</v>
      </c>
      <c r="C71" s="27">
        <f t="shared" si="8"/>
        <v>21623.365000000002</v>
      </c>
      <c r="D71" s="8" t="str">
        <f t="shared" si="9"/>
        <v>vis</v>
      </c>
      <c r="E71" s="35">
        <f>VLOOKUP(C71,Active!C$21:E$973,3,FALSE)</f>
        <v>-4483.9952941031461</v>
      </c>
      <c r="F71" s="13" t="s">
        <v>224</v>
      </c>
      <c r="G71" s="8" t="str">
        <f t="shared" si="10"/>
        <v>21623.365</v>
      </c>
      <c r="H71" s="27">
        <f t="shared" si="11"/>
        <v>-12229</v>
      </c>
      <c r="I71" s="36" t="s">
        <v>260</v>
      </c>
      <c r="J71" s="37" t="s">
        <v>261</v>
      </c>
      <c r="K71" s="36">
        <v>-12229</v>
      </c>
      <c r="L71" s="36" t="s">
        <v>262</v>
      </c>
      <c r="M71" s="37" t="s">
        <v>230</v>
      </c>
      <c r="N71" s="37"/>
      <c r="O71" s="38" t="s">
        <v>263</v>
      </c>
      <c r="P71" s="38" t="s">
        <v>264</v>
      </c>
    </row>
    <row r="72" spans="1:16" ht="12.75" customHeight="1" thickBot="1" x14ac:dyDescent="0.25">
      <c r="A72" s="27" t="str">
        <f t="shared" si="6"/>
        <v> AN 206.67 </v>
      </c>
      <c r="B72" s="13" t="str">
        <f t="shared" si="7"/>
        <v>I</v>
      </c>
      <c r="C72" s="27">
        <f t="shared" si="8"/>
        <v>21628.449000000001</v>
      </c>
      <c r="D72" s="8" t="str">
        <f t="shared" si="9"/>
        <v>vis</v>
      </c>
      <c r="E72" s="35">
        <f>VLOOKUP(C72,Active!C$21:E$973,3,FALSE)</f>
        <v>-4481.9818440827539</v>
      </c>
      <c r="F72" s="13" t="s">
        <v>224</v>
      </c>
      <c r="G72" s="8" t="str">
        <f t="shared" si="10"/>
        <v>21628.449</v>
      </c>
      <c r="H72" s="27">
        <f t="shared" si="11"/>
        <v>-12227</v>
      </c>
      <c r="I72" s="36" t="s">
        <v>265</v>
      </c>
      <c r="J72" s="37" t="s">
        <v>266</v>
      </c>
      <c r="K72" s="36">
        <v>-12227</v>
      </c>
      <c r="L72" s="36" t="s">
        <v>267</v>
      </c>
      <c r="M72" s="37" t="s">
        <v>230</v>
      </c>
      <c r="N72" s="37"/>
      <c r="O72" s="38" t="s">
        <v>263</v>
      </c>
      <c r="P72" s="38" t="s">
        <v>264</v>
      </c>
    </row>
    <row r="73" spans="1:16" ht="12.75" customHeight="1" thickBot="1" x14ac:dyDescent="0.25">
      <c r="A73" s="27" t="str">
        <f t="shared" si="6"/>
        <v> AN 206.67 </v>
      </c>
      <c r="B73" s="13" t="str">
        <f t="shared" si="7"/>
        <v>I</v>
      </c>
      <c r="C73" s="27">
        <f t="shared" si="8"/>
        <v>21643.600999999999</v>
      </c>
      <c r="D73" s="8" t="str">
        <f t="shared" si="9"/>
        <v>vis</v>
      </c>
      <c r="E73" s="35">
        <f>VLOOKUP(C73,Active!C$21:E$973,3,FALSE)</f>
        <v>-4475.9810976805156</v>
      </c>
      <c r="F73" s="13" t="s">
        <v>224</v>
      </c>
      <c r="G73" s="8" t="str">
        <f t="shared" si="10"/>
        <v>21643.601</v>
      </c>
      <c r="H73" s="27">
        <f t="shared" si="11"/>
        <v>-12221</v>
      </c>
      <c r="I73" s="36" t="s">
        <v>268</v>
      </c>
      <c r="J73" s="37" t="s">
        <v>269</v>
      </c>
      <c r="K73" s="36">
        <v>-12221</v>
      </c>
      <c r="L73" s="36" t="s">
        <v>270</v>
      </c>
      <c r="M73" s="37" t="s">
        <v>230</v>
      </c>
      <c r="N73" s="37"/>
      <c r="O73" s="38" t="s">
        <v>263</v>
      </c>
      <c r="P73" s="38" t="s">
        <v>264</v>
      </c>
    </row>
    <row r="74" spans="1:16" ht="12.75" customHeight="1" thickBot="1" x14ac:dyDescent="0.25">
      <c r="A74" s="27" t="str">
        <f t="shared" si="6"/>
        <v> WILN 13.33 </v>
      </c>
      <c r="B74" s="13" t="str">
        <f t="shared" si="7"/>
        <v>I</v>
      </c>
      <c r="C74" s="27">
        <f t="shared" si="8"/>
        <v>21666.288</v>
      </c>
      <c r="D74" s="8" t="str">
        <f t="shared" si="9"/>
        <v>vis</v>
      </c>
      <c r="E74" s="35">
        <f>VLOOKUP(C74,Active!C$21:E$973,3,FALSE)</f>
        <v>-4466.9962155773201</v>
      </c>
      <c r="F74" s="13" t="s">
        <v>224</v>
      </c>
      <c r="G74" s="8" t="str">
        <f t="shared" si="10"/>
        <v>21666.288</v>
      </c>
      <c r="H74" s="27">
        <f t="shared" si="11"/>
        <v>-12212</v>
      </c>
      <c r="I74" s="36" t="s">
        <v>271</v>
      </c>
      <c r="J74" s="37" t="s">
        <v>272</v>
      </c>
      <c r="K74" s="36">
        <v>-12212</v>
      </c>
      <c r="L74" s="36" t="s">
        <v>273</v>
      </c>
      <c r="M74" s="37" t="s">
        <v>230</v>
      </c>
      <c r="N74" s="37"/>
      <c r="O74" s="38" t="s">
        <v>274</v>
      </c>
      <c r="P74" s="38" t="s">
        <v>275</v>
      </c>
    </row>
    <row r="75" spans="1:16" ht="12.75" customHeight="1" thickBot="1" x14ac:dyDescent="0.25">
      <c r="A75" s="27" t="str">
        <f t="shared" ref="A75:A106" si="12">P75</f>
        <v> WILN 13.33 </v>
      </c>
      <c r="B75" s="13" t="str">
        <f t="shared" ref="B75:B106" si="13">IF(H75=INT(H75),"I","II")</f>
        <v>I</v>
      </c>
      <c r="C75" s="27">
        <f t="shared" ref="C75:C106" si="14">1*G75</f>
        <v>21671.338</v>
      </c>
      <c r="D75" s="8" t="str">
        <f t="shared" ref="D75:D106" si="15">VLOOKUP(F75,I$1:J$5,2,FALSE)</f>
        <v>vis</v>
      </c>
      <c r="E75" s="35">
        <f>VLOOKUP(C75,Active!C$21:E$973,3,FALSE)</f>
        <v>-4464.9962308009672</v>
      </c>
      <c r="F75" s="13" t="s">
        <v>224</v>
      </c>
      <c r="G75" s="8" t="str">
        <f t="shared" ref="G75:G106" si="16">MID(I75,3,LEN(I75)-3)</f>
        <v>21671.338</v>
      </c>
      <c r="H75" s="27">
        <f t="shared" ref="H75:H106" si="17">1*K75</f>
        <v>-12210</v>
      </c>
      <c r="I75" s="36" t="s">
        <v>276</v>
      </c>
      <c r="J75" s="37" t="s">
        <v>277</v>
      </c>
      <c r="K75" s="36">
        <v>-12210</v>
      </c>
      <c r="L75" s="36" t="s">
        <v>278</v>
      </c>
      <c r="M75" s="37" t="s">
        <v>230</v>
      </c>
      <c r="N75" s="37"/>
      <c r="O75" s="38" t="s">
        <v>274</v>
      </c>
      <c r="P75" s="38" t="s">
        <v>275</v>
      </c>
    </row>
    <row r="76" spans="1:16" ht="12.75" customHeight="1" thickBot="1" x14ac:dyDescent="0.25">
      <c r="A76" s="27" t="str">
        <f t="shared" si="12"/>
        <v> AN 208.57 </v>
      </c>
      <c r="B76" s="13" t="str">
        <f t="shared" si="13"/>
        <v>I</v>
      </c>
      <c r="C76" s="27">
        <f t="shared" si="14"/>
        <v>21681.415000000001</v>
      </c>
      <c r="D76" s="8" t="str">
        <f t="shared" si="15"/>
        <v>vis</v>
      </c>
      <c r="E76" s="35">
        <f>VLOOKUP(C76,Active!C$21:E$973,3,FALSE)</f>
        <v>-4461.0053700898152</v>
      </c>
      <c r="F76" s="13" t="s">
        <v>224</v>
      </c>
      <c r="G76" s="8" t="str">
        <f t="shared" si="16"/>
        <v>21681.415</v>
      </c>
      <c r="H76" s="27">
        <f t="shared" si="17"/>
        <v>-12206</v>
      </c>
      <c r="I76" s="36" t="s">
        <v>279</v>
      </c>
      <c r="J76" s="37" t="s">
        <v>280</v>
      </c>
      <c r="K76" s="36">
        <v>-12206</v>
      </c>
      <c r="L76" s="36" t="s">
        <v>281</v>
      </c>
      <c r="M76" s="37" t="s">
        <v>230</v>
      </c>
      <c r="N76" s="37"/>
      <c r="O76" s="38" t="s">
        <v>282</v>
      </c>
      <c r="P76" s="38" t="s">
        <v>283</v>
      </c>
    </row>
    <row r="77" spans="1:16" ht="12.75" customHeight="1" thickBot="1" x14ac:dyDescent="0.25">
      <c r="A77" s="27" t="str">
        <f t="shared" si="12"/>
        <v> AN 217.159 </v>
      </c>
      <c r="B77" s="13" t="str">
        <f t="shared" si="13"/>
        <v>II</v>
      </c>
      <c r="C77" s="27">
        <f t="shared" si="14"/>
        <v>22013.48</v>
      </c>
      <c r="D77" s="8" t="str">
        <f t="shared" si="15"/>
        <v>vis</v>
      </c>
      <c r="E77" s="35">
        <f>VLOOKUP(C77,Active!C$21:E$973,3,FALSE)</f>
        <v>-4329.4954800383648</v>
      </c>
      <c r="F77" s="13" t="s">
        <v>224</v>
      </c>
      <c r="G77" s="8" t="str">
        <f t="shared" si="16"/>
        <v>22013.480</v>
      </c>
      <c r="H77" s="27">
        <f t="shared" si="17"/>
        <v>-12074.5</v>
      </c>
      <c r="I77" s="36" t="s">
        <v>284</v>
      </c>
      <c r="J77" s="37" t="s">
        <v>285</v>
      </c>
      <c r="K77" s="36">
        <v>-12074.5</v>
      </c>
      <c r="L77" s="36" t="s">
        <v>286</v>
      </c>
      <c r="M77" s="37" t="s">
        <v>230</v>
      </c>
      <c r="N77" s="37"/>
      <c r="O77" s="38" t="s">
        <v>287</v>
      </c>
      <c r="P77" s="38" t="s">
        <v>288</v>
      </c>
    </row>
    <row r="78" spans="1:16" ht="12.75" customHeight="1" thickBot="1" x14ac:dyDescent="0.25">
      <c r="A78" s="27" t="str">
        <f t="shared" si="12"/>
        <v> CPRI 10.4 </v>
      </c>
      <c r="B78" s="13" t="str">
        <f t="shared" si="13"/>
        <v>II</v>
      </c>
      <c r="C78" s="27">
        <f t="shared" si="14"/>
        <v>22278.61</v>
      </c>
      <c r="D78" s="8" t="str">
        <f t="shared" si="15"/>
        <v>vis</v>
      </c>
      <c r="E78" s="35">
        <f>VLOOKUP(C78,Active!C$21:E$973,3,FALSE)</f>
        <v>-4224.4942990968584</v>
      </c>
      <c r="F78" s="13" t="s">
        <v>224</v>
      </c>
      <c r="G78" s="8" t="str">
        <f t="shared" si="16"/>
        <v>22278.61</v>
      </c>
      <c r="H78" s="27">
        <f t="shared" si="17"/>
        <v>-11969.5</v>
      </c>
      <c r="I78" s="36" t="s">
        <v>289</v>
      </c>
      <c r="J78" s="37" t="s">
        <v>290</v>
      </c>
      <c r="K78" s="36">
        <v>-11969.5</v>
      </c>
      <c r="L78" s="36" t="s">
        <v>291</v>
      </c>
      <c r="M78" s="37" t="s">
        <v>230</v>
      </c>
      <c r="N78" s="37"/>
      <c r="O78" s="38" t="s">
        <v>292</v>
      </c>
      <c r="P78" s="38" t="s">
        <v>293</v>
      </c>
    </row>
    <row r="79" spans="1:16" ht="12.75" customHeight="1" thickBot="1" x14ac:dyDescent="0.25">
      <c r="A79" s="27" t="str">
        <f t="shared" si="12"/>
        <v> CPRI 10.4 </v>
      </c>
      <c r="B79" s="13" t="str">
        <f t="shared" si="13"/>
        <v>I</v>
      </c>
      <c r="C79" s="27">
        <f t="shared" si="14"/>
        <v>22307.632000000001</v>
      </c>
      <c r="D79" s="8" t="str">
        <f t="shared" si="15"/>
        <v>vis</v>
      </c>
      <c r="E79" s="35">
        <f>VLOOKUP(C79,Active!C$21:E$973,3,FALSE)</f>
        <v>-4213.000525199961</v>
      </c>
      <c r="F79" s="13" t="s">
        <v>224</v>
      </c>
      <c r="G79" s="8" t="str">
        <f t="shared" si="16"/>
        <v>22307.632</v>
      </c>
      <c r="H79" s="27">
        <f t="shared" si="17"/>
        <v>-11958</v>
      </c>
      <c r="I79" s="36" t="s">
        <v>294</v>
      </c>
      <c r="J79" s="37" t="s">
        <v>295</v>
      </c>
      <c r="K79" s="36">
        <v>-11958</v>
      </c>
      <c r="L79" s="36" t="s">
        <v>296</v>
      </c>
      <c r="M79" s="37" t="s">
        <v>230</v>
      </c>
      <c r="N79" s="37"/>
      <c r="O79" s="38" t="s">
        <v>292</v>
      </c>
      <c r="P79" s="38" t="s">
        <v>293</v>
      </c>
    </row>
    <row r="80" spans="1:16" ht="12.75" customHeight="1" thickBot="1" x14ac:dyDescent="0.25">
      <c r="A80" s="27" t="str">
        <f t="shared" si="12"/>
        <v> AN 217.159 </v>
      </c>
      <c r="B80" s="13" t="str">
        <f t="shared" si="13"/>
        <v>II</v>
      </c>
      <c r="C80" s="27">
        <f t="shared" si="14"/>
        <v>22349.294999999998</v>
      </c>
      <c r="D80" s="8" t="str">
        <f t="shared" si="15"/>
        <v>vis</v>
      </c>
      <c r="E80" s="35">
        <f>VLOOKUP(C80,Active!C$21:E$973,3,FALSE)</f>
        <v>-4196.5004527767514</v>
      </c>
      <c r="F80" s="13" t="s">
        <v>224</v>
      </c>
      <c r="G80" s="8" t="str">
        <f t="shared" si="16"/>
        <v>22349.295</v>
      </c>
      <c r="H80" s="27">
        <f t="shared" si="17"/>
        <v>-11941.5</v>
      </c>
      <c r="I80" s="36" t="s">
        <v>297</v>
      </c>
      <c r="J80" s="37" t="s">
        <v>298</v>
      </c>
      <c r="K80" s="36">
        <v>-11941.5</v>
      </c>
      <c r="L80" s="36" t="s">
        <v>296</v>
      </c>
      <c r="M80" s="37" t="s">
        <v>230</v>
      </c>
      <c r="N80" s="37"/>
      <c r="O80" s="38" t="s">
        <v>287</v>
      </c>
      <c r="P80" s="38" t="s">
        <v>288</v>
      </c>
    </row>
    <row r="81" spans="1:16" ht="12.75" customHeight="1" thickBot="1" x14ac:dyDescent="0.25">
      <c r="A81" s="27" t="str">
        <f t="shared" si="12"/>
        <v> AN 217.159 </v>
      </c>
      <c r="B81" s="13" t="str">
        <f t="shared" si="13"/>
        <v>II</v>
      </c>
      <c r="C81" s="27">
        <f t="shared" si="14"/>
        <v>22725.514999999999</v>
      </c>
      <c r="D81" s="8" t="str">
        <f t="shared" si="15"/>
        <v>vis</v>
      </c>
      <c r="E81" s="35">
        <f>VLOOKUP(C81,Active!C$21:E$973,3,FALSE)</f>
        <v>-4047.5035671213614</v>
      </c>
      <c r="F81" s="13" t="s">
        <v>224</v>
      </c>
      <c r="G81" s="8" t="str">
        <f t="shared" si="16"/>
        <v>22725.515</v>
      </c>
      <c r="H81" s="27">
        <f t="shared" si="17"/>
        <v>-11792.5</v>
      </c>
      <c r="I81" s="36" t="s">
        <v>299</v>
      </c>
      <c r="J81" s="37" t="s">
        <v>300</v>
      </c>
      <c r="K81" s="36">
        <v>-11792.5</v>
      </c>
      <c r="L81" s="36" t="s">
        <v>301</v>
      </c>
      <c r="M81" s="37" t="s">
        <v>230</v>
      </c>
      <c r="N81" s="37"/>
      <c r="O81" s="38" t="s">
        <v>287</v>
      </c>
      <c r="P81" s="38" t="s">
        <v>288</v>
      </c>
    </row>
    <row r="82" spans="1:16" ht="12.75" customHeight="1" thickBot="1" x14ac:dyDescent="0.25">
      <c r="A82" s="27" t="str">
        <f t="shared" si="12"/>
        <v> CPRI 10.4 </v>
      </c>
      <c r="B82" s="13" t="str">
        <f t="shared" si="13"/>
        <v>I</v>
      </c>
      <c r="C82" s="27">
        <f t="shared" si="14"/>
        <v>22759.599999999999</v>
      </c>
      <c r="D82" s="8" t="str">
        <f t="shared" si="15"/>
        <v>vis</v>
      </c>
      <c r="E82" s="35">
        <f>VLOOKUP(C82,Active!C$21:E$973,3,FALSE)</f>
        <v>-4034.0046599724492</v>
      </c>
      <c r="F82" s="13" t="s">
        <v>224</v>
      </c>
      <c r="G82" s="8" t="str">
        <f t="shared" si="16"/>
        <v>22759.600</v>
      </c>
      <c r="H82" s="27">
        <f t="shared" si="17"/>
        <v>-11779</v>
      </c>
      <c r="I82" s="36" t="s">
        <v>302</v>
      </c>
      <c r="J82" s="37" t="s">
        <v>303</v>
      </c>
      <c r="K82" s="36">
        <v>-11779</v>
      </c>
      <c r="L82" s="36" t="s">
        <v>304</v>
      </c>
      <c r="M82" s="37" t="s">
        <v>230</v>
      </c>
      <c r="N82" s="37"/>
      <c r="O82" s="38" t="s">
        <v>292</v>
      </c>
      <c r="P82" s="38" t="s">
        <v>293</v>
      </c>
    </row>
    <row r="83" spans="1:16" ht="12.75" customHeight="1" thickBot="1" x14ac:dyDescent="0.25">
      <c r="A83" s="27" t="str">
        <f t="shared" si="12"/>
        <v> AN 217.159 </v>
      </c>
      <c r="B83" s="13" t="str">
        <f t="shared" si="13"/>
        <v>I</v>
      </c>
      <c r="C83" s="27">
        <f t="shared" si="14"/>
        <v>23133.311000000002</v>
      </c>
      <c r="D83" s="8" t="str">
        <f t="shared" si="15"/>
        <v>vis</v>
      </c>
      <c r="E83" s="35">
        <f>VLOOKUP(C83,Active!C$21:E$973,3,FALSE)</f>
        <v>-3886.0014301198053</v>
      </c>
      <c r="F83" s="13" t="s">
        <v>224</v>
      </c>
      <c r="G83" s="8" t="str">
        <f t="shared" si="16"/>
        <v>23133.311</v>
      </c>
      <c r="H83" s="27">
        <f t="shared" si="17"/>
        <v>-11631</v>
      </c>
      <c r="I83" s="36" t="s">
        <v>305</v>
      </c>
      <c r="J83" s="37" t="s">
        <v>306</v>
      </c>
      <c r="K83" s="36">
        <v>-11631</v>
      </c>
      <c r="L83" s="36" t="s">
        <v>225</v>
      </c>
      <c r="M83" s="37" t="s">
        <v>230</v>
      </c>
      <c r="N83" s="37"/>
      <c r="O83" s="38" t="s">
        <v>287</v>
      </c>
      <c r="P83" s="38" t="s">
        <v>288</v>
      </c>
    </row>
    <row r="84" spans="1:16" ht="12.75" customHeight="1" thickBot="1" x14ac:dyDescent="0.25">
      <c r="A84" s="27" t="str">
        <f t="shared" si="12"/>
        <v> CPRI 10.4 </v>
      </c>
      <c r="B84" s="13" t="str">
        <f t="shared" si="13"/>
        <v>II</v>
      </c>
      <c r="C84" s="27">
        <f t="shared" si="14"/>
        <v>23182.550999999999</v>
      </c>
      <c r="D84" s="8" t="str">
        <f t="shared" si="15"/>
        <v>vis</v>
      </c>
      <c r="E84" s="35">
        <f>VLOOKUP(C84,Active!C$21:E$973,3,FALSE)</f>
        <v>-3866.5005884588863</v>
      </c>
      <c r="F84" s="13" t="s">
        <v>224</v>
      </c>
      <c r="G84" s="8" t="str">
        <f t="shared" si="16"/>
        <v>23182.551</v>
      </c>
      <c r="H84" s="27">
        <f t="shared" si="17"/>
        <v>-11611.5</v>
      </c>
      <c r="I84" s="36" t="s">
        <v>307</v>
      </c>
      <c r="J84" s="37" t="s">
        <v>308</v>
      </c>
      <c r="K84" s="36">
        <v>-11611.5</v>
      </c>
      <c r="L84" s="36" t="s">
        <v>309</v>
      </c>
      <c r="M84" s="37" t="s">
        <v>230</v>
      </c>
      <c r="N84" s="37"/>
      <c r="O84" s="38" t="s">
        <v>292</v>
      </c>
      <c r="P84" s="38" t="s">
        <v>293</v>
      </c>
    </row>
    <row r="85" spans="1:16" ht="12.75" customHeight="1" thickBot="1" x14ac:dyDescent="0.25">
      <c r="A85" s="27" t="str">
        <f t="shared" si="12"/>
        <v> IODE 4.1.104 </v>
      </c>
      <c r="B85" s="13" t="str">
        <f t="shared" si="13"/>
        <v>II</v>
      </c>
      <c r="C85" s="27">
        <f t="shared" si="14"/>
        <v>23321.415000000001</v>
      </c>
      <c r="D85" s="8" t="str">
        <f t="shared" si="15"/>
        <v>vis</v>
      </c>
      <c r="E85" s="35">
        <f>VLOOKUP(C85,Active!C$21:E$973,3,FALSE)</f>
        <v>-3811.5053635116474</v>
      </c>
      <c r="F85" s="13" t="s">
        <v>224</v>
      </c>
      <c r="G85" s="8" t="str">
        <f t="shared" si="16"/>
        <v>23321.415</v>
      </c>
      <c r="H85" s="27">
        <f t="shared" si="17"/>
        <v>-11556.5</v>
      </c>
      <c r="I85" s="36" t="s">
        <v>310</v>
      </c>
      <c r="J85" s="37" t="s">
        <v>311</v>
      </c>
      <c r="K85" s="36">
        <v>-11556.5</v>
      </c>
      <c r="L85" s="36" t="s">
        <v>281</v>
      </c>
      <c r="M85" s="37" t="s">
        <v>230</v>
      </c>
      <c r="N85" s="37"/>
      <c r="O85" s="38" t="s">
        <v>312</v>
      </c>
      <c r="P85" s="38" t="s">
        <v>313</v>
      </c>
    </row>
    <row r="86" spans="1:16" ht="12.75" customHeight="1" thickBot="1" x14ac:dyDescent="0.25">
      <c r="A86" s="27" t="str">
        <f t="shared" si="12"/>
        <v> IODE 4.1.104 </v>
      </c>
      <c r="B86" s="13" t="str">
        <f t="shared" si="13"/>
        <v>II</v>
      </c>
      <c r="C86" s="27">
        <f t="shared" si="14"/>
        <v>23374.44</v>
      </c>
      <c r="D86" s="8" t="str">
        <f t="shared" si="15"/>
        <v>vis</v>
      </c>
      <c r="E86" s="35">
        <f>VLOOKUP(C86,Active!C$21:E$973,3,FALSE)</f>
        <v>-3790.5055233599364</v>
      </c>
      <c r="F86" s="13" t="s">
        <v>224</v>
      </c>
      <c r="G86" s="8" t="str">
        <f t="shared" si="16"/>
        <v>23374.440</v>
      </c>
      <c r="H86" s="27">
        <f t="shared" si="17"/>
        <v>-11535.5</v>
      </c>
      <c r="I86" s="36" t="s">
        <v>314</v>
      </c>
      <c r="J86" s="37" t="s">
        <v>315</v>
      </c>
      <c r="K86" s="36">
        <v>-11535.5</v>
      </c>
      <c r="L86" s="36" t="s">
        <v>281</v>
      </c>
      <c r="M86" s="37" t="s">
        <v>230</v>
      </c>
      <c r="N86" s="37"/>
      <c r="O86" s="38" t="s">
        <v>312</v>
      </c>
      <c r="P86" s="38" t="s">
        <v>313</v>
      </c>
    </row>
    <row r="87" spans="1:16" ht="12.75" customHeight="1" thickBot="1" x14ac:dyDescent="0.25">
      <c r="A87" s="27" t="str">
        <f t="shared" si="12"/>
        <v> CPRI 10.4 </v>
      </c>
      <c r="B87" s="13" t="str">
        <f t="shared" si="13"/>
        <v>I</v>
      </c>
      <c r="C87" s="27">
        <f t="shared" si="14"/>
        <v>23375.708999999999</v>
      </c>
      <c r="D87" s="8" t="str">
        <f t="shared" si="15"/>
        <v>vis</v>
      </c>
      <c r="E87" s="35">
        <f>VLOOKUP(C87,Active!C$21:E$973,3,FALSE)</f>
        <v>-3790.0029529280168</v>
      </c>
      <c r="F87" s="13" t="s">
        <v>224</v>
      </c>
      <c r="G87" s="8" t="str">
        <f t="shared" si="16"/>
        <v>23375.709</v>
      </c>
      <c r="H87" s="27">
        <f t="shared" si="17"/>
        <v>-11535</v>
      </c>
      <c r="I87" s="36" t="s">
        <v>316</v>
      </c>
      <c r="J87" s="37" t="s">
        <v>317</v>
      </c>
      <c r="K87" s="36">
        <v>-11535</v>
      </c>
      <c r="L87" s="36" t="s">
        <v>318</v>
      </c>
      <c r="M87" s="37" t="s">
        <v>230</v>
      </c>
      <c r="N87" s="37"/>
      <c r="O87" s="38" t="s">
        <v>292</v>
      </c>
      <c r="P87" s="38" t="s">
        <v>293</v>
      </c>
    </row>
    <row r="88" spans="1:16" ht="12.75" customHeight="1" thickBot="1" x14ac:dyDescent="0.25">
      <c r="A88" s="27" t="str">
        <f t="shared" si="12"/>
        <v> IODE 4.1.104 </v>
      </c>
      <c r="B88" s="13" t="str">
        <f t="shared" si="13"/>
        <v>I</v>
      </c>
      <c r="C88" s="27">
        <f t="shared" si="14"/>
        <v>23446.428</v>
      </c>
      <c r="D88" s="8" t="str">
        <f t="shared" si="15"/>
        <v>vis</v>
      </c>
      <c r="E88" s="35">
        <f>VLOOKUP(C88,Active!C$21:E$973,3,FALSE)</f>
        <v>-3761.9956413638693</v>
      </c>
      <c r="F88" s="13" t="s">
        <v>224</v>
      </c>
      <c r="G88" s="8" t="str">
        <f t="shared" si="16"/>
        <v>23446.428</v>
      </c>
      <c r="H88" s="27">
        <f t="shared" si="17"/>
        <v>-11507</v>
      </c>
      <c r="I88" s="36" t="s">
        <v>319</v>
      </c>
      <c r="J88" s="37" t="s">
        <v>320</v>
      </c>
      <c r="K88" s="36">
        <v>-11507</v>
      </c>
      <c r="L88" s="36" t="s">
        <v>286</v>
      </c>
      <c r="M88" s="37" t="s">
        <v>230</v>
      </c>
      <c r="N88" s="37"/>
      <c r="O88" s="38" t="s">
        <v>312</v>
      </c>
      <c r="P88" s="38" t="s">
        <v>313</v>
      </c>
    </row>
    <row r="89" spans="1:16" ht="12.75" customHeight="1" thickBot="1" x14ac:dyDescent="0.25">
      <c r="A89" s="27" t="str">
        <f t="shared" si="12"/>
        <v> IODE 4.1.104 </v>
      </c>
      <c r="B89" s="13" t="str">
        <f t="shared" si="13"/>
        <v>II</v>
      </c>
      <c r="C89" s="27">
        <f t="shared" si="14"/>
        <v>23460.31</v>
      </c>
      <c r="D89" s="8" t="str">
        <f t="shared" si="15"/>
        <v>vis</v>
      </c>
      <c r="E89" s="35">
        <f>VLOOKUP(C89,Active!C$21:E$973,3,FALSE)</f>
        <v>-3756.4978614301381</v>
      </c>
      <c r="F89" s="13" t="s">
        <v>224</v>
      </c>
      <c r="G89" s="8" t="str">
        <f t="shared" si="16"/>
        <v>23460.310</v>
      </c>
      <c r="H89" s="27">
        <f t="shared" si="17"/>
        <v>-11501.5</v>
      </c>
      <c r="I89" s="36" t="s">
        <v>321</v>
      </c>
      <c r="J89" s="37" t="s">
        <v>322</v>
      </c>
      <c r="K89" s="36">
        <v>-11501.5</v>
      </c>
      <c r="L89" s="36" t="s">
        <v>323</v>
      </c>
      <c r="M89" s="37" t="s">
        <v>230</v>
      </c>
      <c r="N89" s="37"/>
      <c r="O89" s="38" t="s">
        <v>312</v>
      </c>
      <c r="P89" s="38" t="s">
        <v>313</v>
      </c>
    </row>
    <row r="90" spans="1:16" ht="12.75" customHeight="1" thickBot="1" x14ac:dyDescent="0.25">
      <c r="A90" s="27" t="str">
        <f t="shared" si="12"/>
        <v> IODE 4.1.104 </v>
      </c>
      <c r="B90" s="13" t="str">
        <f t="shared" si="13"/>
        <v>I</v>
      </c>
      <c r="C90" s="27">
        <f t="shared" si="14"/>
        <v>23484.294999999998</v>
      </c>
      <c r="D90" s="8" t="str">
        <f t="shared" si="15"/>
        <v>vis</v>
      </c>
      <c r="E90" s="35">
        <f>VLOOKUP(C90,Active!C$21:E$973,3,FALSE)</f>
        <v>-3746.998923833934</v>
      </c>
      <c r="F90" s="13" t="s">
        <v>224</v>
      </c>
      <c r="G90" s="8" t="str">
        <f t="shared" si="16"/>
        <v>23484.295</v>
      </c>
      <c r="H90" s="27">
        <f t="shared" si="17"/>
        <v>-11492</v>
      </c>
      <c r="I90" s="36" t="s">
        <v>324</v>
      </c>
      <c r="J90" s="37" t="s">
        <v>325</v>
      </c>
      <c r="K90" s="36">
        <v>-11492</v>
      </c>
      <c r="L90" s="36" t="s">
        <v>326</v>
      </c>
      <c r="M90" s="37" t="s">
        <v>230</v>
      </c>
      <c r="N90" s="37"/>
      <c r="O90" s="38" t="s">
        <v>312</v>
      </c>
      <c r="P90" s="38" t="s">
        <v>313</v>
      </c>
    </row>
    <row r="91" spans="1:16" ht="12.75" customHeight="1" thickBot="1" x14ac:dyDescent="0.25">
      <c r="A91" s="27" t="str">
        <f t="shared" si="12"/>
        <v> IODE 4.1.104 </v>
      </c>
      <c r="B91" s="13" t="str">
        <f t="shared" si="13"/>
        <v>I</v>
      </c>
      <c r="C91" s="27">
        <f t="shared" si="14"/>
        <v>23489.359</v>
      </c>
      <c r="D91" s="8" t="str">
        <f t="shared" si="15"/>
        <v>vis</v>
      </c>
      <c r="E91" s="35">
        <f>VLOOKUP(C91,Active!C$21:E$973,3,FALSE)</f>
        <v>-3744.9933945453281</v>
      </c>
      <c r="F91" s="13" t="s">
        <v>224</v>
      </c>
      <c r="G91" s="8" t="str">
        <f t="shared" si="16"/>
        <v>23489.359</v>
      </c>
      <c r="H91" s="27">
        <f t="shared" si="17"/>
        <v>-11490</v>
      </c>
      <c r="I91" s="36" t="s">
        <v>327</v>
      </c>
      <c r="J91" s="37" t="s">
        <v>328</v>
      </c>
      <c r="K91" s="36">
        <v>-11490</v>
      </c>
      <c r="L91" s="36" t="s">
        <v>329</v>
      </c>
      <c r="M91" s="37" t="s">
        <v>230</v>
      </c>
      <c r="N91" s="37"/>
      <c r="O91" s="38" t="s">
        <v>312</v>
      </c>
      <c r="P91" s="38" t="s">
        <v>313</v>
      </c>
    </row>
    <row r="92" spans="1:16" ht="12.75" customHeight="1" thickBot="1" x14ac:dyDescent="0.25">
      <c r="A92" s="27" t="str">
        <f t="shared" si="12"/>
        <v> IODE 4.1.104 </v>
      </c>
      <c r="B92" s="13" t="str">
        <f t="shared" si="13"/>
        <v>I</v>
      </c>
      <c r="C92" s="27">
        <f t="shared" si="14"/>
        <v>23504.486000000001</v>
      </c>
      <c r="D92" s="8" t="str">
        <f t="shared" si="15"/>
        <v>vis</v>
      </c>
      <c r="E92" s="35">
        <f>VLOOKUP(C92,Active!C$21:E$973,3,FALSE)</f>
        <v>-3739.0025490578232</v>
      </c>
      <c r="F92" s="13" t="s">
        <v>224</v>
      </c>
      <c r="G92" s="8" t="str">
        <f t="shared" si="16"/>
        <v>23504.486</v>
      </c>
      <c r="H92" s="27">
        <f t="shared" si="17"/>
        <v>-11484</v>
      </c>
      <c r="I92" s="36" t="s">
        <v>330</v>
      </c>
      <c r="J92" s="37" t="s">
        <v>331</v>
      </c>
      <c r="K92" s="36">
        <v>-11484</v>
      </c>
      <c r="L92" s="36" t="s">
        <v>332</v>
      </c>
      <c r="M92" s="37" t="s">
        <v>230</v>
      </c>
      <c r="N92" s="37"/>
      <c r="O92" s="38" t="s">
        <v>312</v>
      </c>
      <c r="P92" s="38" t="s">
        <v>313</v>
      </c>
    </row>
    <row r="93" spans="1:16" ht="12.75" customHeight="1" thickBot="1" x14ac:dyDescent="0.25">
      <c r="A93" s="27" t="str">
        <f t="shared" si="12"/>
        <v> BZ 5.19 </v>
      </c>
      <c r="B93" s="13" t="str">
        <f t="shared" si="13"/>
        <v>II</v>
      </c>
      <c r="C93" s="27">
        <f t="shared" si="14"/>
        <v>23518.38</v>
      </c>
      <c r="D93" s="8" t="str">
        <f t="shared" si="15"/>
        <v>vis</v>
      </c>
      <c r="E93" s="35">
        <f>VLOOKUP(C93,Active!C$21:E$973,3,FALSE)</f>
        <v>-3733.50001668502</v>
      </c>
      <c r="F93" s="13" t="s">
        <v>224</v>
      </c>
      <c r="G93" s="8" t="str">
        <f t="shared" si="16"/>
        <v>23518.380</v>
      </c>
      <c r="H93" s="27">
        <f t="shared" si="17"/>
        <v>-11478.5</v>
      </c>
      <c r="I93" s="36" t="s">
        <v>333</v>
      </c>
      <c r="J93" s="37" t="s">
        <v>334</v>
      </c>
      <c r="K93" s="36">
        <v>-11478.5</v>
      </c>
      <c r="L93" s="36" t="s">
        <v>257</v>
      </c>
      <c r="M93" s="37" t="s">
        <v>230</v>
      </c>
      <c r="N93" s="37"/>
      <c r="O93" s="38" t="s">
        <v>231</v>
      </c>
      <c r="P93" s="38" t="s">
        <v>335</v>
      </c>
    </row>
    <row r="94" spans="1:16" ht="12.75" customHeight="1" thickBot="1" x14ac:dyDescent="0.25">
      <c r="A94" s="27" t="str">
        <f t="shared" si="12"/>
        <v> IODE 4.1.104 </v>
      </c>
      <c r="B94" s="13" t="str">
        <f t="shared" si="13"/>
        <v>II</v>
      </c>
      <c r="C94" s="27">
        <f t="shared" si="14"/>
        <v>23523.433000000001</v>
      </c>
      <c r="D94" s="8" t="str">
        <f t="shared" si="15"/>
        <v>vis</v>
      </c>
      <c r="E94" s="35">
        <f>VLOOKUP(C94,Active!C$21:E$973,3,FALSE)</f>
        <v>-3731.4988437988982</v>
      </c>
      <c r="F94" s="13" t="s">
        <v>224</v>
      </c>
      <c r="G94" s="8" t="str">
        <f t="shared" si="16"/>
        <v>23523.433</v>
      </c>
      <c r="H94" s="27">
        <f t="shared" si="17"/>
        <v>-11476.5</v>
      </c>
      <c r="I94" s="36" t="s">
        <v>336</v>
      </c>
      <c r="J94" s="37" t="s">
        <v>337</v>
      </c>
      <c r="K94" s="36">
        <v>-11476.5</v>
      </c>
      <c r="L94" s="36" t="s">
        <v>326</v>
      </c>
      <c r="M94" s="37" t="s">
        <v>230</v>
      </c>
      <c r="N94" s="37"/>
      <c r="O94" s="38" t="s">
        <v>312</v>
      </c>
      <c r="P94" s="38" t="s">
        <v>313</v>
      </c>
    </row>
    <row r="95" spans="1:16" ht="12.75" customHeight="1" thickBot="1" x14ac:dyDescent="0.25">
      <c r="A95" s="27" t="str">
        <f t="shared" si="12"/>
        <v> SAC 3.45 </v>
      </c>
      <c r="B95" s="13" t="str">
        <f t="shared" si="13"/>
        <v>I</v>
      </c>
      <c r="C95" s="27">
        <f t="shared" si="14"/>
        <v>23855.471000000001</v>
      </c>
      <c r="D95" s="8" t="str">
        <f t="shared" si="15"/>
        <v>vis</v>
      </c>
      <c r="E95" s="35">
        <f>VLOOKUP(C95,Active!C$21:E$973,3,FALSE)</f>
        <v>-3599.9996467353608</v>
      </c>
      <c r="F95" s="13" t="s">
        <v>224</v>
      </c>
      <c r="G95" s="8" t="str">
        <f t="shared" si="16"/>
        <v>23855.471</v>
      </c>
      <c r="H95" s="27">
        <f t="shared" si="17"/>
        <v>-11345</v>
      </c>
      <c r="I95" s="36" t="s">
        <v>338</v>
      </c>
      <c r="J95" s="37" t="s">
        <v>339</v>
      </c>
      <c r="K95" s="36">
        <v>-11345</v>
      </c>
      <c r="L95" s="36" t="s">
        <v>340</v>
      </c>
      <c r="M95" s="37" t="s">
        <v>230</v>
      </c>
      <c r="N95" s="37"/>
      <c r="O95" s="38" t="s">
        <v>341</v>
      </c>
      <c r="P95" s="38" t="s">
        <v>342</v>
      </c>
    </row>
    <row r="96" spans="1:16" ht="12.75" customHeight="1" thickBot="1" x14ac:dyDescent="0.25">
      <c r="A96" s="27" t="str">
        <f t="shared" si="12"/>
        <v> SAC 3.45 </v>
      </c>
      <c r="B96" s="13" t="str">
        <f t="shared" si="13"/>
        <v>II</v>
      </c>
      <c r="C96" s="27">
        <f t="shared" si="14"/>
        <v>23856.748</v>
      </c>
      <c r="D96" s="8" t="str">
        <f t="shared" si="15"/>
        <v>vis</v>
      </c>
      <c r="E96" s="35">
        <f>VLOOKUP(C96,Active!C$21:E$973,3,FALSE)</f>
        <v>-3599.493908010727</v>
      </c>
      <c r="F96" s="13" t="s">
        <v>224</v>
      </c>
      <c r="G96" s="8" t="str">
        <f t="shared" si="16"/>
        <v>23856.748</v>
      </c>
      <c r="H96" s="27">
        <f t="shared" si="17"/>
        <v>-11344.5</v>
      </c>
      <c r="I96" s="36" t="s">
        <v>343</v>
      </c>
      <c r="J96" s="37" t="s">
        <v>344</v>
      </c>
      <c r="K96" s="36">
        <v>-11344.5</v>
      </c>
      <c r="L96" s="36" t="s">
        <v>345</v>
      </c>
      <c r="M96" s="37" t="s">
        <v>230</v>
      </c>
      <c r="N96" s="37"/>
      <c r="O96" s="38" t="s">
        <v>341</v>
      </c>
      <c r="P96" s="38" t="s">
        <v>342</v>
      </c>
    </row>
    <row r="97" spans="1:16" ht="12.75" customHeight="1" thickBot="1" x14ac:dyDescent="0.25">
      <c r="A97" s="27" t="str">
        <f t="shared" si="12"/>
        <v> CPRI 10.4 </v>
      </c>
      <c r="B97" s="13" t="str">
        <f t="shared" si="13"/>
        <v>II</v>
      </c>
      <c r="C97" s="27">
        <f t="shared" si="14"/>
        <v>23884.52</v>
      </c>
      <c r="D97" s="8" t="str">
        <f t="shared" si="15"/>
        <v>vis</v>
      </c>
      <c r="E97" s="35">
        <f>VLOOKUP(C97,Active!C$21:E$973,3,FALSE)</f>
        <v>-3588.4951798505504</v>
      </c>
      <c r="F97" s="13" t="s">
        <v>224</v>
      </c>
      <c r="G97" s="8" t="str">
        <f t="shared" si="16"/>
        <v>23884.52</v>
      </c>
      <c r="H97" s="27">
        <f t="shared" si="17"/>
        <v>-11333.5</v>
      </c>
      <c r="I97" s="36" t="s">
        <v>346</v>
      </c>
      <c r="J97" s="37" t="s">
        <v>347</v>
      </c>
      <c r="K97" s="36">
        <v>-11333.5</v>
      </c>
      <c r="L97" s="36" t="s">
        <v>348</v>
      </c>
      <c r="M97" s="37" t="s">
        <v>230</v>
      </c>
      <c r="N97" s="37"/>
      <c r="O97" s="38" t="s">
        <v>292</v>
      </c>
      <c r="P97" s="38" t="s">
        <v>293</v>
      </c>
    </row>
    <row r="98" spans="1:16" ht="12.75" customHeight="1" thickBot="1" x14ac:dyDescent="0.25">
      <c r="A98" s="27" t="str">
        <f t="shared" si="12"/>
        <v> IODE 4.1.104 </v>
      </c>
      <c r="B98" s="13" t="str">
        <f t="shared" si="13"/>
        <v>II</v>
      </c>
      <c r="C98" s="27">
        <f t="shared" si="14"/>
        <v>24038.553</v>
      </c>
      <c r="D98" s="8" t="str">
        <f t="shared" si="15"/>
        <v>vis</v>
      </c>
      <c r="E98" s="35">
        <f>VLOOKUP(C98,Active!C$21:E$973,3,FALSE)</f>
        <v>-3527.4924758790539</v>
      </c>
      <c r="F98" s="13" t="s">
        <v>224</v>
      </c>
      <c r="G98" s="8" t="str">
        <f t="shared" si="16"/>
        <v>24038.553</v>
      </c>
      <c r="H98" s="27">
        <f t="shared" si="17"/>
        <v>-11272.5</v>
      </c>
      <c r="I98" s="36" t="s">
        <v>349</v>
      </c>
      <c r="J98" s="37" t="s">
        <v>350</v>
      </c>
      <c r="K98" s="36">
        <v>-11272.5</v>
      </c>
      <c r="L98" s="36" t="s">
        <v>351</v>
      </c>
      <c r="M98" s="37" t="s">
        <v>230</v>
      </c>
      <c r="N98" s="37"/>
      <c r="O98" s="38" t="s">
        <v>312</v>
      </c>
      <c r="P98" s="38" t="s">
        <v>313</v>
      </c>
    </row>
    <row r="99" spans="1:16" ht="12.75" customHeight="1" thickBot="1" x14ac:dyDescent="0.25">
      <c r="A99" s="27" t="str">
        <f t="shared" si="12"/>
        <v> IODE 4.1.104 </v>
      </c>
      <c r="B99" s="13" t="str">
        <f t="shared" si="13"/>
        <v>I</v>
      </c>
      <c r="C99" s="27">
        <f t="shared" si="14"/>
        <v>24552.345000000001</v>
      </c>
      <c r="D99" s="8" t="str">
        <f t="shared" si="15"/>
        <v>vis</v>
      </c>
      <c r="E99" s="35">
        <f>VLOOKUP(C99,Active!C$21:E$973,3,FALSE)</f>
        <v>-3324.012044549901</v>
      </c>
      <c r="F99" s="13" t="s">
        <v>224</v>
      </c>
      <c r="G99" s="8" t="str">
        <f t="shared" si="16"/>
        <v>24552.345</v>
      </c>
      <c r="H99" s="27">
        <f t="shared" si="17"/>
        <v>-11069</v>
      </c>
      <c r="I99" s="36" t="s">
        <v>352</v>
      </c>
      <c r="J99" s="37" t="s">
        <v>353</v>
      </c>
      <c r="K99" s="36">
        <v>-11069</v>
      </c>
      <c r="L99" s="36" t="s">
        <v>354</v>
      </c>
      <c r="M99" s="37" t="s">
        <v>230</v>
      </c>
      <c r="N99" s="37"/>
      <c r="O99" s="38" t="s">
        <v>312</v>
      </c>
      <c r="P99" s="38" t="s">
        <v>313</v>
      </c>
    </row>
    <row r="100" spans="1:16" ht="12.75" customHeight="1" thickBot="1" x14ac:dyDescent="0.25">
      <c r="A100" s="27" t="str">
        <f t="shared" si="12"/>
        <v> IODE 4.1.104 </v>
      </c>
      <c r="B100" s="13" t="str">
        <f t="shared" si="13"/>
        <v>I</v>
      </c>
      <c r="C100" s="27">
        <f t="shared" si="14"/>
        <v>24557.431</v>
      </c>
      <c r="D100" s="8" t="str">
        <f t="shared" si="15"/>
        <v>vis</v>
      </c>
      <c r="E100" s="35">
        <f>VLOOKUP(C100,Active!C$21:E$973,3,FALSE)</f>
        <v>-3321.9978024563302</v>
      </c>
      <c r="F100" s="13" t="s">
        <v>224</v>
      </c>
      <c r="G100" s="8" t="str">
        <f t="shared" si="16"/>
        <v>24557.431</v>
      </c>
      <c r="H100" s="27">
        <f t="shared" si="17"/>
        <v>-11067</v>
      </c>
      <c r="I100" s="36" t="s">
        <v>355</v>
      </c>
      <c r="J100" s="37" t="s">
        <v>356</v>
      </c>
      <c r="K100" s="36">
        <v>-11067</v>
      </c>
      <c r="L100" s="36" t="s">
        <v>323</v>
      </c>
      <c r="M100" s="37" t="s">
        <v>230</v>
      </c>
      <c r="N100" s="37"/>
      <c r="O100" s="38" t="s">
        <v>312</v>
      </c>
      <c r="P100" s="38" t="s">
        <v>313</v>
      </c>
    </row>
    <row r="101" spans="1:16" ht="12.75" customHeight="1" thickBot="1" x14ac:dyDescent="0.25">
      <c r="A101" s="27" t="str">
        <f t="shared" si="12"/>
        <v> CPRI 10.4 </v>
      </c>
      <c r="B101" s="13" t="str">
        <f t="shared" si="13"/>
        <v>I</v>
      </c>
      <c r="C101" s="27">
        <f t="shared" si="14"/>
        <v>24620.544999999998</v>
      </c>
      <c r="D101" s="8" t="str">
        <f t="shared" si="15"/>
        <v>vis</v>
      </c>
      <c r="E101" s="35">
        <f>VLOOKUP(C101,Active!C$21:E$973,3,FALSE)</f>
        <v>-3297.0023491543952</v>
      </c>
      <c r="F101" s="13" t="s">
        <v>224</v>
      </c>
      <c r="G101" s="8" t="str">
        <f t="shared" si="16"/>
        <v>24620.545</v>
      </c>
      <c r="H101" s="27">
        <f t="shared" si="17"/>
        <v>-11042</v>
      </c>
      <c r="I101" s="36" t="s">
        <v>357</v>
      </c>
      <c r="J101" s="37" t="s">
        <v>358</v>
      </c>
      <c r="K101" s="36">
        <v>-11042</v>
      </c>
      <c r="L101" s="36" t="s">
        <v>359</v>
      </c>
      <c r="M101" s="37" t="s">
        <v>230</v>
      </c>
      <c r="N101" s="37"/>
      <c r="O101" s="38" t="s">
        <v>292</v>
      </c>
      <c r="P101" s="38" t="s">
        <v>293</v>
      </c>
    </row>
    <row r="102" spans="1:16" ht="12.75" customHeight="1" thickBot="1" x14ac:dyDescent="0.25">
      <c r="A102" s="27" t="str">
        <f t="shared" si="12"/>
        <v> IODE 4.1.104 </v>
      </c>
      <c r="B102" s="13" t="str">
        <f t="shared" si="13"/>
        <v>II</v>
      </c>
      <c r="C102" s="27">
        <f t="shared" si="14"/>
        <v>24788.468000000001</v>
      </c>
      <c r="D102" s="8" t="str">
        <f t="shared" si="15"/>
        <v>vis</v>
      </c>
      <c r="E102" s="35">
        <f>VLOOKUP(C102,Active!C$21:E$973,3,FALSE)</f>
        <v>-3230.498696956452</v>
      </c>
      <c r="F102" s="13" t="s">
        <v>224</v>
      </c>
      <c r="G102" s="8" t="str">
        <f t="shared" si="16"/>
        <v>24788.468</v>
      </c>
      <c r="H102" s="27">
        <f t="shared" si="17"/>
        <v>-10975.5</v>
      </c>
      <c r="I102" s="36" t="s">
        <v>360</v>
      </c>
      <c r="J102" s="37" t="s">
        <v>361</v>
      </c>
      <c r="K102" s="36">
        <v>-10975.5</v>
      </c>
      <c r="L102" s="36" t="s">
        <v>326</v>
      </c>
      <c r="M102" s="37" t="s">
        <v>230</v>
      </c>
      <c r="N102" s="37"/>
      <c r="O102" s="38" t="s">
        <v>312</v>
      </c>
      <c r="P102" s="38" t="s">
        <v>313</v>
      </c>
    </row>
    <row r="103" spans="1:16" ht="12.75" customHeight="1" thickBot="1" x14ac:dyDescent="0.25">
      <c r="A103" s="27" t="str">
        <f t="shared" si="12"/>
        <v> NNVS 1.2 </v>
      </c>
      <c r="B103" s="13" t="str">
        <f t="shared" si="13"/>
        <v>II</v>
      </c>
      <c r="C103" s="27">
        <f t="shared" si="14"/>
        <v>24838.963</v>
      </c>
      <c r="D103" s="8" t="str">
        <f t="shared" si="15"/>
        <v>vis</v>
      </c>
      <c r="E103" s="35">
        <f>VLOOKUP(C103,Active!C$21:E$973,3,FALSE)</f>
        <v>-3210.5008293758642</v>
      </c>
      <c r="F103" s="13" t="s">
        <v>224</v>
      </c>
      <c r="G103" s="8" t="str">
        <f t="shared" si="16"/>
        <v>24838.963</v>
      </c>
      <c r="H103" s="27">
        <f t="shared" si="17"/>
        <v>-10955.5</v>
      </c>
      <c r="I103" s="36" t="s">
        <v>362</v>
      </c>
      <c r="J103" s="37" t="s">
        <v>363</v>
      </c>
      <c r="K103" s="36">
        <v>-10955.5</v>
      </c>
      <c r="L103" s="36" t="s">
        <v>309</v>
      </c>
      <c r="M103" s="37" t="s">
        <v>230</v>
      </c>
      <c r="N103" s="37"/>
      <c r="O103" s="38" t="s">
        <v>364</v>
      </c>
      <c r="P103" s="38" t="s">
        <v>365</v>
      </c>
    </row>
    <row r="104" spans="1:16" ht="12.75" customHeight="1" thickBot="1" x14ac:dyDescent="0.25">
      <c r="A104" s="27" t="str">
        <f t="shared" si="12"/>
        <v> NNVS 1.2 </v>
      </c>
      <c r="B104" s="13" t="str">
        <f t="shared" si="13"/>
        <v>I</v>
      </c>
      <c r="C104" s="27">
        <f t="shared" si="14"/>
        <v>24840.244999999999</v>
      </c>
      <c r="D104" s="8" t="str">
        <f t="shared" si="15"/>
        <v>vis</v>
      </c>
      <c r="E104" s="35">
        <f>VLOOKUP(C104,Active!C$21:E$973,3,FALSE)</f>
        <v>-3209.9931104682832</v>
      </c>
      <c r="F104" s="13" t="s">
        <v>224</v>
      </c>
      <c r="G104" s="8" t="str">
        <f t="shared" si="16"/>
        <v>24840.245</v>
      </c>
      <c r="H104" s="27">
        <f t="shared" si="17"/>
        <v>-10955</v>
      </c>
      <c r="I104" s="36" t="s">
        <v>366</v>
      </c>
      <c r="J104" s="37" t="s">
        <v>367</v>
      </c>
      <c r="K104" s="36">
        <v>-10955</v>
      </c>
      <c r="L104" s="36" t="s">
        <v>329</v>
      </c>
      <c r="M104" s="37" t="s">
        <v>230</v>
      </c>
      <c r="N104" s="37"/>
      <c r="O104" s="38" t="s">
        <v>364</v>
      </c>
      <c r="P104" s="38" t="s">
        <v>365</v>
      </c>
    </row>
    <row r="105" spans="1:16" ht="12.75" customHeight="1" thickBot="1" x14ac:dyDescent="0.25">
      <c r="A105" s="27" t="str">
        <f t="shared" si="12"/>
        <v> PSMO 8.1.31 </v>
      </c>
      <c r="B105" s="13" t="str">
        <f t="shared" si="13"/>
        <v>I</v>
      </c>
      <c r="C105" s="27">
        <f t="shared" si="14"/>
        <v>25701.258999999998</v>
      </c>
      <c r="D105" s="8" t="str">
        <f t="shared" si="15"/>
        <v>vis</v>
      </c>
      <c r="E105" s="35">
        <f>VLOOKUP(C105,Active!C$21:E$973,3,FALSE)</f>
        <v>-2869.0000625024941</v>
      </c>
      <c r="F105" s="13" t="s">
        <v>224</v>
      </c>
      <c r="G105" s="8" t="str">
        <f t="shared" si="16"/>
        <v>25701.259</v>
      </c>
      <c r="H105" s="27">
        <f t="shared" si="17"/>
        <v>-10614</v>
      </c>
      <c r="I105" s="36" t="s">
        <v>368</v>
      </c>
      <c r="J105" s="37" t="s">
        <v>369</v>
      </c>
      <c r="K105" s="36">
        <v>-10614</v>
      </c>
      <c r="L105" s="36" t="s">
        <v>257</v>
      </c>
      <c r="M105" s="37" t="s">
        <v>230</v>
      </c>
      <c r="N105" s="37"/>
      <c r="O105" s="38" t="s">
        <v>370</v>
      </c>
      <c r="P105" s="38" t="s">
        <v>371</v>
      </c>
    </row>
    <row r="106" spans="1:16" ht="12.75" customHeight="1" thickBot="1" x14ac:dyDescent="0.25">
      <c r="A106" s="27" t="str">
        <f t="shared" si="12"/>
        <v> PSMO 8.1.31 </v>
      </c>
      <c r="B106" s="13" t="str">
        <f t="shared" si="13"/>
        <v>I</v>
      </c>
      <c r="C106" s="27">
        <f t="shared" si="14"/>
        <v>26029.513999999999</v>
      </c>
      <c r="D106" s="8" t="str">
        <f t="shared" si="15"/>
        <v>vis</v>
      </c>
      <c r="E106" s="35">
        <f>VLOOKUP(C106,Active!C$21:E$973,3,FALSE)</f>
        <v>-2738.9990718565691</v>
      </c>
      <c r="F106" s="13" t="s">
        <v>224</v>
      </c>
      <c r="G106" s="8" t="str">
        <f t="shared" si="16"/>
        <v>26029.514</v>
      </c>
      <c r="H106" s="27">
        <f t="shared" si="17"/>
        <v>-10484</v>
      </c>
      <c r="I106" s="36" t="s">
        <v>372</v>
      </c>
      <c r="J106" s="37" t="s">
        <v>373</v>
      </c>
      <c r="K106" s="36">
        <v>-10484</v>
      </c>
      <c r="L106" s="36" t="s">
        <v>374</v>
      </c>
      <c r="M106" s="37" t="s">
        <v>230</v>
      </c>
      <c r="N106" s="37"/>
      <c r="O106" s="38" t="s">
        <v>370</v>
      </c>
      <c r="P106" s="38" t="s">
        <v>371</v>
      </c>
    </row>
    <row r="107" spans="1:16" ht="12.75" customHeight="1" thickBot="1" x14ac:dyDescent="0.25">
      <c r="A107" s="27" t="str">
        <f t="shared" ref="A107:A138" si="18">P107</f>
        <v> PSMO 8.1.31 </v>
      </c>
      <c r="B107" s="13" t="str">
        <f t="shared" ref="B107:B138" si="19">IF(H107=INT(H107),"I","II")</f>
        <v>I</v>
      </c>
      <c r="C107" s="27">
        <f t="shared" ref="C107:C138" si="20">1*G107</f>
        <v>26461.293000000001</v>
      </c>
      <c r="D107" s="8" t="str">
        <f t="shared" ref="D107:D138" si="21">VLOOKUP(F107,I$1:J$5,2,FALSE)</f>
        <v>vis</v>
      </c>
      <c r="E107" s="35">
        <f>VLOOKUP(C107,Active!C$21:E$973,3,FALSE)</f>
        <v>-2567.9987893319858</v>
      </c>
      <c r="F107" s="13" t="s">
        <v>224</v>
      </c>
      <c r="G107" s="8" t="str">
        <f t="shared" ref="G107:G138" si="22">MID(I107,3,LEN(I107)-3)</f>
        <v>26461.293</v>
      </c>
      <c r="H107" s="27">
        <f t="shared" ref="H107:H138" si="23">1*K107</f>
        <v>-10313</v>
      </c>
      <c r="I107" s="36" t="s">
        <v>375</v>
      </c>
      <c r="J107" s="37" t="s">
        <v>376</v>
      </c>
      <c r="K107" s="36">
        <v>-10313</v>
      </c>
      <c r="L107" s="36" t="s">
        <v>326</v>
      </c>
      <c r="M107" s="37" t="s">
        <v>230</v>
      </c>
      <c r="N107" s="37"/>
      <c r="O107" s="38" t="s">
        <v>370</v>
      </c>
      <c r="P107" s="38" t="s">
        <v>371</v>
      </c>
    </row>
    <row r="108" spans="1:16" ht="12.75" customHeight="1" thickBot="1" x14ac:dyDescent="0.25">
      <c r="A108" s="27" t="str">
        <f t="shared" si="18"/>
        <v> BZ 14.89 </v>
      </c>
      <c r="B108" s="13" t="str">
        <f t="shared" si="19"/>
        <v>I</v>
      </c>
      <c r="C108" s="27">
        <f t="shared" si="20"/>
        <v>27062.231</v>
      </c>
      <c r="D108" s="8" t="str">
        <f t="shared" si="21"/>
        <v>vis</v>
      </c>
      <c r="E108" s="35">
        <f>VLOOKUP(C108,Active!C$21:E$973,3,FALSE)</f>
        <v>-2330.0053533849923</v>
      </c>
      <c r="F108" s="13" t="s">
        <v>224</v>
      </c>
      <c r="G108" s="8" t="str">
        <f t="shared" si="22"/>
        <v>27062.231</v>
      </c>
      <c r="H108" s="27">
        <f t="shared" si="23"/>
        <v>-10075</v>
      </c>
      <c r="I108" s="36" t="s">
        <v>377</v>
      </c>
      <c r="J108" s="37" t="s">
        <v>378</v>
      </c>
      <c r="K108" s="36">
        <v>-10075</v>
      </c>
      <c r="L108" s="36" t="s">
        <v>281</v>
      </c>
      <c r="M108" s="37" t="s">
        <v>230</v>
      </c>
      <c r="N108" s="37"/>
      <c r="O108" s="38" t="s">
        <v>341</v>
      </c>
      <c r="P108" s="38" t="s">
        <v>379</v>
      </c>
    </row>
    <row r="109" spans="1:16" ht="12.75" customHeight="1" thickBot="1" x14ac:dyDescent="0.25">
      <c r="A109" s="27" t="str">
        <f t="shared" si="18"/>
        <v> ZFA 11.18 </v>
      </c>
      <c r="B109" s="13" t="str">
        <f t="shared" si="19"/>
        <v>I</v>
      </c>
      <c r="C109" s="27">
        <f t="shared" si="20"/>
        <v>27145.562000000002</v>
      </c>
      <c r="D109" s="8" t="str">
        <f t="shared" si="21"/>
        <v>vis</v>
      </c>
      <c r="E109" s="35">
        <f>VLOOKUP(C109,Active!C$21:E$973,3,FALSE)</f>
        <v>-2297.0032283556225</v>
      </c>
      <c r="F109" s="13" t="s">
        <v>224</v>
      </c>
      <c r="G109" s="8" t="str">
        <f t="shared" si="22"/>
        <v>27145.562</v>
      </c>
      <c r="H109" s="27">
        <f t="shared" si="23"/>
        <v>-10042</v>
      </c>
      <c r="I109" s="36" t="s">
        <v>380</v>
      </c>
      <c r="J109" s="37" t="s">
        <v>381</v>
      </c>
      <c r="K109" s="36">
        <v>-10042</v>
      </c>
      <c r="L109" s="36" t="s">
        <v>318</v>
      </c>
      <c r="M109" s="37" t="s">
        <v>230</v>
      </c>
      <c r="N109" s="37"/>
      <c r="O109" s="38" t="s">
        <v>382</v>
      </c>
      <c r="P109" s="38" t="s">
        <v>383</v>
      </c>
    </row>
    <row r="110" spans="1:16" ht="12.75" customHeight="1" thickBot="1" x14ac:dyDescent="0.25">
      <c r="A110" s="27" t="str">
        <f t="shared" si="18"/>
        <v> BZ 15.20 </v>
      </c>
      <c r="B110" s="13" t="str">
        <f t="shared" si="19"/>
        <v>II</v>
      </c>
      <c r="C110" s="27">
        <f t="shared" si="20"/>
        <v>27149.359</v>
      </c>
      <c r="D110" s="8" t="str">
        <f t="shared" si="21"/>
        <v>vis</v>
      </c>
      <c r="E110" s="35">
        <f>VLOOKUP(C110,Active!C$21:E$973,3,FALSE)</f>
        <v>-2295.4994774257584</v>
      </c>
      <c r="F110" s="13" t="s">
        <v>224</v>
      </c>
      <c r="G110" s="8" t="str">
        <f t="shared" si="22"/>
        <v>27149.359</v>
      </c>
      <c r="H110" s="27">
        <f t="shared" si="23"/>
        <v>-10040.5</v>
      </c>
      <c r="I110" s="36" t="s">
        <v>384</v>
      </c>
      <c r="J110" s="37" t="s">
        <v>385</v>
      </c>
      <c r="K110" s="36">
        <v>-10040.5</v>
      </c>
      <c r="L110" s="36" t="s">
        <v>340</v>
      </c>
      <c r="M110" s="37" t="s">
        <v>230</v>
      </c>
      <c r="N110" s="37"/>
      <c r="O110" s="38" t="s">
        <v>341</v>
      </c>
      <c r="P110" s="38" t="s">
        <v>386</v>
      </c>
    </row>
    <row r="111" spans="1:16" ht="12.75" customHeight="1" thickBot="1" x14ac:dyDescent="0.25">
      <c r="A111" s="27" t="str">
        <f t="shared" si="18"/>
        <v> ZFA 11.18 </v>
      </c>
      <c r="B111" s="13" t="str">
        <f t="shared" si="19"/>
        <v>II</v>
      </c>
      <c r="C111" s="27">
        <f t="shared" si="20"/>
        <v>27154.402999999998</v>
      </c>
      <c r="D111" s="8" t="str">
        <f t="shared" si="21"/>
        <v>vis</v>
      </c>
      <c r="E111" s="35">
        <f>VLOOKUP(C111,Active!C$21:E$973,3,FALSE)</f>
        <v>-2293.501868868942</v>
      </c>
      <c r="F111" s="13" t="s">
        <v>224</v>
      </c>
      <c r="G111" s="8" t="str">
        <f t="shared" si="22"/>
        <v>27154.403</v>
      </c>
      <c r="H111" s="27">
        <f t="shared" si="23"/>
        <v>-10038.5</v>
      </c>
      <c r="I111" s="36" t="s">
        <v>387</v>
      </c>
      <c r="J111" s="37" t="s">
        <v>388</v>
      </c>
      <c r="K111" s="36">
        <v>-10038.5</v>
      </c>
      <c r="L111" s="36" t="s">
        <v>235</v>
      </c>
      <c r="M111" s="37" t="s">
        <v>230</v>
      </c>
      <c r="N111" s="37"/>
      <c r="O111" s="38" t="s">
        <v>382</v>
      </c>
      <c r="P111" s="38" t="s">
        <v>383</v>
      </c>
    </row>
    <row r="112" spans="1:16" ht="12.75" customHeight="1" thickBot="1" x14ac:dyDescent="0.25">
      <c r="A112" s="27" t="str">
        <f t="shared" si="18"/>
        <v> ZFA 11.18 </v>
      </c>
      <c r="B112" s="13" t="str">
        <f t="shared" si="19"/>
        <v>II</v>
      </c>
      <c r="C112" s="27">
        <f t="shared" si="20"/>
        <v>27159.451000000001</v>
      </c>
      <c r="D112" s="8" t="str">
        <f t="shared" si="21"/>
        <v>vis</v>
      </c>
      <c r="E112" s="35">
        <f>VLOOKUP(C112,Active!C$21:E$973,3,FALSE)</f>
        <v>-2291.5026761657664</v>
      </c>
      <c r="F112" s="13" t="s">
        <v>224</v>
      </c>
      <c r="G112" s="8" t="str">
        <f t="shared" si="22"/>
        <v>27159.451</v>
      </c>
      <c r="H112" s="27">
        <f t="shared" si="23"/>
        <v>-10036.5</v>
      </c>
      <c r="I112" s="36" t="s">
        <v>389</v>
      </c>
      <c r="J112" s="37" t="s">
        <v>390</v>
      </c>
      <c r="K112" s="36">
        <v>-10036.5</v>
      </c>
      <c r="L112" s="36" t="s">
        <v>332</v>
      </c>
      <c r="M112" s="37" t="s">
        <v>230</v>
      </c>
      <c r="N112" s="37"/>
      <c r="O112" s="38" t="s">
        <v>382</v>
      </c>
      <c r="P112" s="38" t="s">
        <v>383</v>
      </c>
    </row>
    <row r="113" spans="1:16" ht="12.75" customHeight="1" thickBot="1" x14ac:dyDescent="0.25">
      <c r="A113" s="27" t="str">
        <f t="shared" si="18"/>
        <v> ZFA 11.18 </v>
      </c>
      <c r="B113" s="13" t="str">
        <f t="shared" si="19"/>
        <v>I</v>
      </c>
      <c r="C113" s="27">
        <f t="shared" si="20"/>
        <v>27173.34</v>
      </c>
      <c r="D113" s="8" t="str">
        <f t="shared" si="21"/>
        <v>vis</v>
      </c>
      <c r="E113" s="35">
        <f>VLOOKUP(C113,Active!C$21:E$973,3,FALSE)</f>
        <v>-2286.0021239759103</v>
      </c>
      <c r="F113" s="13" t="s">
        <v>224</v>
      </c>
      <c r="G113" s="8" t="str">
        <f t="shared" si="22"/>
        <v>27173.340</v>
      </c>
      <c r="H113" s="27">
        <f t="shared" si="23"/>
        <v>-10031</v>
      </c>
      <c r="I113" s="36" t="s">
        <v>391</v>
      </c>
      <c r="J113" s="37" t="s">
        <v>392</v>
      </c>
      <c r="K113" s="36">
        <v>-10031</v>
      </c>
      <c r="L113" s="36" t="s">
        <v>359</v>
      </c>
      <c r="M113" s="37" t="s">
        <v>230</v>
      </c>
      <c r="N113" s="37"/>
      <c r="O113" s="38" t="s">
        <v>382</v>
      </c>
      <c r="P113" s="38" t="s">
        <v>383</v>
      </c>
    </row>
    <row r="114" spans="1:16" ht="12.75" customHeight="1" thickBot="1" x14ac:dyDescent="0.25">
      <c r="A114" s="27" t="str">
        <f t="shared" si="18"/>
        <v> HB 902.25 </v>
      </c>
      <c r="B114" s="13" t="str">
        <f t="shared" si="19"/>
        <v>II</v>
      </c>
      <c r="C114" s="27">
        <f t="shared" si="20"/>
        <v>27871.51</v>
      </c>
      <c r="D114" s="8" t="str">
        <f t="shared" si="21"/>
        <v>vis</v>
      </c>
      <c r="E114" s="35">
        <f>VLOOKUP(C114,Active!C$21:E$973,3,FALSE)</f>
        <v>-2009.5012583706189</v>
      </c>
      <c r="F114" s="13" t="s">
        <v>224</v>
      </c>
      <c r="G114" s="8" t="str">
        <f t="shared" si="22"/>
        <v>27871.510</v>
      </c>
      <c r="H114" s="27">
        <f t="shared" si="23"/>
        <v>-9754.5</v>
      </c>
      <c r="I114" s="36" t="s">
        <v>393</v>
      </c>
      <c r="J114" s="37" t="s">
        <v>394</v>
      </c>
      <c r="K114" s="36">
        <v>-9754.5</v>
      </c>
      <c r="L114" s="36" t="s">
        <v>225</v>
      </c>
      <c r="M114" s="37" t="s">
        <v>226</v>
      </c>
      <c r="N114" s="37"/>
      <c r="O114" s="38" t="s">
        <v>395</v>
      </c>
      <c r="P114" s="38" t="s">
        <v>396</v>
      </c>
    </row>
    <row r="115" spans="1:16" ht="12.75" customHeight="1" thickBot="1" x14ac:dyDescent="0.25">
      <c r="A115" s="27" t="str">
        <f t="shared" si="18"/>
        <v> HA 113.71 </v>
      </c>
      <c r="B115" s="13" t="str">
        <f t="shared" si="19"/>
        <v>I</v>
      </c>
      <c r="C115" s="27">
        <f t="shared" si="20"/>
        <v>28902.51</v>
      </c>
      <c r="D115" s="8" t="str">
        <f t="shared" si="21"/>
        <v>vis</v>
      </c>
      <c r="E115" s="35">
        <f>VLOOKUP(C115,Active!C$21:E$973,3,FALSE)</f>
        <v>-1601.1875347230025</v>
      </c>
      <c r="F115" s="13" t="s">
        <v>224</v>
      </c>
      <c r="G115" s="8" t="str">
        <f t="shared" si="22"/>
        <v>28902.510</v>
      </c>
      <c r="H115" s="27">
        <f t="shared" si="23"/>
        <v>-9346</v>
      </c>
      <c r="I115" s="36" t="s">
        <v>397</v>
      </c>
      <c r="J115" s="37" t="s">
        <v>398</v>
      </c>
      <c r="K115" s="36">
        <v>-9346</v>
      </c>
      <c r="L115" s="36" t="s">
        <v>399</v>
      </c>
      <c r="M115" s="37" t="s">
        <v>226</v>
      </c>
      <c r="N115" s="37"/>
      <c r="O115" s="38" t="s">
        <v>395</v>
      </c>
      <c r="P115" s="38" t="s">
        <v>400</v>
      </c>
    </row>
    <row r="116" spans="1:16" ht="12.75" customHeight="1" thickBot="1" x14ac:dyDescent="0.25">
      <c r="A116" s="27" t="str">
        <f t="shared" si="18"/>
        <v> AAC 4.132 </v>
      </c>
      <c r="B116" s="13" t="str">
        <f t="shared" si="19"/>
        <v>II</v>
      </c>
      <c r="C116" s="27">
        <f t="shared" si="20"/>
        <v>32868.525000000001</v>
      </c>
      <c r="D116" s="8" t="str">
        <f t="shared" si="21"/>
        <v>vis</v>
      </c>
      <c r="E116" s="35">
        <f>VLOOKUP(C116,Active!C$21:E$973,3,FALSE)</f>
        <v>-30.500480705249949</v>
      </c>
      <c r="F116" s="13" t="s">
        <v>224</v>
      </c>
      <c r="G116" s="8" t="str">
        <f t="shared" si="22"/>
        <v>32868.525</v>
      </c>
      <c r="H116" s="27">
        <f t="shared" si="23"/>
        <v>-7775.5</v>
      </c>
      <c r="I116" s="36" t="s">
        <v>401</v>
      </c>
      <c r="J116" s="37" t="s">
        <v>402</v>
      </c>
      <c r="K116" s="36">
        <v>-7775.5</v>
      </c>
      <c r="L116" s="36" t="s">
        <v>309</v>
      </c>
      <c r="M116" s="37" t="s">
        <v>403</v>
      </c>
      <c r="N116" s="37" t="s">
        <v>201</v>
      </c>
      <c r="O116" s="38" t="s">
        <v>404</v>
      </c>
      <c r="P116" s="38" t="s">
        <v>405</v>
      </c>
    </row>
    <row r="117" spans="1:16" ht="12.75" customHeight="1" thickBot="1" x14ac:dyDescent="0.25">
      <c r="A117" s="27" t="str">
        <f t="shared" si="18"/>
        <v> APJ 114.297 </v>
      </c>
      <c r="B117" s="13" t="str">
        <f t="shared" si="19"/>
        <v>II</v>
      </c>
      <c r="C117" s="27">
        <f t="shared" si="20"/>
        <v>32888.724999999999</v>
      </c>
      <c r="D117" s="8" t="str">
        <f t="shared" si="21"/>
        <v>vis</v>
      </c>
      <c r="E117" s="35">
        <f>VLOOKUP(C117,Active!C$21:E$973,3,FALSE)</f>
        <v>-22.500541599837085</v>
      </c>
      <c r="F117" s="13" t="s">
        <v>224</v>
      </c>
      <c r="G117" s="8" t="str">
        <f t="shared" si="22"/>
        <v>32888.7250</v>
      </c>
      <c r="H117" s="27">
        <f t="shared" si="23"/>
        <v>-7767.5</v>
      </c>
      <c r="I117" s="36" t="s">
        <v>406</v>
      </c>
      <c r="J117" s="37" t="s">
        <v>407</v>
      </c>
      <c r="K117" s="36">
        <v>-7767.5</v>
      </c>
      <c r="L117" s="36" t="s">
        <v>408</v>
      </c>
      <c r="M117" s="37" t="s">
        <v>403</v>
      </c>
      <c r="N117" s="37" t="s">
        <v>201</v>
      </c>
      <c r="O117" s="38" t="s">
        <v>409</v>
      </c>
      <c r="P117" s="38" t="s">
        <v>410</v>
      </c>
    </row>
    <row r="118" spans="1:16" ht="12.75" customHeight="1" thickBot="1" x14ac:dyDescent="0.25">
      <c r="A118" s="27" t="str">
        <f t="shared" si="18"/>
        <v> AAC 4.132 </v>
      </c>
      <c r="B118" s="13" t="str">
        <f t="shared" si="19"/>
        <v>I</v>
      </c>
      <c r="C118" s="27">
        <f t="shared" si="20"/>
        <v>32892.5124</v>
      </c>
      <c r="D118" s="8" t="str">
        <f t="shared" si="21"/>
        <v>vis</v>
      </c>
      <c r="E118" s="35">
        <f>VLOOKUP(C118,Active!C$21:E$973,3,FALSE)</f>
        <v>-21.000592621230471</v>
      </c>
      <c r="F118" s="13" t="s">
        <v>224</v>
      </c>
      <c r="G118" s="8" t="str">
        <f t="shared" si="22"/>
        <v>32892.5124</v>
      </c>
      <c r="H118" s="27">
        <f t="shared" si="23"/>
        <v>-7766</v>
      </c>
      <c r="I118" s="36" t="s">
        <v>411</v>
      </c>
      <c r="J118" s="37" t="s">
        <v>412</v>
      </c>
      <c r="K118" s="36">
        <v>-7766</v>
      </c>
      <c r="L118" s="36" t="s">
        <v>413</v>
      </c>
      <c r="M118" s="37" t="s">
        <v>403</v>
      </c>
      <c r="N118" s="37" t="s">
        <v>201</v>
      </c>
      <c r="O118" s="38" t="s">
        <v>404</v>
      </c>
      <c r="P118" s="38" t="s">
        <v>405</v>
      </c>
    </row>
    <row r="119" spans="1:16" ht="12.75" customHeight="1" thickBot="1" x14ac:dyDescent="0.25">
      <c r="A119" s="27" t="str">
        <f t="shared" si="18"/>
        <v> APJ 114.297 </v>
      </c>
      <c r="B119" s="13" t="str">
        <f t="shared" si="19"/>
        <v>II</v>
      </c>
      <c r="C119" s="27">
        <f t="shared" si="20"/>
        <v>32936.699699999997</v>
      </c>
      <c r="D119" s="8" t="str">
        <f t="shared" si="21"/>
        <v>vis</v>
      </c>
      <c r="E119" s="35">
        <f>VLOOKUP(C119,Active!C$21:E$973,3,FALSE)</f>
        <v>-3.5008050354560614</v>
      </c>
      <c r="F119" s="13" t="s">
        <v>224</v>
      </c>
      <c r="G119" s="8" t="str">
        <f t="shared" si="22"/>
        <v>32936.6997</v>
      </c>
      <c r="H119" s="27">
        <f t="shared" si="23"/>
        <v>-7748.5</v>
      </c>
      <c r="I119" s="36" t="s">
        <v>414</v>
      </c>
      <c r="J119" s="37" t="s">
        <v>415</v>
      </c>
      <c r="K119" s="36">
        <v>-7748.5</v>
      </c>
      <c r="L119" s="36" t="s">
        <v>416</v>
      </c>
      <c r="M119" s="37" t="s">
        <v>403</v>
      </c>
      <c r="N119" s="37" t="s">
        <v>201</v>
      </c>
      <c r="O119" s="38" t="s">
        <v>409</v>
      </c>
      <c r="P119" s="38" t="s">
        <v>410</v>
      </c>
    </row>
    <row r="120" spans="1:16" ht="12.75" customHeight="1" thickBot="1" x14ac:dyDescent="0.25">
      <c r="A120" s="27" t="str">
        <f t="shared" si="18"/>
        <v> AA 6.206 </v>
      </c>
      <c r="B120" s="13" t="str">
        <f t="shared" si="19"/>
        <v>I</v>
      </c>
      <c r="C120" s="27">
        <f t="shared" si="20"/>
        <v>32945.5389</v>
      </c>
      <c r="D120" s="8" t="str">
        <f t="shared" si="21"/>
        <v>vis</v>
      </c>
      <c r="E120" s="35">
        <f>VLOOKUP(C120,Active!C$21:E$973,3,FALSE)</f>
        <v>-1.5841463463042775E-4</v>
      </c>
      <c r="F120" s="13" t="s">
        <v>224</v>
      </c>
      <c r="G120" s="8" t="str">
        <f t="shared" si="22"/>
        <v>32945.5389</v>
      </c>
      <c r="H120" s="27">
        <f t="shared" si="23"/>
        <v>-7745</v>
      </c>
      <c r="I120" s="36" t="s">
        <v>417</v>
      </c>
      <c r="J120" s="37" t="s">
        <v>418</v>
      </c>
      <c r="K120" s="36">
        <v>-7745</v>
      </c>
      <c r="L120" s="36" t="s">
        <v>419</v>
      </c>
      <c r="M120" s="37" t="s">
        <v>403</v>
      </c>
      <c r="N120" s="37" t="s">
        <v>201</v>
      </c>
      <c r="O120" s="38" t="s">
        <v>404</v>
      </c>
      <c r="P120" s="38" t="s">
        <v>420</v>
      </c>
    </row>
    <row r="121" spans="1:16" ht="12.75" customHeight="1" thickBot="1" x14ac:dyDescent="0.25">
      <c r="A121" s="27" t="str">
        <f t="shared" si="18"/>
        <v> APJ 114.297 </v>
      </c>
      <c r="B121" s="13" t="str">
        <f t="shared" si="19"/>
        <v>I</v>
      </c>
      <c r="C121" s="27">
        <f t="shared" si="20"/>
        <v>32945.540300000001</v>
      </c>
      <c r="D121" s="8" t="str">
        <f t="shared" si="21"/>
        <v>vis</v>
      </c>
      <c r="E121" s="35">
        <f>VLOOKUP(C121,Active!C$21:E$973,3,FALSE)</f>
        <v>3.9603659089838757E-4</v>
      </c>
      <c r="F121" s="13" t="s">
        <v>224</v>
      </c>
      <c r="G121" s="8" t="str">
        <f t="shared" si="22"/>
        <v>32945.5403</v>
      </c>
      <c r="H121" s="27">
        <f t="shared" si="23"/>
        <v>-7745</v>
      </c>
      <c r="I121" s="36" t="s">
        <v>421</v>
      </c>
      <c r="J121" s="37" t="s">
        <v>422</v>
      </c>
      <c r="K121" s="36">
        <v>-7745</v>
      </c>
      <c r="L121" s="36" t="s">
        <v>423</v>
      </c>
      <c r="M121" s="37" t="s">
        <v>403</v>
      </c>
      <c r="N121" s="37" t="s">
        <v>201</v>
      </c>
      <c r="O121" s="38" t="s">
        <v>409</v>
      </c>
      <c r="P121" s="38" t="s">
        <v>410</v>
      </c>
    </row>
    <row r="122" spans="1:16" ht="12.75" customHeight="1" thickBot="1" x14ac:dyDescent="0.25">
      <c r="A122" s="27" t="str">
        <f t="shared" si="18"/>
        <v> APJ 114.297 </v>
      </c>
      <c r="B122" s="13" t="str">
        <f t="shared" si="19"/>
        <v>II</v>
      </c>
      <c r="C122" s="27">
        <f t="shared" si="20"/>
        <v>32946.800199999998</v>
      </c>
      <c r="D122" s="8" t="str">
        <f t="shared" si="21"/>
        <v>vis</v>
      </c>
      <c r="E122" s="35">
        <f>VLOOKUP(C122,Active!C$21:E$973,3,FALSE)</f>
        <v>0.49936253554582022</v>
      </c>
      <c r="F122" s="13" t="s">
        <v>224</v>
      </c>
      <c r="G122" s="8" t="str">
        <f t="shared" si="22"/>
        <v>32946.8002</v>
      </c>
      <c r="H122" s="27">
        <f t="shared" si="23"/>
        <v>-7744.5</v>
      </c>
      <c r="I122" s="36" t="s">
        <v>424</v>
      </c>
      <c r="J122" s="37" t="s">
        <v>425</v>
      </c>
      <c r="K122" s="36">
        <v>-7744.5</v>
      </c>
      <c r="L122" s="36" t="s">
        <v>426</v>
      </c>
      <c r="M122" s="37" t="s">
        <v>403</v>
      </c>
      <c r="N122" s="37" t="s">
        <v>201</v>
      </c>
      <c r="O122" s="38" t="s">
        <v>409</v>
      </c>
      <c r="P122" s="38" t="s">
        <v>410</v>
      </c>
    </row>
    <row r="123" spans="1:16" ht="12.75" customHeight="1" thickBot="1" x14ac:dyDescent="0.25">
      <c r="A123" s="27" t="str">
        <f t="shared" si="18"/>
        <v> AA 6.206 </v>
      </c>
      <c r="B123" s="13" t="str">
        <f t="shared" si="19"/>
        <v>II</v>
      </c>
      <c r="C123" s="27">
        <f t="shared" si="20"/>
        <v>33002.351000000002</v>
      </c>
      <c r="D123" s="8" t="str">
        <f t="shared" si="21"/>
        <v>vis</v>
      </c>
      <c r="E123" s="35">
        <f>VLOOKUP(C123,Active!C$21:E$973,3,FALSE)</f>
        <v>22.499511904707663</v>
      </c>
      <c r="F123" s="13" t="s">
        <v>224</v>
      </c>
      <c r="G123" s="8" t="str">
        <f t="shared" si="22"/>
        <v>33002.3510</v>
      </c>
      <c r="H123" s="27">
        <f t="shared" si="23"/>
        <v>-7722.5</v>
      </c>
      <c r="I123" s="36" t="s">
        <v>427</v>
      </c>
      <c r="J123" s="37" t="s">
        <v>428</v>
      </c>
      <c r="K123" s="36">
        <v>-7722.5</v>
      </c>
      <c r="L123" s="36" t="s">
        <v>429</v>
      </c>
      <c r="M123" s="37" t="s">
        <v>403</v>
      </c>
      <c r="N123" s="37" t="s">
        <v>201</v>
      </c>
      <c r="O123" s="38" t="s">
        <v>404</v>
      </c>
      <c r="P123" s="38" t="s">
        <v>420</v>
      </c>
    </row>
    <row r="124" spans="1:16" ht="12.75" customHeight="1" thickBot="1" x14ac:dyDescent="0.25">
      <c r="A124" s="27" t="str">
        <f t="shared" si="18"/>
        <v> AA 6.206 </v>
      </c>
      <c r="B124" s="13" t="str">
        <f t="shared" si="19"/>
        <v>I</v>
      </c>
      <c r="C124" s="27">
        <f t="shared" si="20"/>
        <v>33031.387799999997</v>
      </c>
      <c r="D124" s="8" t="str">
        <f t="shared" si="21"/>
        <v>vis</v>
      </c>
      <c r="E124" s="35">
        <f>VLOOKUP(C124,Active!C$21:E$973,3,FALSE)</f>
        <v>33.999147143125533</v>
      </c>
      <c r="F124" s="13" t="s">
        <v>224</v>
      </c>
      <c r="G124" s="8" t="str">
        <f t="shared" si="22"/>
        <v>33031.3878</v>
      </c>
      <c r="H124" s="27">
        <f t="shared" si="23"/>
        <v>-7711</v>
      </c>
      <c r="I124" s="36" t="s">
        <v>430</v>
      </c>
      <c r="J124" s="37" t="s">
        <v>431</v>
      </c>
      <c r="K124" s="36">
        <v>-7711</v>
      </c>
      <c r="L124" s="36" t="s">
        <v>432</v>
      </c>
      <c r="M124" s="37" t="s">
        <v>403</v>
      </c>
      <c r="N124" s="37" t="s">
        <v>201</v>
      </c>
      <c r="O124" s="38" t="s">
        <v>404</v>
      </c>
      <c r="P124" s="38" t="s">
        <v>420</v>
      </c>
    </row>
    <row r="125" spans="1:16" ht="12.75" customHeight="1" thickBot="1" x14ac:dyDescent="0.25">
      <c r="A125" s="27" t="str">
        <f t="shared" si="18"/>
        <v> AA 6.206 </v>
      </c>
      <c r="B125" s="13" t="str">
        <f t="shared" si="19"/>
        <v>I</v>
      </c>
      <c r="C125" s="27">
        <f t="shared" si="20"/>
        <v>33190.466999999997</v>
      </c>
      <c r="D125" s="8" t="str">
        <f t="shared" si="21"/>
        <v>vis</v>
      </c>
      <c r="E125" s="35">
        <f>VLOOKUP(C125,Active!C$21:E$973,3,FALSE)</f>
        <v>97.000330951936363</v>
      </c>
      <c r="F125" s="13" t="s">
        <v>224</v>
      </c>
      <c r="G125" s="8" t="str">
        <f t="shared" si="22"/>
        <v>33190.4670</v>
      </c>
      <c r="H125" s="27">
        <f t="shared" si="23"/>
        <v>-7648</v>
      </c>
      <c r="I125" s="36" t="s">
        <v>433</v>
      </c>
      <c r="J125" s="37" t="s">
        <v>434</v>
      </c>
      <c r="K125" s="36">
        <v>-7648</v>
      </c>
      <c r="L125" s="36" t="s">
        <v>435</v>
      </c>
      <c r="M125" s="37" t="s">
        <v>403</v>
      </c>
      <c r="N125" s="37" t="s">
        <v>201</v>
      </c>
      <c r="O125" s="38" t="s">
        <v>404</v>
      </c>
      <c r="P125" s="38" t="s">
        <v>420</v>
      </c>
    </row>
    <row r="126" spans="1:16" ht="12.75" customHeight="1" thickBot="1" x14ac:dyDescent="0.25">
      <c r="A126" s="27" t="str">
        <f t="shared" si="18"/>
        <v> AA 6.206 </v>
      </c>
      <c r="B126" s="13" t="str">
        <f t="shared" si="19"/>
        <v>II</v>
      </c>
      <c r="C126" s="27">
        <f t="shared" si="20"/>
        <v>33209.404199999997</v>
      </c>
      <c r="D126" s="8" t="str">
        <f t="shared" si="21"/>
        <v>vis</v>
      </c>
      <c r="E126" s="35">
        <f>VLOOKUP(C126,Active!C$21:E$973,3,FALSE)</f>
        <v>104.50015505228531</v>
      </c>
      <c r="F126" s="13" t="s">
        <v>224</v>
      </c>
      <c r="G126" s="8" t="str">
        <f t="shared" si="22"/>
        <v>33209.4042</v>
      </c>
      <c r="H126" s="27">
        <f t="shared" si="23"/>
        <v>-7640.5</v>
      </c>
      <c r="I126" s="36" t="s">
        <v>436</v>
      </c>
      <c r="J126" s="37" t="s">
        <v>437</v>
      </c>
      <c r="K126" s="36">
        <v>-7640.5</v>
      </c>
      <c r="L126" s="36" t="s">
        <v>438</v>
      </c>
      <c r="M126" s="37" t="s">
        <v>403</v>
      </c>
      <c r="N126" s="37" t="s">
        <v>201</v>
      </c>
      <c r="O126" s="38" t="s">
        <v>404</v>
      </c>
      <c r="P126" s="38" t="s">
        <v>420</v>
      </c>
    </row>
    <row r="127" spans="1:16" ht="12.75" customHeight="1" thickBot="1" x14ac:dyDescent="0.25">
      <c r="A127" s="27" t="str">
        <f t="shared" si="18"/>
        <v> APJ 114.297 </v>
      </c>
      <c r="B127" s="13" t="str">
        <f t="shared" si="19"/>
        <v>I</v>
      </c>
      <c r="C127" s="27">
        <f t="shared" si="20"/>
        <v>33215.716500000002</v>
      </c>
      <c r="D127" s="8" t="str">
        <f t="shared" si="21"/>
        <v>vis</v>
      </c>
      <c r="E127" s="35">
        <f>VLOOKUP(C127,Active!C$21:E$973,3,FALSE)</f>
        <v>107.00005681541131</v>
      </c>
      <c r="F127" s="13" t="s">
        <v>224</v>
      </c>
      <c r="G127" s="8" t="str">
        <f t="shared" si="22"/>
        <v>33215.7165</v>
      </c>
      <c r="H127" s="27">
        <f t="shared" si="23"/>
        <v>-7638</v>
      </c>
      <c r="I127" s="36" t="s">
        <v>439</v>
      </c>
      <c r="J127" s="37" t="s">
        <v>440</v>
      </c>
      <c r="K127" s="36">
        <v>-7638</v>
      </c>
      <c r="L127" s="36" t="s">
        <v>441</v>
      </c>
      <c r="M127" s="37" t="s">
        <v>403</v>
      </c>
      <c r="N127" s="37" t="s">
        <v>201</v>
      </c>
      <c r="O127" s="38" t="s">
        <v>409</v>
      </c>
      <c r="P127" s="38" t="s">
        <v>410</v>
      </c>
    </row>
    <row r="128" spans="1:16" ht="12.75" customHeight="1" thickBot="1" x14ac:dyDescent="0.25">
      <c r="A128" s="27" t="str">
        <f t="shared" si="18"/>
        <v> APJ 114.297 </v>
      </c>
      <c r="B128" s="13" t="str">
        <f t="shared" si="19"/>
        <v>I</v>
      </c>
      <c r="C128" s="27">
        <f t="shared" si="20"/>
        <v>33225.815699999999</v>
      </c>
      <c r="D128" s="8" t="str">
        <f t="shared" si="21"/>
        <v>vis</v>
      </c>
      <c r="E128" s="35">
        <f>VLOOKUP(C128,Active!C$21:E$973,3,FALSE)</f>
        <v>110.99970953884561</v>
      </c>
      <c r="F128" s="13" t="s">
        <v>224</v>
      </c>
      <c r="G128" s="8" t="str">
        <f t="shared" si="22"/>
        <v>33225.8157</v>
      </c>
      <c r="H128" s="27">
        <f t="shared" si="23"/>
        <v>-7634</v>
      </c>
      <c r="I128" s="36" t="s">
        <v>442</v>
      </c>
      <c r="J128" s="37" t="s">
        <v>443</v>
      </c>
      <c r="K128" s="36">
        <v>-7634</v>
      </c>
      <c r="L128" s="36" t="s">
        <v>444</v>
      </c>
      <c r="M128" s="37" t="s">
        <v>403</v>
      </c>
      <c r="N128" s="37" t="s">
        <v>201</v>
      </c>
      <c r="O128" s="38" t="s">
        <v>409</v>
      </c>
      <c r="P128" s="38" t="s">
        <v>410</v>
      </c>
    </row>
    <row r="129" spans="1:16" ht="12.75" customHeight="1" thickBot="1" x14ac:dyDescent="0.25">
      <c r="A129" s="27" t="str">
        <f t="shared" si="18"/>
        <v> APJ 114.297 </v>
      </c>
      <c r="B129" s="13" t="str">
        <f t="shared" si="19"/>
        <v>II</v>
      </c>
      <c r="C129" s="27">
        <f t="shared" si="20"/>
        <v>33249.803200000002</v>
      </c>
      <c r="D129" s="8" t="str">
        <f t="shared" si="21"/>
        <v>vis</v>
      </c>
      <c r="E129" s="35">
        <f>VLOOKUP(C129,Active!C$21:E$973,3,FALSE)</f>
        <v>120.49963722652591</v>
      </c>
      <c r="F129" s="13" t="s">
        <v>224</v>
      </c>
      <c r="G129" s="8" t="str">
        <f t="shared" si="22"/>
        <v>33249.8032</v>
      </c>
      <c r="H129" s="27">
        <f t="shared" si="23"/>
        <v>-7624.5</v>
      </c>
      <c r="I129" s="36" t="s">
        <v>445</v>
      </c>
      <c r="J129" s="37" t="s">
        <v>446</v>
      </c>
      <c r="K129" s="36">
        <v>-7624.5</v>
      </c>
      <c r="L129" s="36" t="s">
        <v>447</v>
      </c>
      <c r="M129" s="37" t="s">
        <v>403</v>
      </c>
      <c r="N129" s="37" t="s">
        <v>201</v>
      </c>
      <c r="O129" s="38" t="s">
        <v>409</v>
      </c>
      <c r="P129" s="38" t="s">
        <v>410</v>
      </c>
    </row>
    <row r="130" spans="1:16" ht="12.75" customHeight="1" thickBot="1" x14ac:dyDescent="0.25">
      <c r="A130" s="27" t="str">
        <f t="shared" si="18"/>
        <v> APJ 114.297 </v>
      </c>
      <c r="B130" s="13" t="str">
        <f t="shared" si="19"/>
        <v>I</v>
      </c>
      <c r="C130" s="27">
        <f t="shared" si="20"/>
        <v>33263.690300000002</v>
      </c>
      <c r="D130" s="8" t="str">
        <f t="shared" si="21"/>
        <v>PE</v>
      </c>
      <c r="E130" s="35">
        <f>VLOOKUP(C130,Active!C$21:E$973,3,FALSE)</f>
        <v>125.99943694686226</v>
      </c>
      <c r="F130" s="13" t="str">
        <f>LEFT(M130,1)</f>
        <v>E</v>
      </c>
      <c r="G130" s="8" t="str">
        <f t="shared" si="22"/>
        <v>33263.6903</v>
      </c>
      <c r="H130" s="27">
        <f t="shared" si="23"/>
        <v>-7619</v>
      </c>
      <c r="I130" s="36" t="s">
        <v>448</v>
      </c>
      <c r="J130" s="37" t="s">
        <v>449</v>
      </c>
      <c r="K130" s="36">
        <v>-7619</v>
      </c>
      <c r="L130" s="36" t="s">
        <v>450</v>
      </c>
      <c r="M130" s="37" t="s">
        <v>403</v>
      </c>
      <c r="N130" s="37" t="s">
        <v>201</v>
      </c>
      <c r="O130" s="38" t="s">
        <v>409</v>
      </c>
      <c r="P130" s="38" t="s">
        <v>410</v>
      </c>
    </row>
    <row r="131" spans="1:16" ht="12.75" customHeight="1" thickBot="1" x14ac:dyDescent="0.25">
      <c r="A131" s="27" t="str">
        <f t="shared" si="18"/>
        <v> APJ 114.297 </v>
      </c>
      <c r="B131" s="13" t="str">
        <f t="shared" si="19"/>
        <v>II</v>
      </c>
      <c r="C131" s="27">
        <f t="shared" si="20"/>
        <v>33292.729500000001</v>
      </c>
      <c r="D131" s="8" t="str">
        <f t="shared" si="21"/>
        <v>PE</v>
      </c>
      <c r="E131" s="35">
        <f>VLOOKUP(C131,Active!C$21:E$973,3,FALSE)</f>
        <v>137.50002267309654</v>
      </c>
      <c r="F131" s="13" t="str">
        <f>LEFT(M131,1)</f>
        <v>E</v>
      </c>
      <c r="G131" s="8" t="str">
        <f t="shared" si="22"/>
        <v>33292.7295</v>
      </c>
      <c r="H131" s="27">
        <f t="shared" si="23"/>
        <v>-7607.5</v>
      </c>
      <c r="I131" s="36" t="s">
        <v>451</v>
      </c>
      <c r="J131" s="37" t="s">
        <v>452</v>
      </c>
      <c r="K131" s="36">
        <v>-7607.5</v>
      </c>
      <c r="L131" s="36" t="s">
        <v>453</v>
      </c>
      <c r="M131" s="37" t="s">
        <v>403</v>
      </c>
      <c r="N131" s="37" t="s">
        <v>201</v>
      </c>
      <c r="O131" s="38" t="s">
        <v>409</v>
      </c>
      <c r="P131" s="38" t="s">
        <v>410</v>
      </c>
    </row>
    <row r="132" spans="1:16" ht="12.75" customHeight="1" thickBot="1" x14ac:dyDescent="0.25">
      <c r="A132" s="27" t="str">
        <f t="shared" si="18"/>
        <v> APJ 114.297 </v>
      </c>
      <c r="B132" s="13" t="str">
        <f t="shared" si="19"/>
        <v>II</v>
      </c>
      <c r="C132" s="27">
        <f t="shared" si="20"/>
        <v>33297.7788</v>
      </c>
      <c r="D132" s="8" t="str">
        <f t="shared" si="21"/>
        <v>PE</v>
      </c>
      <c r="E132" s="35">
        <f>VLOOKUP(C132,Active!C$21:E$973,3,FALSE)</f>
        <v>139.49973022383699</v>
      </c>
      <c r="F132" s="13" t="str">
        <f>LEFT(M132,1)</f>
        <v>E</v>
      </c>
      <c r="G132" s="8" t="str">
        <f t="shared" si="22"/>
        <v>33297.7788</v>
      </c>
      <c r="H132" s="27">
        <f t="shared" si="23"/>
        <v>-7605.5</v>
      </c>
      <c r="I132" s="36" t="s">
        <v>454</v>
      </c>
      <c r="J132" s="37" t="s">
        <v>455</v>
      </c>
      <c r="K132" s="36">
        <v>-7605.5</v>
      </c>
      <c r="L132" s="36" t="s">
        <v>444</v>
      </c>
      <c r="M132" s="37" t="s">
        <v>403</v>
      </c>
      <c r="N132" s="37" t="s">
        <v>201</v>
      </c>
      <c r="O132" s="38" t="s">
        <v>409</v>
      </c>
      <c r="P132" s="38" t="s">
        <v>410</v>
      </c>
    </row>
    <row r="133" spans="1:16" ht="12.75" customHeight="1" thickBot="1" x14ac:dyDescent="0.25">
      <c r="A133" s="27" t="str">
        <f t="shared" si="18"/>
        <v> AA 6.206 </v>
      </c>
      <c r="B133" s="13" t="str">
        <f t="shared" si="19"/>
        <v>II</v>
      </c>
      <c r="C133" s="27">
        <f t="shared" si="20"/>
        <v>33358.381600000001</v>
      </c>
      <c r="D133" s="8" t="str">
        <f t="shared" si="21"/>
        <v>PE</v>
      </c>
      <c r="E133" s="35">
        <f>VLOOKUP(C133,Active!C$21:E$973,3,FALSE)</f>
        <v>163.50065644252953</v>
      </c>
      <c r="F133" s="13" t="str">
        <f>LEFT(M133,1)</f>
        <v>E</v>
      </c>
      <c r="G133" s="8" t="str">
        <f t="shared" si="22"/>
        <v>33358.3816</v>
      </c>
      <c r="H133" s="27">
        <f t="shared" si="23"/>
        <v>-7581.5</v>
      </c>
      <c r="I133" s="36" t="s">
        <v>456</v>
      </c>
      <c r="J133" s="37" t="s">
        <v>457</v>
      </c>
      <c r="K133" s="36">
        <v>-7581.5</v>
      </c>
      <c r="L133" s="36" t="s">
        <v>458</v>
      </c>
      <c r="M133" s="37" t="s">
        <v>403</v>
      </c>
      <c r="N133" s="37" t="s">
        <v>201</v>
      </c>
      <c r="O133" s="38" t="s">
        <v>404</v>
      </c>
      <c r="P133" s="38" t="s">
        <v>420</v>
      </c>
    </row>
    <row r="134" spans="1:16" ht="12.75" customHeight="1" thickBot="1" x14ac:dyDescent="0.25">
      <c r="A134" s="27" t="str">
        <f t="shared" si="18"/>
        <v> AA 6.206 </v>
      </c>
      <c r="B134" s="13" t="str">
        <f t="shared" si="19"/>
        <v>II</v>
      </c>
      <c r="C134" s="27">
        <f t="shared" si="20"/>
        <v>33570.481699999997</v>
      </c>
      <c r="D134" s="8" t="str">
        <f t="shared" si="21"/>
        <v>PE</v>
      </c>
      <c r="E134" s="35">
        <f>VLOOKUP(C134,Active!C$21:E$973,3,FALSE)</f>
        <v>247.50005665303408</v>
      </c>
      <c r="F134" s="13" t="str">
        <f>LEFT(M134,1)</f>
        <v>E</v>
      </c>
      <c r="G134" s="8" t="str">
        <f t="shared" si="22"/>
        <v>33570.4817</v>
      </c>
      <c r="H134" s="27">
        <f t="shared" si="23"/>
        <v>-7497.5</v>
      </c>
      <c r="I134" s="36" t="s">
        <v>459</v>
      </c>
      <c r="J134" s="37" t="s">
        <v>460</v>
      </c>
      <c r="K134" s="36">
        <v>-7497.5</v>
      </c>
      <c r="L134" s="36" t="s">
        <v>441</v>
      </c>
      <c r="M134" s="37" t="s">
        <v>403</v>
      </c>
      <c r="N134" s="37" t="s">
        <v>201</v>
      </c>
      <c r="O134" s="38" t="s">
        <v>404</v>
      </c>
      <c r="P134" s="38" t="s">
        <v>420</v>
      </c>
    </row>
    <row r="135" spans="1:16" ht="12.75" customHeight="1" thickBot="1" x14ac:dyDescent="0.25">
      <c r="A135" s="27" t="str">
        <f t="shared" si="18"/>
        <v> AA 6.206 </v>
      </c>
      <c r="B135" s="13" t="str">
        <f t="shared" si="19"/>
        <v>I</v>
      </c>
      <c r="C135" s="27">
        <f t="shared" si="20"/>
        <v>33594.469499999999</v>
      </c>
      <c r="D135" s="8" t="str">
        <f t="shared" si="21"/>
        <v>vis</v>
      </c>
      <c r="E135" s="35">
        <f>VLOOKUP(C135,Active!C$21:E$973,3,FALSE)</f>
        <v>257.00010315169106</v>
      </c>
      <c r="F135" s="13" t="s">
        <v>224</v>
      </c>
      <c r="G135" s="8" t="str">
        <f t="shared" si="22"/>
        <v>33594.4695</v>
      </c>
      <c r="H135" s="27">
        <f t="shared" si="23"/>
        <v>-7488</v>
      </c>
      <c r="I135" s="36" t="s">
        <v>461</v>
      </c>
      <c r="J135" s="37" t="s">
        <v>462</v>
      </c>
      <c r="K135" s="36">
        <v>-7488</v>
      </c>
      <c r="L135" s="36" t="s">
        <v>463</v>
      </c>
      <c r="M135" s="37" t="s">
        <v>403</v>
      </c>
      <c r="N135" s="37" t="s">
        <v>201</v>
      </c>
      <c r="O135" s="38" t="s">
        <v>404</v>
      </c>
      <c r="P135" s="38" t="s">
        <v>420</v>
      </c>
    </row>
    <row r="136" spans="1:16" ht="12.75" customHeight="1" thickBot="1" x14ac:dyDescent="0.25">
      <c r="A136" s="27" t="str">
        <f t="shared" si="18"/>
        <v> AA 6.206 </v>
      </c>
      <c r="B136" s="13" t="str">
        <f t="shared" si="19"/>
        <v>I</v>
      </c>
      <c r="C136" s="27">
        <f t="shared" si="20"/>
        <v>33599.5173</v>
      </c>
      <c r="D136" s="8" t="str">
        <f t="shared" si="21"/>
        <v>vis</v>
      </c>
      <c r="E136" s="35">
        <f>VLOOKUP(C136,Active!C$21:E$973,3,FALSE)</f>
        <v>258.99921664754805</v>
      </c>
      <c r="F136" s="13" t="s">
        <v>224</v>
      </c>
      <c r="G136" s="8" t="str">
        <f t="shared" si="22"/>
        <v>33599.5173</v>
      </c>
      <c r="H136" s="27">
        <f t="shared" si="23"/>
        <v>-7486</v>
      </c>
      <c r="I136" s="36" t="s">
        <v>464</v>
      </c>
      <c r="J136" s="37" t="s">
        <v>465</v>
      </c>
      <c r="K136" s="36">
        <v>-7486</v>
      </c>
      <c r="L136" s="36" t="s">
        <v>416</v>
      </c>
      <c r="M136" s="37" t="s">
        <v>403</v>
      </c>
      <c r="N136" s="37" t="s">
        <v>201</v>
      </c>
      <c r="O136" s="38" t="s">
        <v>404</v>
      </c>
      <c r="P136" s="38" t="s">
        <v>420</v>
      </c>
    </row>
    <row r="137" spans="1:16" ht="12.75" customHeight="1" thickBot="1" x14ac:dyDescent="0.25">
      <c r="A137" s="27" t="str">
        <f t="shared" si="18"/>
        <v> AA 6.206 </v>
      </c>
      <c r="B137" s="13" t="str">
        <f t="shared" si="19"/>
        <v>II</v>
      </c>
      <c r="C137" s="27">
        <f t="shared" si="20"/>
        <v>33646.233800000002</v>
      </c>
      <c r="D137" s="8" t="str">
        <f t="shared" si="21"/>
        <v>vis</v>
      </c>
      <c r="E137" s="35">
        <f>VLOOKUP(C137,Active!C$21:E$973,3,FALSE)</f>
        <v>277.5006599751764</v>
      </c>
      <c r="F137" s="13" t="s">
        <v>224</v>
      </c>
      <c r="G137" s="8" t="str">
        <f t="shared" si="22"/>
        <v>33646.2338</v>
      </c>
      <c r="H137" s="27">
        <f t="shared" si="23"/>
        <v>-7467.5</v>
      </c>
      <c r="I137" s="36" t="s">
        <v>466</v>
      </c>
      <c r="J137" s="37" t="s">
        <v>467</v>
      </c>
      <c r="K137" s="36">
        <v>-7467.5</v>
      </c>
      <c r="L137" s="36" t="s">
        <v>458</v>
      </c>
      <c r="M137" s="37" t="s">
        <v>403</v>
      </c>
      <c r="N137" s="37" t="s">
        <v>201</v>
      </c>
      <c r="O137" s="38" t="s">
        <v>404</v>
      </c>
      <c r="P137" s="38" t="s">
        <v>420</v>
      </c>
    </row>
    <row r="138" spans="1:16" ht="12.75" customHeight="1" thickBot="1" x14ac:dyDescent="0.25">
      <c r="A138" s="27" t="str">
        <f t="shared" si="18"/>
        <v> AA 6.206 </v>
      </c>
      <c r="B138" s="13" t="str">
        <f t="shared" si="19"/>
        <v>I</v>
      </c>
      <c r="C138" s="27">
        <f t="shared" si="20"/>
        <v>33690.419600000001</v>
      </c>
      <c r="D138" s="8" t="str">
        <f t="shared" si="21"/>
        <v>vis</v>
      </c>
      <c r="E138" s="35">
        <f>VLOOKUP(C138,Active!C$21:E$973,3,FALSE)</f>
        <v>294.99985350606732</v>
      </c>
      <c r="F138" s="13" t="s">
        <v>224</v>
      </c>
      <c r="G138" s="8" t="str">
        <f t="shared" si="22"/>
        <v>33690.4196</v>
      </c>
      <c r="H138" s="27">
        <f t="shared" si="23"/>
        <v>-7450</v>
      </c>
      <c r="I138" s="36" t="s">
        <v>468</v>
      </c>
      <c r="J138" s="37" t="s">
        <v>469</v>
      </c>
      <c r="K138" s="36">
        <v>-7450</v>
      </c>
      <c r="L138" s="36" t="s">
        <v>419</v>
      </c>
      <c r="M138" s="37" t="s">
        <v>403</v>
      </c>
      <c r="N138" s="37" t="s">
        <v>201</v>
      </c>
      <c r="O138" s="38" t="s">
        <v>404</v>
      </c>
      <c r="P138" s="38" t="s">
        <v>420</v>
      </c>
    </row>
    <row r="139" spans="1:16" ht="12.75" customHeight="1" thickBot="1" x14ac:dyDescent="0.25">
      <c r="A139" s="27" t="str">
        <f t="shared" ref="A139:A170" si="24">P139</f>
        <v> AA 6.146 </v>
      </c>
      <c r="B139" s="13" t="str">
        <f t="shared" ref="B139:B170" si="25">IF(H139=INT(H139),"I","II")</f>
        <v>I</v>
      </c>
      <c r="C139" s="27">
        <f t="shared" ref="C139:C170" si="26">1*G139</f>
        <v>34791.315999999999</v>
      </c>
      <c r="D139" s="8" t="str">
        <f t="shared" ref="D139:D170" si="27">VLOOKUP(F139,I$1:J$5,2,FALSE)</f>
        <v>vis</v>
      </c>
      <c r="E139" s="35">
        <f>VLOOKUP(C139,Active!C$21:E$973,3,FALSE)</f>
        <v>730.99510901940869</v>
      </c>
      <c r="F139" s="13" t="s">
        <v>224</v>
      </c>
      <c r="G139" s="8" t="str">
        <f t="shared" ref="G139:G170" si="28">MID(I139,3,LEN(I139)-3)</f>
        <v>34791.316</v>
      </c>
      <c r="H139" s="27">
        <f t="shared" ref="H139:H170" si="29">1*K139</f>
        <v>-7014</v>
      </c>
      <c r="I139" s="36" t="s">
        <v>474</v>
      </c>
      <c r="J139" s="37" t="s">
        <v>475</v>
      </c>
      <c r="K139" s="36">
        <v>-7014</v>
      </c>
      <c r="L139" s="36" t="s">
        <v>251</v>
      </c>
      <c r="M139" s="37" t="s">
        <v>230</v>
      </c>
      <c r="N139" s="37"/>
      <c r="O139" s="38" t="s">
        <v>476</v>
      </c>
      <c r="P139" s="38" t="s">
        <v>477</v>
      </c>
    </row>
    <row r="140" spans="1:16" ht="12.75" customHeight="1" thickBot="1" x14ac:dyDescent="0.25">
      <c r="A140" s="27" t="str">
        <f t="shared" si="24"/>
        <v> MSAI 30.201 </v>
      </c>
      <c r="B140" s="13" t="str">
        <f t="shared" si="25"/>
        <v>II</v>
      </c>
      <c r="C140" s="27">
        <f t="shared" si="26"/>
        <v>35845.522199999999</v>
      </c>
      <c r="D140" s="8" t="str">
        <f t="shared" si="27"/>
        <v>vis</v>
      </c>
      <c r="E140" s="35">
        <f>VLOOKUP(C140,Active!C$21:E$973,3,FALSE)</f>
        <v>1148.4993369674244</v>
      </c>
      <c r="F140" s="13" t="s">
        <v>224</v>
      </c>
      <c r="G140" s="8" t="str">
        <f t="shared" si="28"/>
        <v>35845.5222</v>
      </c>
      <c r="H140" s="27">
        <f t="shared" si="29"/>
        <v>-6596.5</v>
      </c>
      <c r="I140" s="36" t="s">
        <v>478</v>
      </c>
      <c r="J140" s="37" t="s">
        <v>479</v>
      </c>
      <c r="K140" s="36">
        <v>-6596.5</v>
      </c>
      <c r="L140" s="36" t="s">
        <v>480</v>
      </c>
      <c r="M140" s="37" t="s">
        <v>403</v>
      </c>
      <c r="N140" s="37" t="s">
        <v>201</v>
      </c>
      <c r="O140" s="38" t="s">
        <v>481</v>
      </c>
      <c r="P140" s="38" t="s">
        <v>482</v>
      </c>
    </row>
    <row r="141" spans="1:16" ht="12.75" customHeight="1" thickBot="1" x14ac:dyDescent="0.25">
      <c r="A141" s="27" t="str">
        <f t="shared" si="24"/>
        <v> AJ 64.471 </v>
      </c>
      <c r="B141" s="13" t="str">
        <f t="shared" si="25"/>
        <v>I</v>
      </c>
      <c r="C141" s="27">
        <f t="shared" si="26"/>
        <v>36586.616000000002</v>
      </c>
      <c r="D141" s="8" t="str">
        <f t="shared" si="27"/>
        <v>vis</v>
      </c>
      <c r="E141" s="35">
        <f>VLOOKUP(C141,Active!C$21:E$973,3,FALSE)</f>
        <v>1441.9995979278151</v>
      </c>
      <c r="F141" s="13" t="s">
        <v>224</v>
      </c>
      <c r="G141" s="8" t="str">
        <f t="shared" si="28"/>
        <v>36586.616</v>
      </c>
      <c r="H141" s="27">
        <f t="shared" si="29"/>
        <v>-6303</v>
      </c>
      <c r="I141" s="36" t="s">
        <v>483</v>
      </c>
      <c r="J141" s="37" t="s">
        <v>484</v>
      </c>
      <c r="K141" s="36">
        <v>-6303</v>
      </c>
      <c r="L141" s="36" t="s">
        <v>309</v>
      </c>
      <c r="M141" s="37" t="s">
        <v>403</v>
      </c>
      <c r="N141" s="37" t="s">
        <v>201</v>
      </c>
      <c r="O141" s="38" t="s">
        <v>485</v>
      </c>
      <c r="P141" s="38" t="s">
        <v>486</v>
      </c>
    </row>
    <row r="142" spans="1:16" ht="12.75" customHeight="1" thickBot="1" x14ac:dyDescent="0.25">
      <c r="A142" s="27" t="str">
        <f t="shared" si="24"/>
        <v> AJ 64.471 </v>
      </c>
      <c r="B142" s="13" t="str">
        <f t="shared" si="25"/>
        <v>I</v>
      </c>
      <c r="C142" s="27">
        <f t="shared" si="26"/>
        <v>36591.671399999999</v>
      </c>
      <c r="D142" s="8" t="str">
        <f t="shared" si="27"/>
        <v>vis</v>
      </c>
      <c r="E142" s="35">
        <f>VLOOKUP(C142,Active!C$21:E$973,3,FALSE)</f>
        <v>1444.0017213017502</v>
      </c>
      <c r="F142" s="13" t="s">
        <v>224</v>
      </c>
      <c r="G142" s="8" t="str">
        <f t="shared" si="28"/>
        <v>36591.6714</v>
      </c>
      <c r="H142" s="27">
        <f t="shared" si="29"/>
        <v>-6301</v>
      </c>
      <c r="I142" s="36" t="s">
        <v>487</v>
      </c>
      <c r="J142" s="37" t="s">
        <v>488</v>
      </c>
      <c r="K142" s="36">
        <v>-6301</v>
      </c>
      <c r="L142" s="36" t="s">
        <v>489</v>
      </c>
      <c r="M142" s="37" t="s">
        <v>403</v>
      </c>
      <c r="N142" s="37" t="s">
        <v>201</v>
      </c>
      <c r="O142" s="38" t="s">
        <v>485</v>
      </c>
      <c r="P142" s="38" t="s">
        <v>486</v>
      </c>
    </row>
    <row r="143" spans="1:16" ht="12.75" customHeight="1" thickBot="1" x14ac:dyDescent="0.25">
      <c r="A143" s="27" t="str">
        <f t="shared" si="24"/>
        <v> AC 215.17 </v>
      </c>
      <c r="B143" s="13" t="str">
        <f t="shared" si="25"/>
        <v>I</v>
      </c>
      <c r="C143" s="27">
        <f t="shared" si="26"/>
        <v>37008.294000000002</v>
      </c>
      <c r="D143" s="8" t="str">
        <f t="shared" si="27"/>
        <v>vis</v>
      </c>
      <c r="E143" s="35">
        <f>VLOOKUP(C143,Active!C$21:E$973,3,FALSE)</f>
        <v>1608.9995148631008</v>
      </c>
      <c r="F143" s="13" t="s">
        <v>224</v>
      </c>
      <c r="G143" s="8" t="str">
        <f t="shared" si="28"/>
        <v>37008.294</v>
      </c>
      <c r="H143" s="27">
        <f t="shared" si="29"/>
        <v>-6136</v>
      </c>
      <c r="I143" s="36" t="s">
        <v>490</v>
      </c>
      <c r="J143" s="37" t="s">
        <v>491</v>
      </c>
      <c r="K143" s="36">
        <v>-6136</v>
      </c>
      <c r="L143" s="36" t="s">
        <v>309</v>
      </c>
      <c r="M143" s="37" t="s">
        <v>230</v>
      </c>
      <c r="N143" s="37"/>
      <c r="O143" s="38" t="s">
        <v>492</v>
      </c>
      <c r="P143" s="38" t="s">
        <v>493</v>
      </c>
    </row>
    <row r="144" spans="1:16" ht="12.75" customHeight="1" thickBot="1" x14ac:dyDescent="0.25">
      <c r="A144" s="27" t="str">
        <f t="shared" si="24"/>
        <v>BAVM 15 </v>
      </c>
      <c r="B144" s="13" t="str">
        <f t="shared" si="25"/>
        <v>I</v>
      </c>
      <c r="C144" s="27">
        <f t="shared" si="26"/>
        <v>37576.430999999997</v>
      </c>
      <c r="D144" s="8" t="str">
        <f t="shared" si="27"/>
        <v>vis</v>
      </c>
      <c r="E144" s="35">
        <f>VLOOKUP(C144,Active!C$21:E$973,3,FALSE)</f>
        <v>1834.0025546419406</v>
      </c>
      <c r="F144" s="13" t="s">
        <v>224</v>
      </c>
      <c r="G144" s="8" t="str">
        <f t="shared" si="28"/>
        <v>37576.431</v>
      </c>
      <c r="H144" s="27">
        <f t="shared" si="29"/>
        <v>-5911</v>
      </c>
      <c r="I144" s="36" t="s">
        <v>494</v>
      </c>
      <c r="J144" s="37" t="s">
        <v>495</v>
      </c>
      <c r="K144" s="36">
        <v>-5911</v>
      </c>
      <c r="L144" s="36" t="s">
        <v>496</v>
      </c>
      <c r="M144" s="37" t="s">
        <v>230</v>
      </c>
      <c r="N144" s="37"/>
      <c r="O144" s="38" t="s">
        <v>497</v>
      </c>
      <c r="P144" s="39" t="s">
        <v>498</v>
      </c>
    </row>
    <row r="145" spans="1:16" ht="12.75" customHeight="1" thickBot="1" x14ac:dyDescent="0.25">
      <c r="A145" s="27" t="str">
        <f t="shared" si="24"/>
        <v>BAVM 15 </v>
      </c>
      <c r="B145" s="13" t="str">
        <f t="shared" si="25"/>
        <v>II</v>
      </c>
      <c r="C145" s="27">
        <f t="shared" si="26"/>
        <v>37648.391000000003</v>
      </c>
      <c r="D145" s="8" t="str">
        <f t="shared" si="27"/>
        <v>vis</v>
      </c>
      <c r="E145" s="35">
        <f>VLOOKUP(C145,Active!C$21:E$973,3,FALSE)</f>
        <v>1862.5013476135073</v>
      </c>
      <c r="F145" s="13" t="s">
        <v>224</v>
      </c>
      <c r="G145" s="8" t="str">
        <f t="shared" si="28"/>
        <v>37648.391</v>
      </c>
      <c r="H145" s="27">
        <f t="shared" si="29"/>
        <v>-5882.5</v>
      </c>
      <c r="I145" s="36" t="s">
        <v>499</v>
      </c>
      <c r="J145" s="37" t="s">
        <v>500</v>
      </c>
      <c r="K145" s="36">
        <v>-5882.5</v>
      </c>
      <c r="L145" s="36" t="s">
        <v>374</v>
      </c>
      <c r="M145" s="37" t="s">
        <v>230</v>
      </c>
      <c r="N145" s="37"/>
      <c r="O145" s="38" t="s">
        <v>497</v>
      </c>
      <c r="P145" s="39" t="s">
        <v>498</v>
      </c>
    </row>
    <row r="146" spans="1:16" ht="12.75" customHeight="1" thickBot="1" x14ac:dyDescent="0.25">
      <c r="A146" s="27" t="str">
        <f t="shared" si="24"/>
        <v>BAVM 15 </v>
      </c>
      <c r="B146" s="13" t="str">
        <f t="shared" si="25"/>
        <v>II</v>
      </c>
      <c r="C146" s="27">
        <f t="shared" si="26"/>
        <v>37696.356</v>
      </c>
      <c r="D146" s="8" t="str">
        <f t="shared" si="27"/>
        <v>vis</v>
      </c>
      <c r="E146" s="35">
        <f>VLOOKUP(C146,Active!C$21:E$973,3,FALSE)</f>
        <v>1881.4972426229704</v>
      </c>
      <c r="F146" s="13" t="s">
        <v>224</v>
      </c>
      <c r="G146" s="8" t="str">
        <f t="shared" si="28"/>
        <v>37696.356</v>
      </c>
      <c r="H146" s="27">
        <f t="shared" si="29"/>
        <v>-5863.5</v>
      </c>
      <c r="I146" s="36" t="s">
        <v>501</v>
      </c>
      <c r="J146" s="37" t="s">
        <v>502</v>
      </c>
      <c r="K146" s="36">
        <v>-5863.5</v>
      </c>
      <c r="L146" s="36" t="s">
        <v>318</v>
      </c>
      <c r="M146" s="37" t="s">
        <v>230</v>
      </c>
      <c r="N146" s="37"/>
      <c r="O146" s="38" t="s">
        <v>497</v>
      </c>
      <c r="P146" s="39" t="s">
        <v>498</v>
      </c>
    </row>
    <row r="147" spans="1:16" ht="12.75" customHeight="1" thickBot="1" x14ac:dyDescent="0.25">
      <c r="A147" s="27" t="str">
        <f t="shared" si="24"/>
        <v> ST 28.244 </v>
      </c>
      <c r="B147" s="13" t="str">
        <f t="shared" si="25"/>
        <v>I</v>
      </c>
      <c r="C147" s="27">
        <f t="shared" si="26"/>
        <v>37702.677000000003</v>
      </c>
      <c r="D147" s="8" t="str">
        <f t="shared" si="27"/>
        <v>vis</v>
      </c>
      <c r="E147" s="35">
        <f>VLOOKUP(C147,Active!C$21:E$973,3,FALSE)</f>
        <v>1884.0005899044234</v>
      </c>
      <c r="F147" s="13" t="s">
        <v>224</v>
      </c>
      <c r="G147" s="8" t="str">
        <f t="shared" si="28"/>
        <v>37702.677</v>
      </c>
      <c r="H147" s="27">
        <f t="shared" si="29"/>
        <v>-5861</v>
      </c>
      <c r="I147" s="36" t="s">
        <v>503</v>
      </c>
      <c r="J147" s="37" t="s">
        <v>504</v>
      </c>
      <c r="K147" s="36">
        <v>-5861</v>
      </c>
      <c r="L147" s="36" t="s">
        <v>340</v>
      </c>
      <c r="M147" s="37" t="s">
        <v>230</v>
      </c>
      <c r="N147" s="37"/>
      <c r="O147" s="38" t="s">
        <v>505</v>
      </c>
      <c r="P147" s="38" t="s">
        <v>506</v>
      </c>
    </row>
    <row r="148" spans="1:16" ht="12.75" customHeight="1" thickBot="1" x14ac:dyDescent="0.25">
      <c r="A148" s="27" t="str">
        <f t="shared" si="24"/>
        <v> ST 28.244 </v>
      </c>
      <c r="B148" s="13" t="str">
        <f t="shared" si="25"/>
        <v>I</v>
      </c>
      <c r="C148" s="27">
        <f t="shared" si="26"/>
        <v>37750.656000000003</v>
      </c>
      <c r="D148" s="8" t="str">
        <f t="shared" si="27"/>
        <v>vis</v>
      </c>
      <c r="E148" s="35">
        <f>VLOOKUP(C148,Active!C$21:E$973,3,FALSE)</f>
        <v>1903.0020294261387</v>
      </c>
      <c r="F148" s="13" t="s">
        <v>224</v>
      </c>
      <c r="G148" s="8" t="str">
        <f t="shared" si="28"/>
        <v>37750.656</v>
      </c>
      <c r="H148" s="27">
        <f t="shared" si="29"/>
        <v>-5842</v>
      </c>
      <c r="I148" s="36" t="s">
        <v>507</v>
      </c>
      <c r="J148" s="37" t="s">
        <v>508</v>
      </c>
      <c r="K148" s="36">
        <v>-5842</v>
      </c>
      <c r="L148" s="36" t="s">
        <v>509</v>
      </c>
      <c r="M148" s="37" t="s">
        <v>230</v>
      </c>
      <c r="N148" s="37"/>
      <c r="O148" s="38" t="s">
        <v>505</v>
      </c>
      <c r="P148" s="38" t="s">
        <v>506</v>
      </c>
    </row>
    <row r="149" spans="1:16" ht="12.75" customHeight="1" thickBot="1" x14ac:dyDescent="0.25">
      <c r="A149" s="27" t="str">
        <f t="shared" si="24"/>
        <v> ST 28.244 </v>
      </c>
      <c r="B149" s="13" t="str">
        <f t="shared" si="25"/>
        <v>I</v>
      </c>
      <c r="C149" s="27">
        <f t="shared" si="26"/>
        <v>38053.656999999999</v>
      </c>
      <c r="D149" s="8" t="str">
        <f t="shared" si="27"/>
        <v>vis</v>
      </c>
      <c r="E149" s="35">
        <f>VLOOKUP(C149,Active!C$21:E$973,3,FALSE)</f>
        <v>2023.0015120439371</v>
      </c>
      <c r="F149" s="13" t="s">
        <v>224</v>
      </c>
      <c r="G149" s="8" t="str">
        <f t="shared" si="28"/>
        <v>38053.657</v>
      </c>
      <c r="H149" s="27">
        <f t="shared" si="29"/>
        <v>-5722</v>
      </c>
      <c r="I149" s="36" t="s">
        <v>510</v>
      </c>
      <c r="J149" s="37" t="s">
        <v>511</v>
      </c>
      <c r="K149" s="36">
        <v>-5722</v>
      </c>
      <c r="L149" s="36" t="s">
        <v>326</v>
      </c>
      <c r="M149" s="37" t="s">
        <v>230</v>
      </c>
      <c r="N149" s="37"/>
      <c r="O149" s="38" t="s">
        <v>505</v>
      </c>
      <c r="P149" s="38" t="s">
        <v>506</v>
      </c>
    </row>
    <row r="150" spans="1:16" ht="12.75" customHeight="1" thickBot="1" x14ac:dyDescent="0.25">
      <c r="A150" s="27" t="str">
        <f t="shared" si="24"/>
        <v> ST 28.244 </v>
      </c>
      <c r="B150" s="13" t="str">
        <f t="shared" si="25"/>
        <v>I</v>
      </c>
      <c r="C150" s="27">
        <f t="shared" si="26"/>
        <v>38106.680999999997</v>
      </c>
      <c r="D150" s="8" t="str">
        <f t="shared" si="27"/>
        <v>vis</v>
      </c>
      <c r="E150" s="35">
        <f>VLOOKUP(C150,Active!C$21:E$973,3,FALSE)</f>
        <v>2044.0009561590587</v>
      </c>
      <c r="F150" s="13" t="s">
        <v>224</v>
      </c>
      <c r="G150" s="8" t="str">
        <f t="shared" si="28"/>
        <v>38106.681</v>
      </c>
      <c r="H150" s="27">
        <f t="shared" si="29"/>
        <v>-5701</v>
      </c>
      <c r="I150" s="36" t="s">
        <v>512</v>
      </c>
      <c r="J150" s="37" t="s">
        <v>513</v>
      </c>
      <c r="K150" s="36">
        <v>-5701</v>
      </c>
      <c r="L150" s="36" t="s">
        <v>340</v>
      </c>
      <c r="M150" s="37" t="s">
        <v>230</v>
      </c>
      <c r="N150" s="37"/>
      <c r="O150" s="38" t="s">
        <v>505</v>
      </c>
      <c r="P150" s="38" t="s">
        <v>506</v>
      </c>
    </row>
    <row r="151" spans="1:16" ht="12.75" customHeight="1" thickBot="1" x14ac:dyDescent="0.25">
      <c r="A151" s="27" t="str">
        <f t="shared" si="24"/>
        <v>BAVM 18 </v>
      </c>
      <c r="B151" s="13" t="str">
        <f t="shared" si="25"/>
        <v>II</v>
      </c>
      <c r="C151" s="27">
        <f t="shared" si="26"/>
        <v>38398.313999999998</v>
      </c>
      <c r="D151" s="8" t="str">
        <f t="shared" si="27"/>
        <v>vis</v>
      </c>
      <c r="E151" s="35">
        <f>VLOOKUP(C151,Active!C$21:E$973,3,FALSE)</f>
        <v>2159.4982948288221</v>
      </c>
      <c r="F151" s="13" t="s">
        <v>224</v>
      </c>
      <c r="G151" s="8" t="str">
        <f t="shared" si="28"/>
        <v>38398.314</v>
      </c>
      <c r="H151" s="27">
        <f t="shared" si="29"/>
        <v>-5585.5</v>
      </c>
      <c r="I151" s="36" t="s">
        <v>514</v>
      </c>
      <c r="J151" s="37" t="s">
        <v>515</v>
      </c>
      <c r="K151" s="36">
        <v>-5585.5</v>
      </c>
      <c r="L151" s="36" t="s">
        <v>235</v>
      </c>
      <c r="M151" s="37" t="s">
        <v>230</v>
      </c>
      <c r="N151" s="37"/>
      <c r="O151" s="38" t="s">
        <v>497</v>
      </c>
      <c r="P151" s="39" t="s">
        <v>516</v>
      </c>
    </row>
    <row r="152" spans="1:16" ht="12.75" customHeight="1" thickBot="1" x14ac:dyDescent="0.25">
      <c r="A152" s="27" t="str">
        <f t="shared" si="24"/>
        <v> ST 28.244 </v>
      </c>
      <c r="B152" s="13" t="str">
        <f t="shared" si="25"/>
        <v>I</v>
      </c>
      <c r="C152" s="27">
        <f t="shared" si="26"/>
        <v>38404.629999999997</v>
      </c>
      <c r="D152" s="8" t="str">
        <f t="shared" si="27"/>
        <v>vis</v>
      </c>
      <c r="E152" s="35">
        <f>VLOOKUP(C152,Active!C$21:E$973,3,FALSE)</f>
        <v>2161.9996619273261</v>
      </c>
      <c r="F152" s="13" t="s">
        <v>224</v>
      </c>
      <c r="G152" s="8" t="str">
        <f t="shared" si="28"/>
        <v>38404.630</v>
      </c>
      <c r="H152" s="27">
        <f t="shared" si="29"/>
        <v>-5583</v>
      </c>
      <c r="I152" s="36" t="s">
        <v>517</v>
      </c>
      <c r="J152" s="37" t="s">
        <v>518</v>
      </c>
      <c r="K152" s="36">
        <v>-5583</v>
      </c>
      <c r="L152" s="36" t="s">
        <v>309</v>
      </c>
      <c r="M152" s="37" t="s">
        <v>230</v>
      </c>
      <c r="N152" s="37"/>
      <c r="O152" s="38" t="s">
        <v>505</v>
      </c>
      <c r="P152" s="38" t="s">
        <v>506</v>
      </c>
    </row>
    <row r="153" spans="1:16" ht="12.75" customHeight="1" thickBot="1" x14ac:dyDescent="0.25">
      <c r="A153" s="27" t="str">
        <f t="shared" si="24"/>
        <v> ST 28.244 </v>
      </c>
      <c r="B153" s="13" t="str">
        <f t="shared" si="25"/>
        <v>I</v>
      </c>
      <c r="C153" s="27">
        <f t="shared" si="26"/>
        <v>38409.677000000003</v>
      </c>
      <c r="D153" s="8" t="str">
        <f t="shared" si="27"/>
        <v>vis</v>
      </c>
      <c r="E153" s="35">
        <f>VLOOKUP(C153,Active!C$21:E$973,3,FALSE)</f>
        <v>2163.9984585939137</v>
      </c>
      <c r="F153" s="13" t="s">
        <v>224</v>
      </c>
      <c r="G153" s="8" t="str">
        <f t="shared" si="28"/>
        <v>38409.677</v>
      </c>
      <c r="H153" s="27">
        <f t="shared" si="29"/>
        <v>-5581</v>
      </c>
      <c r="I153" s="36" t="s">
        <v>519</v>
      </c>
      <c r="J153" s="37" t="s">
        <v>520</v>
      </c>
      <c r="K153" s="36">
        <v>-5581</v>
      </c>
      <c r="L153" s="36" t="s">
        <v>235</v>
      </c>
      <c r="M153" s="37" t="s">
        <v>230</v>
      </c>
      <c r="N153" s="37"/>
      <c r="O153" s="38" t="s">
        <v>505</v>
      </c>
      <c r="P153" s="38" t="s">
        <v>506</v>
      </c>
    </row>
    <row r="154" spans="1:16" ht="12.75" customHeight="1" thickBot="1" x14ac:dyDescent="0.25">
      <c r="A154" s="27" t="str">
        <f t="shared" si="24"/>
        <v> ST 28.244 </v>
      </c>
      <c r="B154" s="13" t="str">
        <f t="shared" si="25"/>
        <v>I</v>
      </c>
      <c r="C154" s="27">
        <f t="shared" si="26"/>
        <v>38414.726000000002</v>
      </c>
      <c r="D154" s="8" t="str">
        <f t="shared" si="27"/>
        <v>vis</v>
      </c>
      <c r="E154" s="35">
        <f>VLOOKUP(C154,Active!C$21:E$973,3,FALSE)</f>
        <v>2165.9980473336777</v>
      </c>
      <c r="F154" s="13" t="s">
        <v>224</v>
      </c>
      <c r="G154" s="8" t="str">
        <f t="shared" si="28"/>
        <v>38414.726</v>
      </c>
      <c r="H154" s="27">
        <f t="shared" si="29"/>
        <v>-5579</v>
      </c>
      <c r="I154" s="36" t="s">
        <v>521</v>
      </c>
      <c r="J154" s="37" t="s">
        <v>522</v>
      </c>
      <c r="K154" s="36">
        <v>-5579</v>
      </c>
      <c r="L154" s="36" t="s">
        <v>359</v>
      </c>
      <c r="M154" s="37" t="s">
        <v>230</v>
      </c>
      <c r="N154" s="37"/>
      <c r="O154" s="38" t="s">
        <v>505</v>
      </c>
      <c r="P154" s="38" t="s">
        <v>506</v>
      </c>
    </row>
    <row r="155" spans="1:16" ht="12.75" customHeight="1" thickBot="1" x14ac:dyDescent="0.25">
      <c r="A155" s="27" t="str">
        <f t="shared" si="24"/>
        <v> ST 29.255 </v>
      </c>
      <c r="B155" s="13" t="str">
        <f t="shared" si="25"/>
        <v>I</v>
      </c>
      <c r="C155" s="27">
        <f t="shared" si="26"/>
        <v>38727.828999999998</v>
      </c>
      <c r="D155" s="8" t="str">
        <f t="shared" si="27"/>
        <v>vis</v>
      </c>
      <c r="E155" s="35">
        <f>VLOOKUP(C155,Active!C$21:E$973,3,FALSE)</f>
        <v>2289.9982915773612</v>
      </c>
      <c r="F155" s="13" t="s">
        <v>224</v>
      </c>
      <c r="G155" s="8" t="str">
        <f t="shared" si="28"/>
        <v>38727.829</v>
      </c>
      <c r="H155" s="27">
        <f t="shared" si="29"/>
        <v>-5455</v>
      </c>
      <c r="I155" s="36" t="s">
        <v>523</v>
      </c>
      <c r="J155" s="37" t="s">
        <v>524</v>
      </c>
      <c r="K155" s="36">
        <v>-5455</v>
      </c>
      <c r="L155" s="36" t="s">
        <v>235</v>
      </c>
      <c r="M155" s="37" t="s">
        <v>230</v>
      </c>
      <c r="N155" s="37"/>
      <c r="O155" s="38" t="s">
        <v>505</v>
      </c>
      <c r="P155" s="38" t="s">
        <v>525</v>
      </c>
    </row>
    <row r="156" spans="1:16" ht="12.75" customHeight="1" thickBot="1" x14ac:dyDescent="0.25">
      <c r="A156" s="27" t="str">
        <f t="shared" si="24"/>
        <v> ST 29.255 </v>
      </c>
      <c r="B156" s="13" t="str">
        <f t="shared" si="25"/>
        <v>II</v>
      </c>
      <c r="C156" s="27">
        <f t="shared" si="26"/>
        <v>38741.718999999997</v>
      </c>
      <c r="D156" s="8" t="str">
        <f t="shared" si="27"/>
        <v>vis</v>
      </c>
      <c r="E156" s="35">
        <f>VLOOKUP(C156,Active!C$21:E$973,3,FALSE)</f>
        <v>2295.4992398038066</v>
      </c>
      <c r="F156" s="13" t="s">
        <v>224</v>
      </c>
      <c r="G156" s="8" t="str">
        <f t="shared" si="28"/>
        <v>38741.719</v>
      </c>
      <c r="H156" s="27">
        <f t="shared" si="29"/>
        <v>-5449.5</v>
      </c>
      <c r="I156" s="36" t="s">
        <v>526</v>
      </c>
      <c r="J156" s="37" t="s">
        <v>527</v>
      </c>
      <c r="K156" s="36">
        <v>-5449.5</v>
      </c>
      <c r="L156" s="36" t="s">
        <v>240</v>
      </c>
      <c r="M156" s="37" t="s">
        <v>230</v>
      </c>
      <c r="N156" s="37"/>
      <c r="O156" s="38" t="s">
        <v>505</v>
      </c>
      <c r="P156" s="38" t="s">
        <v>525</v>
      </c>
    </row>
    <row r="157" spans="1:16" ht="12.75" customHeight="1" thickBot="1" x14ac:dyDescent="0.25">
      <c r="A157" s="27" t="str">
        <f t="shared" si="24"/>
        <v> AN 289.191 </v>
      </c>
      <c r="B157" s="13" t="str">
        <f t="shared" si="25"/>
        <v>I</v>
      </c>
      <c r="C157" s="27">
        <f t="shared" si="26"/>
        <v>38831.358899999999</v>
      </c>
      <c r="D157" s="8" t="str">
        <f t="shared" si="27"/>
        <v>vis</v>
      </c>
      <c r="E157" s="35">
        <f>VLOOKUP(C157,Active!C$21:E$973,3,FALSE)</f>
        <v>2330.9999200718967</v>
      </c>
      <c r="F157" s="13" t="s">
        <v>224</v>
      </c>
      <c r="G157" s="8" t="str">
        <f t="shared" si="28"/>
        <v>38831.3589</v>
      </c>
      <c r="H157" s="27">
        <f t="shared" si="29"/>
        <v>-5414</v>
      </c>
      <c r="I157" s="36" t="s">
        <v>553</v>
      </c>
      <c r="J157" s="37" t="s">
        <v>554</v>
      </c>
      <c r="K157" s="36">
        <v>-5414</v>
      </c>
      <c r="L157" s="36" t="s">
        <v>555</v>
      </c>
      <c r="M157" s="37" t="s">
        <v>403</v>
      </c>
      <c r="N157" s="37" t="s">
        <v>201</v>
      </c>
      <c r="O157" s="38" t="s">
        <v>556</v>
      </c>
      <c r="P157" s="38" t="s">
        <v>557</v>
      </c>
    </row>
    <row r="158" spans="1:16" ht="12.75" customHeight="1" thickBot="1" x14ac:dyDescent="0.25">
      <c r="A158" s="27" t="str">
        <f t="shared" si="24"/>
        <v> BAC 17.125 </v>
      </c>
      <c r="B158" s="13" t="str">
        <f t="shared" si="25"/>
        <v>I</v>
      </c>
      <c r="C158" s="27">
        <f t="shared" si="26"/>
        <v>38831.358999999997</v>
      </c>
      <c r="D158" s="8" t="str">
        <f t="shared" si="27"/>
        <v>vis</v>
      </c>
      <c r="E158" s="35">
        <f>VLOOKUP(C158,Active!C$21:E$973,3,FALSE)</f>
        <v>2330.9999596755547</v>
      </c>
      <c r="F158" s="13" t="s">
        <v>224</v>
      </c>
      <c r="G158" s="8" t="str">
        <f t="shared" si="28"/>
        <v>38831.3590</v>
      </c>
      <c r="H158" s="27">
        <f t="shared" si="29"/>
        <v>-5414</v>
      </c>
      <c r="I158" s="36" t="s">
        <v>558</v>
      </c>
      <c r="J158" s="37" t="s">
        <v>554</v>
      </c>
      <c r="K158" s="36">
        <v>-5414</v>
      </c>
      <c r="L158" s="36" t="s">
        <v>419</v>
      </c>
      <c r="M158" s="37" t="s">
        <v>403</v>
      </c>
      <c r="N158" s="37" t="s">
        <v>201</v>
      </c>
      <c r="O158" s="38" t="s">
        <v>539</v>
      </c>
      <c r="P158" s="38" t="s">
        <v>540</v>
      </c>
    </row>
    <row r="159" spans="1:16" ht="12.75" customHeight="1" thickBot="1" x14ac:dyDescent="0.25">
      <c r="A159" s="27" t="str">
        <f t="shared" si="24"/>
        <v>IBVS 111 </v>
      </c>
      <c r="B159" s="13" t="str">
        <f t="shared" si="25"/>
        <v>I</v>
      </c>
      <c r="C159" s="27">
        <f t="shared" si="26"/>
        <v>38851.567000000003</v>
      </c>
      <c r="D159" s="8" t="str">
        <f t="shared" si="27"/>
        <v>vis</v>
      </c>
      <c r="E159" s="35">
        <f>VLOOKUP(C159,Active!C$21:E$973,3,FALSE)</f>
        <v>2339.003067073686</v>
      </c>
      <c r="F159" s="13" t="s">
        <v>224</v>
      </c>
      <c r="G159" s="8" t="str">
        <f t="shared" si="28"/>
        <v>38851.567</v>
      </c>
      <c r="H159" s="27">
        <f t="shared" si="29"/>
        <v>-5406</v>
      </c>
      <c r="I159" s="36" t="s">
        <v>559</v>
      </c>
      <c r="J159" s="37" t="s">
        <v>560</v>
      </c>
      <c r="K159" s="36">
        <v>-5406</v>
      </c>
      <c r="L159" s="36" t="s">
        <v>229</v>
      </c>
      <c r="M159" s="37" t="s">
        <v>230</v>
      </c>
      <c r="N159" s="37"/>
      <c r="O159" s="38" t="s">
        <v>561</v>
      </c>
      <c r="P159" s="39" t="s">
        <v>532</v>
      </c>
    </row>
    <row r="160" spans="1:16" ht="12.75" customHeight="1" thickBot="1" x14ac:dyDescent="0.25">
      <c r="A160" s="27" t="str">
        <f t="shared" si="24"/>
        <v> AN 289.192 </v>
      </c>
      <c r="B160" s="13" t="str">
        <f t="shared" si="25"/>
        <v>I</v>
      </c>
      <c r="C160" s="27">
        <f t="shared" si="26"/>
        <v>39043.453999999998</v>
      </c>
      <c r="D160" s="8" t="str">
        <f t="shared" si="27"/>
        <v>vis</v>
      </c>
      <c r="E160" s="35">
        <f>VLOOKUP(C160,Active!C$21:E$973,3,FALSE)</f>
        <v>2414.9973400994554</v>
      </c>
      <c r="F160" s="13" t="s">
        <v>224</v>
      </c>
      <c r="G160" s="8" t="str">
        <f t="shared" si="28"/>
        <v>39043.454</v>
      </c>
      <c r="H160" s="27">
        <f t="shared" si="29"/>
        <v>-5330</v>
      </c>
      <c r="I160" s="36" t="s">
        <v>562</v>
      </c>
      <c r="J160" s="37" t="s">
        <v>563</v>
      </c>
      <c r="K160" s="36">
        <v>-5330</v>
      </c>
      <c r="L160" s="36" t="s">
        <v>318</v>
      </c>
      <c r="M160" s="37" t="s">
        <v>230</v>
      </c>
      <c r="N160" s="37"/>
      <c r="O160" s="38" t="s">
        <v>564</v>
      </c>
      <c r="P160" s="38" t="s">
        <v>565</v>
      </c>
    </row>
    <row r="161" spans="1:16" ht="12.75" customHeight="1" thickBot="1" x14ac:dyDescent="0.25">
      <c r="A161" s="27" t="str">
        <f t="shared" si="24"/>
        <v> AN 289.192 </v>
      </c>
      <c r="B161" s="13" t="str">
        <f t="shared" si="25"/>
        <v>I</v>
      </c>
      <c r="C161" s="27">
        <f t="shared" si="26"/>
        <v>39043.453999999998</v>
      </c>
      <c r="D161" s="8" t="str">
        <f t="shared" si="27"/>
        <v>vis</v>
      </c>
      <c r="E161" s="35">
        <f>VLOOKUP(C161,Active!C$21:E$973,3,FALSE)</f>
        <v>2414.9973400994554</v>
      </c>
      <c r="F161" s="13" t="s">
        <v>224</v>
      </c>
      <c r="G161" s="8" t="str">
        <f t="shared" si="28"/>
        <v>39043.454</v>
      </c>
      <c r="H161" s="27">
        <f t="shared" si="29"/>
        <v>-5330</v>
      </c>
      <c r="I161" s="36" t="s">
        <v>562</v>
      </c>
      <c r="J161" s="37" t="s">
        <v>563</v>
      </c>
      <c r="K161" s="36">
        <v>-5330</v>
      </c>
      <c r="L161" s="36" t="s">
        <v>318</v>
      </c>
      <c r="M161" s="37" t="s">
        <v>230</v>
      </c>
      <c r="N161" s="37"/>
      <c r="O161" s="38" t="s">
        <v>566</v>
      </c>
      <c r="P161" s="38" t="s">
        <v>565</v>
      </c>
    </row>
    <row r="162" spans="1:16" ht="12.75" customHeight="1" thickBot="1" x14ac:dyDescent="0.25">
      <c r="A162" s="27" t="str">
        <f t="shared" si="24"/>
        <v> AN 289.192 </v>
      </c>
      <c r="B162" s="13" t="str">
        <f t="shared" si="25"/>
        <v>I</v>
      </c>
      <c r="C162" s="27">
        <f t="shared" si="26"/>
        <v>39091.444000000003</v>
      </c>
      <c r="D162" s="8" t="str">
        <f t="shared" si="27"/>
        <v>vis</v>
      </c>
      <c r="E162" s="35">
        <f>VLOOKUP(C162,Active!C$21:E$973,3,FALSE)</f>
        <v>2434.0031360236562</v>
      </c>
      <c r="F162" s="13" t="s">
        <v>224</v>
      </c>
      <c r="G162" s="8" t="str">
        <f t="shared" si="28"/>
        <v>39091.444</v>
      </c>
      <c r="H162" s="27">
        <f t="shared" si="29"/>
        <v>-5311</v>
      </c>
      <c r="I162" s="36" t="s">
        <v>567</v>
      </c>
      <c r="J162" s="37" t="s">
        <v>568</v>
      </c>
      <c r="K162" s="36">
        <v>-5311</v>
      </c>
      <c r="L162" s="36" t="s">
        <v>229</v>
      </c>
      <c r="M162" s="37" t="s">
        <v>230</v>
      </c>
      <c r="N162" s="37"/>
      <c r="O162" s="38" t="s">
        <v>569</v>
      </c>
      <c r="P162" s="38" t="s">
        <v>565</v>
      </c>
    </row>
    <row r="163" spans="1:16" ht="12.75" customHeight="1" thickBot="1" x14ac:dyDescent="0.25">
      <c r="A163" s="27" t="str">
        <f t="shared" si="24"/>
        <v> AN 289.192 </v>
      </c>
      <c r="B163" s="13" t="str">
        <f t="shared" si="25"/>
        <v>I</v>
      </c>
      <c r="C163" s="27">
        <f t="shared" si="26"/>
        <v>39091.445</v>
      </c>
      <c r="D163" s="8" t="str">
        <f t="shared" si="27"/>
        <v>vis</v>
      </c>
      <c r="E163" s="35">
        <f>VLOOKUP(C163,Active!C$21:E$973,3,FALSE)</f>
        <v>2434.0035320602442</v>
      </c>
      <c r="F163" s="13" t="s">
        <v>224</v>
      </c>
      <c r="G163" s="8" t="str">
        <f t="shared" si="28"/>
        <v>39091.445</v>
      </c>
      <c r="H163" s="27">
        <f t="shared" si="29"/>
        <v>-5311</v>
      </c>
      <c r="I163" s="36" t="s">
        <v>570</v>
      </c>
      <c r="J163" s="37" t="s">
        <v>571</v>
      </c>
      <c r="K163" s="36">
        <v>-5311</v>
      </c>
      <c r="L163" s="36" t="s">
        <v>530</v>
      </c>
      <c r="M163" s="37" t="s">
        <v>230</v>
      </c>
      <c r="N163" s="37"/>
      <c r="O163" s="38" t="s">
        <v>572</v>
      </c>
      <c r="P163" s="38" t="s">
        <v>565</v>
      </c>
    </row>
    <row r="164" spans="1:16" ht="12.75" customHeight="1" thickBot="1" x14ac:dyDescent="0.25">
      <c r="A164" s="27" t="str">
        <f t="shared" si="24"/>
        <v> AN 289.191 </v>
      </c>
      <c r="B164" s="13" t="str">
        <f t="shared" si="25"/>
        <v>I</v>
      </c>
      <c r="C164" s="27">
        <f t="shared" si="26"/>
        <v>39134.360999999997</v>
      </c>
      <c r="D164" s="8" t="str">
        <f t="shared" si="27"/>
        <v>vis</v>
      </c>
      <c r="E164" s="35">
        <f>VLOOKUP(C164,Active!C$21:E$973,3,FALSE)</f>
        <v>2450.9998383299439</v>
      </c>
      <c r="F164" s="13" t="s">
        <v>224</v>
      </c>
      <c r="G164" s="8" t="str">
        <f t="shared" si="28"/>
        <v>39134.361</v>
      </c>
      <c r="H164" s="27">
        <f t="shared" si="29"/>
        <v>-5294</v>
      </c>
      <c r="I164" s="36" t="s">
        <v>576</v>
      </c>
      <c r="J164" s="37" t="s">
        <v>577</v>
      </c>
      <c r="K164" s="36">
        <v>-5294</v>
      </c>
      <c r="L164" s="36" t="s">
        <v>296</v>
      </c>
      <c r="M164" s="37" t="s">
        <v>403</v>
      </c>
      <c r="N164" s="37" t="s">
        <v>201</v>
      </c>
      <c r="O164" s="38" t="s">
        <v>556</v>
      </c>
      <c r="P164" s="38" t="s">
        <v>557</v>
      </c>
    </row>
    <row r="165" spans="1:16" ht="12.75" customHeight="1" thickBot="1" x14ac:dyDescent="0.25">
      <c r="A165" s="27" t="str">
        <f t="shared" si="24"/>
        <v>VSB 47 </v>
      </c>
      <c r="B165" s="13" t="str">
        <f t="shared" si="25"/>
        <v>I</v>
      </c>
      <c r="C165" s="27">
        <f t="shared" si="26"/>
        <v>39497.976000000002</v>
      </c>
      <c r="D165" s="8" t="str">
        <f t="shared" si="27"/>
        <v>vis</v>
      </c>
      <c r="E165" s="35">
        <f>VLOOKUP(C165,Active!C$21:E$973,3,FALSE)</f>
        <v>2595.004682776239</v>
      </c>
      <c r="F165" s="13" t="s">
        <v>224</v>
      </c>
      <c r="G165" s="8" t="str">
        <f t="shared" si="28"/>
        <v>39497.976</v>
      </c>
      <c r="H165" s="27">
        <f t="shared" si="29"/>
        <v>-5150</v>
      </c>
      <c r="I165" s="36" t="s">
        <v>591</v>
      </c>
      <c r="J165" s="37" t="s">
        <v>592</v>
      </c>
      <c r="K165" s="36">
        <v>-5150</v>
      </c>
      <c r="L165" s="36" t="s">
        <v>286</v>
      </c>
      <c r="M165" s="37" t="s">
        <v>230</v>
      </c>
      <c r="N165" s="37"/>
      <c r="O165" s="38" t="s">
        <v>593</v>
      </c>
      <c r="P165" s="39" t="s">
        <v>594</v>
      </c>
    </row>
    <row r="166" spans="1:16" ht="12.75" customHeight="1" thickBot="1" x14ac:dyDescent="0.25">
      <c r="A166" s="27" t="str">
        <f t="shared" si="24"/>
        <v> ATOK 15.120 </v>
      </c>
      <c r="B166" s="13" t="str">
        <f t="shared" si="25"/>
        <v>II</v>
      </c>
      <c r="C166" s="27">
        <f t="shared" si="26"/>
        <v>39527.002</v>
      </c>
      <c r="D166" s="8" t="str">
        <f t="shared" si="27"/>
        <v>vis</v>
      </c>
      <c r="E166" s="35">
        <f>VLOOKUP(C166,Active!C$21:E$973,3,FALSE)</f>
        <v>2606.5000408194928</v>
      </c>
      <c r="F166" s="13" t="s">
        <v>224</v>
      </c>
      <c r="G166" s="8" t="str">
        <f t="shared" si="28"/>
        <v>39527.0020</v>
      </c>
      <c r="H166" s="27">
        <f t="shared" si="29"/>
        <v>-5138.5</v>
      </c>
      <c r="I166" s="36" t="s">
        <v>595</v>
      </c>
      <c r="J166" s="37" t="s">
        <v>596</v>
      </c>
      <c r="K166" s="36">
        <v>-5138.5</v>
      </c>
      <c r="L166" s="36" t="s">
        <v>546</v>
      </c>
      <c r="M166" s="37" t="s">
        <v>403</v>
      </c>
      <c r="N166" s="37" t="s">
        <v>201</v>
      </c>
      <c r="O166" s="38" t="s">
        <v>597</v>
      </c>
      <c r="P166" s="38" t="s">
        <v>598</v>
      </c>
    </row>
    <row r="167" spans="1:16" ht="12.75" customHeight="1" thickBot="1" x14ac:dyDescent="0.25">
      <c r="A167" s="27" t="str">
        <f t="shared" si="24"/>
        <v> ATOK 15.120 </v>
      </c>
      <c r="B167" s="13" t="str">
        <f t="shared" si="25"/>
        <v>II</v>
      </c>
      <c r="C167" s="27">
        <f t="shared" si="26"/>
        <v>39537.102200000001</v>
      </c>
      <c r="D167" s="8" t="str">
        <f t="shared" si="27"/>
        <v>vis</v>
      </c>
      <c r="E167" s="35">
        <f>VLOOKUP(C167,Active!C$21:E$973,3,FALSE)</f>
        <v>2610.5000895795179</v>
      </c>
      <c r="F167" s="13" t="s">
        <v>224</v>
      </c>
      <c r="G167" s="8" t="str">
        <f t="shared" si="28"/>
        <v>39537.1022</v>
      </c>
      <c r="H167" s="27">
        <f t="shared" si="29"/>
        <v>-5134.5</v>
      </c>
      <c r="I167" s="36" t="s">
        <v>599</v>
      </c>
      <c r="J167" s="37" t="s">
        <v>600</v>
      </c>
      <c r="K167" s="36">
        <v>-5134.5</v>
      </c>
      <c r="L167" s="36" t="s">
        <v>601</v>
      </c>
      <c r="M167" s="37" t="s">
        <v>403</v>
      </c>
      <c r="N167" s="37" t="s">
        <v>201</v>
      </c>
      <c r="O167" s="38" t="s">
        <v>597</v>
      </c>
      <c r="P167" s="38" t="s">
        <v>598</v>
      </c>
    </row>
    <row r="168" spans="1:16" ht="12.75" customHeight="1" thickBot="1" x14ac:dyDescent="0.25">
      <c r="A168" s="27" t="str">
        <f t="shared" si="24"/>
        <v> ATOK 15.120 </v>
      </c>
      <c r="B168" s="13" t="str">
        <f t="shared" si="25"/>
        <v>I</v>
      </c>
      <c r="C168" s="27">
        <f t="shared" si="26"/>
        <v>39550.989500000003</v>
      </c>
      <c r="D168" s="8" t="str">
        <f t="shared" si="27"/>
        <v>vis</v>
      </c>
      <c r="E168" s="35">
        <f>VLOOKUP(C168,Active!C$21:E$973,3,FALSE)</f>
        <v>2615.999968507173</v>
      </c>
      <c r="F168" s="13" t="s">
        <v>224</v>
      </c>
      <c r="G168" s="8" t="str">
        <f t="shared" si="28"/>
        <v>39550.9895</v>
      </c>
      <c r="H168" s="27">
        <f t="shared" si="29"/>
        <v>-5129</v>
      </c>
      <c r="I168" s="36" t="s">
        <v>602</v>
      </c>
      <c r="J168" s="37" t="s">
        <v>603</v>
      </c>
      <c r="K168" s="36">
        <v>-5129</v>
      </c>
      <c r="L168" s="36" t="s">
        <v>419</v>
      </c>
      <c r="M168" s="37" t="s">
        <v>403</v>
      </c>
      <c r="N168" s="37" t="s">
        <v>201</v>
      </c>
      <c r="O168" s="38" t="s">
        <v>597</v>
      </c>
      <c r="P168" s="38" t="s">
        <v>598</v>
      </c>
    </row>
    <row r="169" spans="1:16" ht="12.75" customHeight="1" thickBot="1" x14ac:dyDescent="0.25">
      <c r="A169" s="27" t="str">
        <f t="shared" si="24"/>
        <v> ATOK 15.120 </v>
      </c>
      <c r="B169" s="13" t="str">
        <f t="shared" si="25"/>
        <v>I</v>
      </c>
      <c r="C169" s="27">
        <f t="shared" si="26"/>
        <v>39556.039799999999</v>
      </c>
      <c r="D169" s="8" t="str">
        <f t="shared" si="27"/>
        <v>vis</v>
      </c>
      <c r="E169" s="35">
        <f>VLOOKUP(C169,Active!C$21:E$973,3,FALSE)</f>
        <v>2618.0000720945018</v>
      </c>
      <c r="F169" s="13" t="s">
        <v>224</v>
      </c>
      <c r="G169" s="8" t="str">
        <f t="shared" si="28"/>
        <v>39556.0398</v>
      </c>
      <c r="H169" s="27">
        <f t="shared" si="29"/>
        <v>-5127</v>
      </c>
      <c r="I169" s="36" t="s">
        <v>604</v>
      </c>
      <c r="J169" s="37" t="s">
        <v>605</v>
      </c>
      <c r="K169" s="36">
        <v>-5127</v>
      </c>
      <c r="L169" s="36" t="s">
        <v>601</v>
      </c>
      <c r="M169" s="37" t="s">
        <v>403</v>
      </c>
      <c r="N169" s="37" t="s">
        <v>201</v>
      </c>
      <c r="O169" s="38" t="s">
        <v>597</v>
      </c>
      <c r="P169" s="38" t="s">
        <v>598</v>
      </c>
    </row>
    <row r="170" spans="1:16" ht="12.75" customHeight="1" thickBot="1" x14ac:dyDescent="0.25">
      <c r="A170" s="27" t="str">
        <f t="shared" si="24"/>
        <v> ATOK 15.120 </v>
      </c>
      <c r="B170" s="13" t="str">
        <f t="shared" si="25"/>
        <v>II</v>
      </c>
      <c r="C170" s="27">
        <f t="shared" si="26"/>
        <v>39835.055</v>
      </c>
      <c r="D170" s="8" t="str">
        <f t="shared" si="27"/>
        <v>vis</v>
      </c>
      <c r="E170" s="35">
        <f>VLOOKUP(C170,Active!C$21:E$973,3,FALSE)</f>
        <v>2728.5003002868248</v>
      </c>
      <c r="F170" s="13" t="s">
        <v>224</v>
      </c>
      <c r="G170" s="8" t="str">
        <f t="shared" si="28"/>
        <v>39835.0550</v>
      </c>
      <c r="H170" s="27">
        <f t="shared" si="29"/>
        <v>-5016.5</v>
      </c>
      <c r="I170" s="36" t="s">
        <v>610</v>
      </c>
      <c r="J170" s="37" t="s">
        <v>611</v>
      </c>
      <c r="K170" s="36">
        <v>-5016.5</v>
      </c>
      <c r="L170" s="36" t="s">
        <v>438</v>
      </c>
      <c r="M170" s="37" t="s">
        <v>403</v>
      </c>
      <c r="N170" s="37" t="s">
        <v>201</v>
      </c>
      <c r="O170" s="38" t="s">
        <v>597</v>
      </c>
      <c r="P170" s="38" t="s">
        <v>598</v>
      </c>
    </row>
    <row r="171" spans="1:16" ht="12.75" customHeight="1" thickBot="1" x14ac:dyDescent="0.25">
      <c r="A171" s="27" t="str">
        <f t="shared" ref="A171:A188" si="30">P171</f>
        <v> ATOK 15.120 </v>
      </c>
      <c r="B171" s="13" t="str">
        <f t="shared" ref="B171:B188" si="31">IF(H171=INT(H171),"I","II")</f>
        <v>I</v>
      </c>
      <c r="C171" s="27">
        <f t="shared" ref="C171:C188" si="32">1*G171</f>
        <v>39836.316700000003</v>
      </c>
      <c r="D171" s="8" t="str">
        <f t="shared" ref="D171:D188" si="33">VLOOKUP(F171,I$1:J$5,2,FALSE)</f>
        <v>vis</v>
      </c>
      <c r="E171" s="35">
        <f>VLOOKUP(C171,Active!C$21:E$973,3,FALSE)</f>
        <v>2728.9999796516427</v>
      </c>
      <c r="F171" s="13" t="s">
        <v>224</v>
      </c>
      <c r="G171" s="8" t="str">
        <f t="shared" ref="G171:G188" si="34">MID(I171,3,LEN(I171)-3)</f>
        <v>39836.3167</v>
      </c>
      <c r="H171" s="27">
        <f t="shared" ref="H171:H188" si="35">1*K171</f>
        <v>-5016</v>
      </c>
      <c r="I171" s="36" t="s">
        <v>612</v>
      </c>
      <c r="J171" s="37" t="s">
        <v>613</v>
      </c>
      <c r="K171" s="36">
        <v>-5016</v>
      </c>
      <c r="L171" s="36" t="s">
        <v>419</v>
      </c>
      <c r="M171" s="37" t="s">
        <v>403</v>
      </c>
      <c r="N171" s="37" t="s">
        <v>201</v>
      </c>
      <c r="O171" s="38" t="s">
        <v>597</v>
      </c>
      <c r="P171" s="38" t="s">
        <v>598</v>
      </c>
    </row>
    <row r="172" spans="1:16" ht="12.75" customHeight="1" thickBot="1" x14ac:dyDescent="0.25">
      <c r="A172" s="27" t="str">
        <f t="shared" si="30"/>
        <v>VSB 47 </v>
      </c>
      <c r="B172" s="13" t="str">
        <f t="shared" si="31"/>
        <v>I</v>
      </c>
      <c r="C172" s="27">
        <f t="shared" si="32"/>
        <v>39848.951999999997</v>
      </c>
      <c r="D172" s="8" t="str">
        <f t="shared" si="33"/>
        <v>vis</v>
      </c>
      <c r="E172" s="35">
        <f>VLOOKUP(C172,Active!C$21:E$973,3,FALSE)</f>
        <v>2734.0040207693946</v>
      </c>
      <c r="F172" s="13" t="s">
        <v>224</v>
      </c>
      <c r="G172" s="8" t="str">
        <f t="shared" si="34"/>
        <v>39848.952</v>
      </c>
      <c r="H172" s="27">
        <f t="shared" si="35"/>
        <v>-5011</v>
      </c>
      <c r="I172" s="36" t="s">
        <v>614</v>
      </c>
      <c r="J172" s="37" t="s">
        <v>615</v>
      </c>
      <c r="K172" s="36">
        <v>-5011</v>
      </c>
      <c r="L172" s="36" t="s">
        <v>278</v>
      </c>
      <c r="M172" s="37" t="s">
        <v>230</v>
      </c>
      <c r="N172" s="37"/>
      <c r="O172" s="38" t="s">
        <v>593</v>
      </c>
      <c r="P172" s="39" t="s">
        <v>594</v>
      </c>
    </row>
    <row r="173" spans="1:16" ht="12.75" customHeight="1" thickBot="1" x14ac:dyDescent="0.25">
      <c r="A173" s="27" t="str">
        <f t="shared" si="30"/>
        <v>VSB 47 </v>
      </c>
      <c r="B173" s="13" t="str">
        <f t="shared" si="31"/>
        <v>I</v>
      </c>
      <c r="C173" s="27">
        <f t="shared" si="32"/>
        <v>39853.999000000003</v>
      </c>
      <c r="D173" s="8" t="str">
        <f t="shared" si="33"/>
        <v>vis</v>
      </c>
      <c r="E173" s="35">
        <f>VLOOKUP(C173,Active!C$21:E$973,3,FALSE)</f>
        <v>2736.0028174359827</v>
      </c>
      <c r="F173" s="13" t="s">
        <v>224</v>
      </c>
      <c r="G173" s="8" t="str">
        <f t="shared" si="34"/>
        <v>39853.999</v>
      </c>
      <c r="H173" s="27">
        <f t="shared" si="35"/>
        <v>-5009</v>
      </c>
      <c r="I173" s="36" t="s">
        <v>622</v>
      </c>
      <c r="J173" s="37" t="s">
        <v>623</v>
      </c>
      <c r="K173" s="36">
        <v>-5009</v>
      </c>
      <c r="L173" s="36" t="s">
        <v>496</v>
      </c>
      <c r="M173" s="37" t="s">
        <v>230</v>
      </c>
      <c r="N173" s="37"/>
      <c r="O173" s="38" t="s">
        <v>593</v>
      </c>
      <c r="P173" s="39" t="s">
        <v>594</v>
      </c>
    </row>
    <row r="174" spans="1:16" ht="12.75" customHeight="1" thickBot="1" x14ac:dyDescent="0.25">
      <c r="A174" s="27" t="str">
        <f t="shared" si="30"/>
        <v>VSB 47 </v>
      </c>
      <c r="B174" s="13" t="str">
        <f t="shared" si="31"/>
        <v>I</v>
      </c>
      <c r="C174" s="27">
        <f t="shared" si="32"/>
        <v>39859.055</v>
      </c>
      <c r="D174" s="8" t="str">
        <f t="shared" si="33"/>
        <v>vis</v>
      </c>
      <c r="E174" s="35">
        <f>VLOOKUP(C174,Active!C$21:E$973,3,FALSE)</f>
        <v>2738.0051784318712</v>
      </c>
      <c r="F174" s="13" t="s">
        <v>224</v>
      </c>
      <c r="G174" s="8" t="str">
        <f t="shared" si="34"/>
        <v>39859.055</v>
      </c>
      <c r="H174" s="27">
        <f t="shared" si="35"/>
        <v>-5007</v>
      </c>
      <c r="I174" s="36" t="s">
        <v>627</v>
      </c>
      <c r="J174" s="37" t="s">
        <v>628</v>
      </c>
      <c r="K174" s="36">
        <v>-5007</v>
      </c>
      <c r="L174" s="36" t="s">
        <v>262</v>
      </c>
      <c r="M174" s="37" t="s">
        <v>230</v>
      </c>
      <c r="N174" s="37"/>
      <c r="O174" s="38" t="s">
        <v>593</v>
      </c>
      <c r="P174" s="39" t="s">
        <v>594</v>
      </c>
    </row>
    <row r="175" spans="1:16" ht="12.75" customHeight="1" thickBot="1" x14ac:dyDescent="0.25">
      <c r="A175" s="27" t="str">
        <f t="shared" si="30"/>
        <v> ATOK 15.120 </v>
      </c>
      <c r="B175" s="13" t="str">
        <f t="shared" si="31"/>
        <v>I</v>
      </c>
      <c r="C175" s="27">
        <f t="shared" si="32"/>
        <v>39864.091999999997</v>
      </c>
      <c r="D175" s="8" t="str">
        <f t="shared" si="33"/>
        <v>vis</v>
      </c>
      <c r="E175" s="35">
        <f>VLOOKUP(C175,Active!C$21:E$973,3,FALSE)</f>
        <v>2740.0000147325613</v>
      </c>
      <c r="F175" s="13" t="s">
        <v>224</v>
      </c>
      <c r="G175" s="8" t="str">
        <f t="shared" si="34"/>
        <v>39864.0920</v>
      </c>
      <c r="H175" s="27">
        <f t="shared" si="35"/>
        <v>-5005</v>
      </c>
      <c r="I175" s="36" t="s">
        <v>629</v>
      </c>
      <c r="J175" s="37" t="s">
        <v>630</v>
      </c>
      <c r="K175" s="36">
        <v>-5005</v>
      </c>
      <c r="L175" s="36" t="s">
        <v>631</v>
      </c>
      <c r="M175" s="37" t="s">
        <v>403</v>
      </c>
      <c r="N175" s="37" t="s">
        <v>201</v>
      </c>
      <c r="O175" s="38" t="s">
        <v>597</v>
      </c>
      <c r="P175" s="38" t="s">
        <v>598</v>
      </c>
    </row>
    <row r="176" spans="1:16" ht="12.75" customHeight="1" thickBot="1" x14ac:dyDescent="0.25">
      <c r="A176" s="27" t="str">
        <f t="shared" si="30"/>
        <v> ATOK 15.120 </v>
      </c>
      <c r="B176" s="13" t="str">
        <f t="shared" si="31"/>
        <v>I</v>
      </c>
      <c r="C176" s="27">
        <f t="shared" si="32"/>
        <v>39869.142399999997</v>
      </c>
      <c r="D176" s="8" t="str">
        <f t="shared" si="33"/>
        <v>vis</v>
      </c>
      <c r="E176" s="35">
        <f>VLOOKUP(C176,Active!C$21:E$973,3,FALSE)</f>
        <v>2742.0001579235504</v>
      </c>
      <c r="F176" s="13" t="s">
        <v>224</v>
      </c>
      <c r="G176" s="8" t="str">
        <f t="shared" si="34"/>
        <v>39869.1424</v>
      </c>
      <c r="H176" s="27">
        <f t="shared" si="35"/>
        <v>-5003</v>
      </c>
      <c r="I176" s="36" t="s">
        <v>632</v>
      </c>
      <c r="J176" s="37" t="s">
        <v>633</v>
      </c>
      <c r="K176" s="36">
        <v>-5003</v>
      </c>
      <c r="L176" s="36" t="s">
        <v>453</v>
      </c>
      <c r="M176" s="37" t="s">
        <v>403</v>
      </c>
      <c r="N176" s="37" t="s">
        <v>201</v>
      </c>
      <c r="O176" s="38" t="s">
        <v>597</v>
      </c>
      <c r="P176" s="38" t="s">
        <v>598</v>
      </c>
    </row>
    <row r="177" spans="1:16" ht="12.75" customHeight="1" thickBot="1" x14ac:dyDescent="0.25">
      <c r="A177" s="27" t="str">
        <f t="shared" si="30"/>
        <v> ATOK 15.120 </v>
      </c>
      <c r="B177" s="13" t="str">
        <f t="shared" si="31"/>
        <v>II</v>
      </c>
      <c r="C177" s="27">
        <f t="shared" si="32"/>
        <v>39888.080999999998</v>
      </c>
      <c r="D177" s="8" t="str">
        <f t="shared" si="33"/>
        <v>vis</v>
      </c>
      <c r="E177" s="35">
        <f>VLOOKUP(C177,Active!C$21:E$973,3,FALSE)</f>
        <v>2749.500536475125</v>
      </c>
      <c r="F177" s="13" t="s">
        <v>224</v>
      </c>
      <c r="G177" s="8" t="str">
        <f t="shared" si="34"/>
        <v>39888.0810</v>
      </c>
      <c r="H177" s="27">
        <f t="shared" si="35"/>
        <v>-4995.5</v>
      </c>
      <c r="I177" s="36" t="s">
        <v>636</v>
      </c>
      <c r="J177" s="37" t="s">
        <v>637</v>
      </c>
      <c r="K177" s="36">
        <v>-4995.5</v>
      </c>
      <c r="L177" s="36" t="s">
        <v>423</v>
      </c>
      <c r="M177" s="37" t="s">
        <v>403</v>
      </c>
      <c r="N177" s="37" t="s">
        <v>201</v>
      </c>
      <c r="O177" s="38" t="s">
        <v>597</v>
      </c>
      <c r="P177" s="38" t="s">
        <v>598</v>
      </c>
    </row>
    <row r="178" spans="1:16" ht="12.75" customHeight="1" thickBot="1" x14ac:dyDescent="0.25">
      <c r="A178" s="27" t="str">
        <f t="shared" si="30"/>
        <v> AVSJ 4.87 </v>
      </c>
      <c r="B178" s="13" t="str">
        <f t="shared" si="31"/>
        <v>II</v>
      </c>
      <c r="C178" s="27">
        <f t="shared" si="32"/>
        <v>40592.563000000002</v>
      </c>
      <c r="D178" s="8" t="str">
        <f t="shared" si="33"/>
        <v>vis</v>
      </c>
      <c r="E178" s="35">
        <f>VLOOKUP(C178,Active!C$21:E$973,3,FALSE)</f>
        <v>3028.5011850325659</v>
      </c>
      <c r="F178" s="13" t="s">
        <v>224</v>
      </c>
      <c r="G178" s="8" t="str">
        <f t="shared" si="34"/>
        <v>40592.563</v>
      </c>
      <c r="H178" s="27">
        <f t="shared" si="35"/>
        <v>-4716.5</v>
      </c>
      <c r="I178" s="36" t="s">
        <v>723</v>
      </c>
      <c r="J178" s="37" t="s">
        <v>724</v>
      </c>
      <c r="K178" s="36">
        <v>-4716.5</v>
      </c>
      <c r="L178" s="36" t="s">
        <v>374</v>
      </c>
      <c r="M178" s="37" t="s">
        <v>230</v>
      </c>
      <c r="N178" s="37"/>
      <c r="O178" s="38" t="s">
        <v>722</v>
      </c>
      <c r="P178" s="38" t="s">
        <v>725</v>
      </c>
    </row>
    <row r="179" spans="1:16" ht="12.75" customHeight="1" thickBot="1" x14ac:dyDescent="0.25">
      <c r="A179" s="27" t="str">
        <f t="shared" si="30"/>
        <v> AVSJ 4.87 </v>
      </c>
      <c r="B179" s="13" t="str">
        <f t="shared" si="31"/>
        <v>II</v>
      </c>
      <c r="C179" s="27">
        <f t="shared" si="32"/>
        <v>40597.608</v>
      </c>
      <c r="D179" s="8" t="str">
        <f t="shared" si="33"/>
        <v>vis</v>
      </c>
      <c r="E179" s="35">
        <f>VLOOKUP(C179,Active!C$21:E$973,3,FALSE)</f>
        <v>3030.4991896259721</v>
      </c>
      <c r="F179" s="13" t="s">
        <v>224</v>
      </c>
      <c r="G179" s="8" t="str">
        <f t="shared" si="34"/>
        <v>40597.608</v>
      </c>
      <c r="H179" s="27">
        <f t="shared" si="35"/>
        <v>-4714.5</v>
      </c>
      <c r="I179" s="36" t="s">
        <v>726</v>
      </c>
      <c r="J179" s="37" t="s">
        <v>727</v>
      </c>
      <c r="K179" s="36">
        <v>-4714.5</v>
      </c>
      <c r="L179" s="36" t="s">
        <v>240</v>
      </c>
      <c r="M179" s="37" t="s">
        <v>230</v>
      </c>
      <c r="N179" s="37"/>
      <c r="O179" s="38" t="s">
        <v>713</v>
      </c>
      <c r="P179" s="38" t="s">
        <v>725</v>
      </c>
    </row>
    <row r="180" spans="1:16" ht="12.75" customHeight="1" thickBot="1" x14ac:dyDescent="0.25">
      <c r="A180" s="27" t="str">
        <f t="shared" si="30"/>
        <v> AVSJ 4.87 </v>
      </c>
      <c r="B180" s="13" t="str">
        <f t="shared" si="31"/>
        <v>II</v>
      </c>
      <c r="C180" s="27">
        <f t="shared" si="32"/>
        <v>40597.612999999998</v>
      </c>
      <c r="D180" s="8" t="str">
        <f t="shared" si="33"/>
        <v>vis</v>
      </c>
      <c r="E180" s="35">
        <f>VLOOKUP(C180,Active!C$21:E$973,3,FALSE)</f>
        <v>3030.5011698089179</v>
      </c>
      <c r="F180" s="13" t="s">
        <v>224</v>
      </c>
      <c r="G180" s="8" t="str">
        <f t="shared" si="34"/>
        <v>40597.613</v>
      </c>
      <c r="H180" s="27">
        <f t="shared" si="35"/>
        <v>-4714.5</v>
      </c>
      <c r="I180" s="36" t="s">
        <v>728</v>
      </c>
      <c r="J180" s="37" t="s">
        <v>729</v>
      </c>
      <c r="K180" s="36">
        <v>-4714.5</v>
      </c>
      <c r="L180" s="36" t="s">
        <v>374</v>
      </c>
      <c r="M180" s="37" t="s">
        <v>230</v>
      </c>
      <c r="N180" s="37"/>
      <c r="O180" s="38" t="s">
        <v>719</v>
      </c>
      <c r="P180" s="38" t="s">
        <v>725</v>
      </c>
    </row>
    <row r="181" spans="1:16" ht="12.75" customHeight="1" thickBot="1" x14ac:dyDescent="0.25">
      <c r="A181" s="27" t="str">
        <f t="shared" si="30"/>
        <v> AVSJ 4.87 </v>
      </c>
      <c r="B181" s="13" t="str">
        <f t="shared" si="31"/>
        <v>I</v>
      </c>
      <c r="C181" s="27">
        <f t="shared" si="32"/>
        <v>40616.563999999998</v>
      </c>
      <c r="D181" s="8" t="str">
        <f t="shared" si="33"/>
        <v>vis</v>
      </c>
      <c r="E181" s="35">
        <f>VLOOKUP(C181,Active!C$21:E$973,3,FALSE)</f>
        <v>3038.0064592142003</v>
      </c>
      <c r="F181" s="13" t="s">
        <v>224</v>
      </c>
      <c r="G181" s="8" t="str">
        <f t="shared" si="34"/>
        <v>40616.564</v>
      </c>
      <c r="H181" s="27">
        <f t="shared" si="35"/>
        <v>-4707</v>
      </c>
      <c r="I181" s="36" t="s">
        <v>730</v>
      </c>
      <c r="J181" s="37" t="s">
        <v>731</v>
      </c>
      <c r="K181" s="36">
        <v>-4707</v>
      </c>
      <c r="L181" s="36" t="s">
        <v>345</v>
      </c>
      <c r="M181" s="37" t="s">
        <v>230</v>
      </c>
      <c r="N181" s="37"/>
      <c r="O181" s="38" t="s">
        <v>732</v>
      </c>
      <c r="P181" s="38" t="s">
        <v>725</v>
      </c>
    </row>
    <row r="182" spans="1:16" ht="12.75" customHeight="1" thickBot="1" x14ac:dyDescent="0.25">
      <c r="A182" s="27" t="str">
        <f t="shared" si="30"/>
        <v> AVSJ 4.87 </v>
      </c>
      <c r="B182" s="13" t="str">
        <f t="shared" si="31"/>
        <v>I</v>
      </c>
      <c r="C182" s="27">
        <f t="shared" si="32"/>
        <v>40626.652000000002</v>
      </c>
      <c r="D182" s="8" t="str">
        <f t="shared" si="33"/>
        <v>vis</v>
      </c>
      <c r="E182" s="35">
        <f>VLOOKUP(C182,Active!C$21:E$973,3,FALSE)</f>
        <v>3042.0016763278363</v>
      </c>
      <c r="F182" s="13" t="s">
        <v>224</v>
      </c>
      <c r="G182" s="8" t="str">
        <f t="shared" si="34"/>
        <v>40626.652</v>
      </c>
      <c r="H182" s="27">
        <f t="shared" si="35"/>
        <v>-4703</v>
      </c>
      <c r="I182" s="36" t="s">
        <v>733</v>
      </c>
      <c r="J182" s="37" t="s">
        <v>734</v>
      </c>
      <c r="K182" s="36">
        <v>-4703</v>
      </c>
      <c r="L182" s="36" t="s">
        <v>326</v>
      </c>
      <c r="M182" s="37" t="s">
        <v>230</v>
      </c>
      <c r="N182" s="37"/>
      <c r="O182" s="38" t="s">
        <v>722</v>
      </c>
      <c r="P182" s="38" t="s">
        <v>725</v>
      </c>
    </row>
    <row r="183" spans="1:16" ht="12.75" customHeight="1" thickBot="1" x14ac:dyDescent="0.25">
      <c r="A183" s="27" t="str">
        <f t="shared" si="30"/>
        <v> AVSJ 4.87 </v>
      </c>
      <c r="B183" s="13" t="str">
        <f t="shared" si="31"/>
        <v>II</v>
      </c>
      <c r="C183" s="27">
        <f t="shared" si="32"/>
        <v>40645.567000000003</v>
      </c>
      <c r="D183" s="8" t="str">
        <f t="shared" si="33"/>
        <v>vis</v>
      </c>
      <c r="E183" s="35">
        <f>VLOOKUP(C183,Active!C$21:E$973,3,FALSE)</f>
        <v>3049.4927084159012</v>
      </c>
      <c r="F183" s="13" t="s">
        <v>224</v>
      </c>
      <c r="G183" s="8" t="str">
        <f t="shared" si="34"/>
        <v>40645.567</v>
      </c>
      <c r="H183" s="27">
        <f t="shared" si="35"/>
        <v>-4695.5</v>
      </c>
      <c r="I183" s="36" t="s">
        <v>735</v>
      </c>
      <c r="J183" s="37" t="s">
        <v>736</v>
      </c>
      <c r="K183" s="36">
        <v>-4695.5</v>
      </c>
      <c r="L183" s="36" t="s">
        <v>737</v>
      </c>
      <c r="M183" s="37" t="s">
        <v>230</v>
      </c>
      <c r="N183" s="37"/>
      <c r="O183" s="38" t="s">
        <v>713</v>
      </c>
      <c r="P183" s="38" t="s">
        <v>725</v>
      </c>
    </row>
    <row r="184" spans="1:16" ht="12.75" customHeight="1" thickBot="1" x14ac:dyDescent="0.25">
      <c r="A184" s="27" t="str">
        <f t="shared" si="30"/>
        <v> AVSJ 4.87 </v>
      </c>
      <c r="B184" s="13" t="str">
        <f t="shared" si="31"/>
        <v>II</v>
      </c>
      <c r="C184" s="27">
        <f t="shared" si="32"/>
        <v>40645.593999999997</v>
      </c>
      <c r="D184" s="8" t="str">
        <f t="shared" si="33"/>
        <v>vis</v>
      </c>
      <c r="E184" s="35">
        <f>VLOOKUP(C184,Active!C$21:E$973,3,FALSE)</f>
        <v>3049.5034014038124</v>
      </c>
      <c r="F184" s="13" t="s">
        <v>224</v>
      </c>
      <c r="G184" s="8" t="str">
        <f t="shared" si="34"/>
        <v>40645.594</v>
      </c>
      <c r="H184" s="27">
        <f t="shared" si="35"/>
        <v>-4695.5</v>
      </c>
      <c r="I184" s="36" t="s">
        <v>738</v>
      </c>
      <c r="J184" s="37" t="s">
        <v>739</v>
      </c>
      <c r="K184" s="36">
        <v>-4695.5</v>
      </c>
      <c r="L184" s="36" t="s">
        <v>530</v>
      </c>
      <c r="M184" s="37" t="s">
        <v>230</v>
      </c>
      <c r="N184" s="37"/>
      <c r="O184" s="38" t="s">
        <v>732</v>
      </c>
      <c r="P184" s="38" t="s">
        <v>725</v>
      </c>
    </row>
    <row r="185" spans="1:16" ht="12.75" customHeight="1" thickBot="1" x14ac:dyDescent="0.25">
      <c r="A185" s="27" t="str">
        <f t="shared" si="30"/>
        <v> AVSJ 4.87 </v>
      </c>
      <c r="B185" s="13" t="str">
        <f t="shared" si="31"/>
        <v>I</v>
      </c>
      <c r="C185" s="27">
        <f t="shared" si="32"/>
        <v>40669.567000000003</v>
      </c>
      <c r="D185" s="8" t="str">
        <f t="shared" si="33"/>
        <v>vis</v>
      </c>
      <c r="E185" s="35">
        <f>VLOOKUP(C185,Active!C$21:E$973,3,FALSE)</f>
        <v>3058.9975865609476</v>
      </c>
      <c r="F185" s="13" t="s">
        <v>224</v>
      </c>
      <c r="G185" s="8" t="str">
        <f t="shared" si="34"/>
        <v>40669.567</v>
      </c>
      <c r="H185" s="27">
        <f t="shared" si="35"/>
        <v>-4686</v>
      </c>
      <c r="I185" s="36" t="s">
        <v>740</v>
      </c>
      <c r="J185" s="37" t="s">
        <v>741</v>
      </c>
      <c r="K185" s="36">
        <v>-4686</v>
      </c>
      <c r="L185" s="36" t="s">
        <v>332</v>
      </c>
      <c r="M185" s="37" t="s">
        <v>230</v>
      </c>
      <c r="N185" s="37"/>
      <c r="O185" s="38" t="s">
        <v>732</v>
      </c>
      <c r="P185" s="38" t="s">
        <v>725</v>
      </c>
    </row>
    <row r="186" spans="1:16" ht="12.75" customHeight="1" thickBot="1" x14ac:dyDescent="0.25">
      <c r="A186" s="27" t="str">
        <f t="shared" si="30"/>
        <v> AVSJ 4.87 </v>
      </c>
      <c r="B186" s="13" t="str">
        <f t="shared" si="31"/>
        <v>I</v>
      </c>
      <c r="C186" s="27">
        <f t="shared" si="32"/>
        <v>40679.667999999998</v>
      </c>
      <c r="D186" s="8" t="str">
        <f t="shared" si="33"/>
        <v>vis</v>
      </c>
      <c r="E186" s="35">
        <f>VLOOKUP(C186,Active!C$21:E$973,3,FALSE)</f>
        <v>3062.9979521502419</v>
      </c>
      <c r="F186" s="13" t="s">
        <v>224</v>
      </c>
      <c r="G186" s="8" t="str">
        <f t="shared" si="34"/>
        <v>40679.668</v>
      </c>
      <c r="H186" s="27">
        <f t="shared" si="35"/>
        <v>-4682</v>
      </c>
      <c r="I186" s="36" t="s">
        <v>742</v>
      </c>
      <c r="J186" s="37" t="s">
        <v>743</v>
      </c>
      <c r="K186" s="36">
        <v>-4682</v>
      </c>
      <c r="L186" s="36" t="s">
        <v>359</v>
      </c>
      <c r="M186" s="37" t="s">
        <v>230</v>
      </c>
      <c r="N186" s="37"/>
      <c r="O186" s="38" t="s">
        <v>744</v>
      </c>
      <c r="P186" s="38" t="s">
        <v>725</v>
      </c>
    </row>
    <row r="187" spans="1:16" ht="12.75" customHeight="1" thickBot="1" x14ac:dyDescent="0.25">
      <c r="A187" s="27" t="str">
        <f t="shared" si="30"/>
        <v> AVSJ 4.87 </v>
      </c>
      <c r="B187" s="13" t="str">
        <f t="shared" si="31"/>
        <v>II</v>
      </c>
      <c r="C187" s="27">
        <f t="shared" si="32"/>
        <v>40948.578000000001</v>
      </c>
      <c r="D187" s="8" t="str">
        <f t="shared" si="33"/>
        <v>vis</v>
      </c>
      <c r="E187" s="35">
        <f>VLOOKUP(C187,Active!C$21:E$973,3,FALSE)</f>
        <v>3169.4961513995941</v>
      </c>
      <c r="F187" s="13" t="s">
        <v>224</v>
      </c>
      <c r="G187" s="8" t="str">
        <f t="shared" si="34"/>
        <v>40948.578</v>
      </c>
      <c r="H187" s="27">
        <f t="shared" si="35"/>
        <v>-4575.5</v>
      </c>
      <c r="I187" s="36" t="s">
        <v>748</v>
      </c>
      <c r="J187" s="37" t="s">
        <v>749</v>
      </c>
      <c r="K187" s="36">
        <v>-4575.5</v>
      </c>
      <c r="L187" s="36" t="s">
        <v>704</v>
      </c>
      <c r="M187" s="37" t="s">
        <v>230</v>
      </c>
      <c r="N187" s="37"/>
      <c r="O187" s="38" t="s">
        <v>716</v>
      </c>
      <c r="P187" s="38" t="s">
        <v>725</v>
      </c>
    </row>
    <row r="188" spans="1:16" ht="12.75" customHeight="1" thickBot="1" x14ac:dyDescent="0.25">
      <c r="A188" s="27" t="str">
        <f t="shared" si="30"/>
        <v> AVSJ 5.31 </v>
      </c>
      <c r="B188" s="13" t="str">
        <f t="shared" si="31"/>
        <v>II</v>
      </c>
      <c r="C188" s="27">
        <f t="shared" si="32"/>
        <v>40953.642999999996</v>
      </c>
      <c r="D188" s="8" t="str">
        <f t="shared" si="33"/>
        <v>vis</v>
      </c>
      <c r="E188" s="35">
        <f>VLOOKUP(C188,Active!C$21:E$973,3,FALSE)</f>
        <v>3171.5020767247861</v>
      </c>
      <c r="F188" s="13" t="s">
        <v>224</v>
      </c>
      <c r="G188" s="8" t="str">
        <f t="shared" si="34"/>
        <v>40953.643</v>
      </c>
      <c r="H188" s="27">
        <f t="shared" si="35"/>
        <v>-4573.5</v>
      </c>
      <c r="I188" s="36" t="s">
        <v>750</v>
      </c>
      <c r="J188" s="37" t="s">
        <v>751</v>
      </c>
      <c r="K188" s="36">
        <v>-4573.5</v>
      </c>
      <c r="L188" s="36" t="s">
        <v>509</v>
      </c>
      <c r="M188" s="37" t="s">
        <v>230</v>
      </c>
      <c r="N188" s="37"/>
      <c r="O188" s="38" t="s">
        <v>713</v>
      </c>
      <c r="P188" s="38" t="s">
        <v>752</v>
      </c>
    </row>
    <row r="189" spans="1:16" x14ac:dyDescent="0.2">
      <c r="B189" s="13"/>
      <c r="F189" s="13"/>
    </row>
    <row r="190" spans="1:16" x14ac:dyDescent="0.2">
      <c r="B190" s="13"/>
      <c r="F190" s="13"/>
    </row>
    <row r="191" spans="1:16" x14ac:dyDescent="0.2">
      <c r="B191" s="13"/>
      <c r="F191" s="13"/>
    </row>
    <row r="192" spans="1:1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</sheetData>
  <phoneticPr fontId="7" type="noConversion"/>
  <hyperlinks>
    <hyperlink ref="A3" r:id="rId1" xr:uid="{00000000-0004-0000-0100-000000000000}"/>
    <hyperlink ref="P144" r:id="rId2" display="http://www.bav-astro.de/sfs/BAVM_link.php?BAVMnr=15" xr:uid="{00000000-0004-0000-0100-000001000000}"/>
    <hyperlink ref="P145" r:id="rId3" display="http://www.bav-astro.de/sfs/BAVM_link.php?BAVMnr=15" xr:uid="{00000000-0004-0000-0100-000002000000}"/>
    <hyperlink ref="P146" r:id="rId4" display="http://www.bav-astro.de/sfs/BAVM_link.php?BAVMnr=15" xr:uid="{00000000-0004-0000-0100-000003000000}"/>
    <hyperlink ref="P151" r:id="rId5" display="http://www.bav-astro.de/sfs/BAVM_link.php?BAVMnr=18" xr:uid="{00000000-0004-0000-0100-000004000000}"/>
    <hyperlink ref="P12" r:id="rId6" display="http://www.konkoly.hu/cgi-bin/IBVS?111" xr:uid="{00000000-0004-0000-0100-000005000000}"/>
    <hyperlink ref="P13" r:id="rId7" display="http://www.konkoly.hu/cgi-bin/IBVS?111" xr:uid="{00000000-0004-0000-0100-000006000000}"/>
    <hyperlink ref="P18" r:id="rId8" display="http://www.konkoly.hu/cgi-bin/IBVS?111" xr:uid="{00000000-0004-0000-0100-000007000000}"/>
    <hyperlink ref="P19" r:id="rId9" display="http://www.konkoly.hu/cgi-bin/IBVS?111" xr:uid="{00000000-0004-0000-0100-000008000000}"/>
    <hyperlink ref="P159" r:id="rId10" display="http://www.konkoly.hu/cgi-bin/IBVS?111" xr:uid="{00000000-0004-0000-0100-000009000000}"/>
    <hyperlink ref="P20" r:id="rId11" display="http://www.konkoly.hu/cgi-bin/IBVS?129" xr:uid="{00000000-0004-0000-0100-00000A000000}"/>
    <hyperlink ref="P21" r:id="rId12" display="http://www.konkoly.hu/cgi-bin/IBVS?129" xr:uid="{00000000-0004-0000-0100-00000B000000}"/>
    <hyperlink ref="P22" r:id="rId13" display="http://www.konkoly.hu/cgi-bin/IBVS?180" xr:uid="{00000000-0004-0000-0100-00000C000000}"/>
    <hyperlink ref="P23" r:id="rId14" display="http://www.konkoly.hu/cgi-bin/IBVS?247" xr:uid="{00000000-0004-0000-0100-00000D000000}"/>
    <hyperlink ref="P24" r:id="rId15" display="http://www.konkoly.hu/cgi-bin/IBVS?221" xr:uid="{00000000-0004-0000-0100-00000E000000}"/>
    <hyperlink ref="P165" r:id="rId16" display="http://vsolj.cetus-net.org/no47.pdf" xr:uid="{00000000-0004-0000-0100-00000F000000}"/>
    <hyperlink ref="P25" r:id="rId17" display="http://www.konkoly.hu/cgi-bin/IBVS?795" xr:uid="{00000000-0004-0000-0100-000010000000}"/>
    <hyperlink ref="P172" r:id="rId18" display="http://vsolj.cetus-net.org/no47.pdf" xr:uid="{00000000-0004-0000-0100-000011000000}"/>
    <hyperlink ref="P26" r:id="rId19" display="http://www.konkoly.hu/cgi-bin/IBVS?795" xr:uid="{00000000-0004-0000-0100-000012000000}"/>
    <hyperlink ref="P27" r:id="rId20" display="http://www.konkoly.hu/cgi-bin/IBVS?795" xr:uid="{00000000-0004-0000-0100-000013000000}"/>
    <hyperlink ref="P173" r:id="rId21" display="http://vsolj.cetus-net.org/no47.pdf" xr:uid="{00000000-0004-0000-0100-000014000000}"/>
    <hyperlink ref="P28" r:id="rId22" display="http://www.konkoly.hu/cgi-bin/IBVS?795" xr:uid="{00000000-0004-0000-0100-000015000000}"/>
    <hyperlink ref="P174" r:id="rId23" display="http://vsolj.cetus-net.org/no47.pdf" xr:uid="{00000000-0004-0000-0100-000016000000}"/>
    <hyperlink ref="P29" r:id="rId24" display="http://www.konkoly.hu/cgi-bin/IBVS?795" xr:uid="{00000000-0004-0000-0100-000017000000}"/>
    <hyperlink ref="P30" r:id="rId25" display="http://www.konkoly.hu/cgi-bin/IBVS?795" xr:uid="{00000000-0004-0000-0100-000018000000}"/>
    <hyperlink ref="P31" r:id="rId26" display="http://www.konkoly.hu/cgi-bin/IBVS?795" xr:uid="{00000000-0004-0000-0100-000019000000}"/>
    <hyperlink ref="P32" r:id="rId27" display="http://www.konkoly.hu/cgi-bin/IBVS?795" xr:uid="{00000000-0004-0000-0100-00001A000000}"/>
    <hyperlink ref="P33" r:id="rId28" display="http://www.konkoly.hu/cgi-bin/IBVS?795" xr:uid="{00000000-0004-0000-0100-00001B000000}"/>
    <hyperlink ref="P34" r:id="rId29" display="http://www.konkoly.hu/cgi-bin/IBVS?322" xr:uid="{00000000-0004-0000-0100-00001C000000}"/>
    <hyperlink ref="P35" r:id="rId30" display="http://www.konkoly.hu/cgi-bin/IBVS?795" xr:uid="{00000000-0004-0000-0100-00001D000000}"/>
    <hyperlink ref="P36" r:id="rId31" display="http://www.konkoly.hu/cgi-bin/IBVS?795" xr:uid="{00000000-0004-0000-0100-00001E000000}"/>
    <hyperlink ref="P37" r:id="rId32" display="http://www.konkoly.hu/cgi-bin/IBVS?795" xr:uid="{00000000-0004-0000-0100-00001F000000}"/>
    <hyperlink ref="P38" r:id="rId33" display="http://www.konkoly.hu/cgi-bin/IBVS?795" xr:uid="{00000000-0004-0000-0100-000020000000}"/>
    <hyperlink ref="P39" r:id="rId34" display="http://www.konkoly.hu/cgi-bin/IBVS?795" xr:uid="{00000000-0004-0000-0100-000021000000}"/>
    <hyperlink ref="P40" r:id="rId35" display="http://www.konkoly.hu/cgi-bin/IBVS?795" xr:uid="{00000000-0004-0000-0100-000022000000}"/>
    <hyperlink ref="P42" r:id="rId36" display="http://www.konkoly.hu/cgi-bin/IBVS?795" xr:uid="{00000000-0004-0000-0100-000023000000}"/>
    <hyperlink ref="P43" r:id="rId37" display="http://www.konkoly.hu/cgi-bin/IBVS?795" xr:uid="{00000000-0004-0000-0100-000024000000}"/>
    <hyperlink ref="P47" r:id="rId38" display="http://www.konkoly.hu/cgi-bin/IBVS?795" xr:uid="{00000000-0004-0000-0100-000025000000}"/>
    <hyperlink ref="P50" r:id="rId39" display="http://www.konkoly.hu/cgi-bin/IBVS?456" xr:uid="{00000000-0004-0000-0100-000026000000}"/>
    <hyperlink ref="P53" r:id="rId40" display="http://www.konkoly.hu/cgi-bin/IBVS?795" xr:uid="{00000000-0004-0000-0100-000027000000}"/>
    <hyperlink ref="P54" r:id="rId41" display="http://www.konkoly.hu/cgi-bin/IBVS?795" xr:uid="{00000000-0004-0000-0100-000028000000}"/>
    <hyperlink ref="P57" r:id="rId42" display="http://www.konkoly.hu/cgi-bin/IBVS?795" xr:uid="{00000000-0004-0000-0100-000029000000}"/>
    <hyperlink ref="P58" r:id="rId43" display="http://www.konkoly.hu/cgi-bin/IBVS?795" xr:uid="{00000000-0004-0000-0100-00002A000000}"/>
    <hyperlink ref="P59" r:id="rId44" display="http://www.konkoly.hu/cgi-bin/IBVS?795" xr:uid="{00000000-0004-0000-0100-00002B000000}"/>
    <hyperlink ref="P60" r:id="rId45" display="http://www.konkoly.hu/cgi-bin/IBVS?795" xr:uid="{00000000-0004-0000-0100-00002C000000}"/>
    <hyperlink ref="P61" r:id="rId46" display="http://www.konkoly.hu/cgi-bin/IBVS?795" xr:uid="{00000000-0004-0000-0100-00002D000000}"/>
    <hyperlink ref="P62" r:id="rId47" display="http://www.konkoly.hu/cgi-bin/IBVS?508" xr:uid="{00000000-0004-0000-01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2024-09-19T05:16:51Z</dcterms:modified>
</cp:coreProperties>
</file>