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7A7737A-A8D9-4605-8DA7-82EEE3ADB0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/>
  <c r="K23" i="1" s="1"/>
  <c r="Q23" i="1"/>
  <c r="E24" i="1"/>
  <c r="F24" i="1"/>
  <c r="G24" i="1" s="1"/>
  <c r="K24" i="1" s="1"/>
  <c r="Q24" i="1"/>
  <c r="E25" i="1"/>
  <c r="F25" i="1"/>
  <c r="G25" i="1" s="1"/>
  <c r="K25" i="1" s="1"/>
  <c r="Q25" i="1"/>
  <c r="E26" i="1"/>
  <c r="F26" i="1" s="1"/>
  <c r="G26" i="1" s="1"/>
  <c r="K26" i="1" s="1"/>
  <c r="Q26" i="1"/>
  <c r="E27" i="1"/>
  <c r="F27" i="1"/>
  <c r="G27" i="1"/>
  <c r="K27" i="1" s="1"/>
  <c r="Q27" i="1"/>
  <c r="E28" i="1"/>
  <c r="F28" i="1"/>
  <c r="G28" i="1" s="1"/>
  <c r="K28" i="1" s="1"/>
  <c r="Q28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3" i="1" l="1"/>
  <c r="O27" i="1"/>
  <c r="O22" i="1"/>
  <c r="O26" i="1"/>
  <c r="O24" i="1"/>
  <c r="O28" i="1"/>
  <c r="O25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<sst xmlns="http://schemas.openxmlformats.org/spreadsheetml/2006/main" count="67" uniqueCount="53">
  <si>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</si>
  <si>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</si>
  <si>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</si>
  <si>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</si>
  <si>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</si>
  <si>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</si>
  <si>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</si>
  <si>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</si>
  <si>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</si>
  <si>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</si>
  <si>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</si>
  <si>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</si>
  <si>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</si>
  <si>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</si>
  <si>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</si>
  <si>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</si>
  <si>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</si>
  <si>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</si>
  <si>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</si>
  <si>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</si>
  <si>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</si>
  <si>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</si>
  <si>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</si>
  <si>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</si>
  <si>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</si>
  <si>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</si>
  <si>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</si>
  <si>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</si>
  <si>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</si>
  <si>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</si>
  <si>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</si>
  <si>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</si>
  <si>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</si>
  <si>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</si>
  <si>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</si>
  <si>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</si>
  <si>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</si>
  <si>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</si>
  <si>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</si>
  <si>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</si>
  <si>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</si>
  <si>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</si>
  <si>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</si>
  <si>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</si>
  <si>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</si>
  <si>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LINEAR 9906732 Boo</t>
  </si>
  <si>
    <t>EW</t>
  </si>
  <si>
    <t>14.27 (0.32)</t>
  </si>
  <si>
    <t xml:space="preserve">Mag CV </t>
  </si>
  <si>
    <t>VSX</t>
  </si>
  <si>
    <t>BAV 91</t>
  </si>
  <si>
    <t>BAV 91 Feb 2024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</si>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</sst>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5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LINEAR 9906732 Boo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70.5</c:v>
                </c:pt>
                <c:pt idx="3">
                  <c:v>966.5</c:v>
                </c:pt>
                <c:pt idx="4">
                  <c:v>1061.5</c:v>
                </c:pt>
                <c:pt idx="5">
                  <c:v>1082.5</c:v>
                </c:pt>
                <c:pt idx="6">
                  <c:v>1132</c:v>
                </c:pt>
                <c:pt idx="7">
                  <c:v>1153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70.5</c:v>
                </c:pt>
                <c:pt idx="3">
                  <c:v>966.5</c:v>
                </c:pt>
                <c:pt idx="4">
                  <c:v>1061.5</c:v>
                </c:pt>
                <c:pt idx="5">
                  <c:v>1082.5</c:v>
                </c:pt>
                <c:pt idx="6">
                  <c:v>1132</c:v>
                </c:pt>
                <c:pt idx="7">
                  <c:v>1153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70.5</c:v>
                </c:pt>
                <c:pt idx="3">
                  <c:v>966.5</c:v>
                </c:pt>
                <c:pt idx="4">
                  <c:v>1061.5</c:v>
                </c:pt>
                <c:pt idx="5">
                  <c:v>1082.5</c:v>
                </c:pt>
                <c:pt idx="6">
                  <c:v>1132</c:v>
                </c:pt>
                <c:pt idx="7">
                  <c:v>1153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70.5</c:v>
                </c:pt>
                <c:pt idx="3">
                  <c:v>966.5</c:v>
                </c:pt>
                <c:pt idx="4">
                  <c:v>1061.5</c:v>
                </c:pt>
                <c:pt idx="5">
                  <c:v>1082.5</c:v>
                </c:pt>
                <c:pt idx="6">
                  <c:v>1132</c:v>
                </c:pt>
                <c:pt idx="7">
                  <c:v>1153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1.149499999883119E-3</c:v>
                </c:pt>
                <c:pt idx="3">
                  <c:v>5.793499993160367E-3</c:v>
                </c:pt>
                <c:pt idx="4">
                  <c:v>-1.1015000054612756E-3</c:v>
                </c:pt>
                <c:pt idx="5">
                  <c:v>5.2175000018905848E-3</c:v>
                </c:pt>
                <c:pt idx="6">
                  <c:v>3.8480000002891757E-3</c:v>
                </c:pt>
                <c:pt idx="7">
                  <c:v>6.1669999995501712E-3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70.5</c:v>
                </c:pt>
                <c:pt idx="3">
                  <c:v>966.5</c:v>
                </c:pt>
                <c:pt idx="4">
                  <c:v>1061.5</c:v>
                </c:pt>
                <c:pt idx="5">
                  <c:v>1082.5</c:v>
                </c:pt>
                <c:pt idx="6">
                  <c:v>1132</c:v>
                </c:pt>
                <c:pt idx="7">
                  <c:v>1153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70.5</c:v>
                </c:pt>
                <c:pt idx="3">
                  <c:v>966.5</c:v>
                </c:pt>
                <c:pt idx="4">
                  <c:v>1061.5</c:v>
                </c:pt>
                <c:pt idx="5">
                  <c:v>1082.5</c:v>
                </c:pt>
                <c:pt idx="6">
                  <c:v>1132</c:v>
                </c:pt>
                <c:pt idx="7">
                  <c:v>1153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70.5</c:v>
                </c:pt>
                <c:pt idx="3">
                  <c:v>966.5</c:v>
                </c:pt>
                <c:pt idx="4">
                  <c:v>1061.5</c:v>
                </c:pt>
                <c:pt idx="5">
                  <c:v>1082.5</c:v>
                </c:pt>
                <c:pt idx="6">
                  <c:v>1132</c:v>
                </c:pt>
                <c:pt idx="7">
                  <c:v>1153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70.5</c:v>
                </c:pt>
                <c:pt idx="3">
                  <c:v>966.5</c:v>
                </c:pt>
                <c:pt idx="4">
                  <c:v>1061.5</c:v>
                </c:pt>
                <c:pt idx="5">
                  <c:v>1082.5</c:v>
                </c:pt>
                <c:pt idx="6">
                  <c:v>1132</c:v>
                </c:pt>
                <c:pt idx="7">
                  <c:v>1153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2.9837479295767534E-4</c:v>
                </c:pt>
                <c:pt idx="1">
                  <c:v>2.9837479295767534E-4</c:v>
                </c:pt>
                <c:pt idx="2">
                  <c:v>5.3939814019850544E-4</c:v>
                </c:pt>
                <c:pt idx="3">
                  <c:v>3.602616851230899E-3</c:v>
                </c:pt>
                <c:pt idx="4">
                  <c:v>3.9274000851015206E-3</c:v>
                </c:pt>
                <c:pt idx="5">
                  <c:v>3.9991942736413433E-3</c:v>
                </c:pt>
                <c:pt idx="6">
                  <c:v>4.1684234323423512E-3</c:v>
                </c:pt>
                <c:pt idx="7">
                  <c:v>4.240217620882173E-3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0</c:v>
                      </c:pt>
                      <c:pt idx="2">
                        <c:v>70.5</c:v>
                      </c:pt>
                      <c:pt idx="3">
                        <c:v>966.5</c:v>
                      </c:pt>
                      <c:pt idx="4">
                        <c:v>1061.5</c:v>
                      </c:pt>
                      <c:pt idx="5">
                        <c:v>1082.5</c:v>
                      </c:pt>
                      <c:pt idx="6">
                        <c:v>1132</c:v>
                      </c:pt>
                      <c:pt idx="7">
                        <c:v>1153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XX-XXX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70.5</c:v>
                </c:pt>
                <c:pt idx="3">
                  <c:v>966.5</c:v>
                </c:pt>
                <c:pt idx="4">
                  <c:v>1061.5</c:v>
                </c:pt>
                <c:pt idx="5">
                  <c:v>1082.5</c:v>
                </c:pt>
                <c:pt idx="6">
                  <c:v>1132</c:v>
                </c:pt>
                <c:pt idx="7">
                  <c:v>1153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70.5</c:v>
                </c:pt>
                <c:pt idx="3">
                  <c:v>966.5</c:v>
                </c:pt>
                <c:pt idx="4">
                  <c:v>1061.5</c:v>
                </c:pt>
                <c:pt idx="5">
                  <c:v>1082.5</c:v>
                </c:pt>
                <c:pt idx="6">
                  <c:v>1132</c:v>
                </c:pt>
                <c:pt idx="7">
                  <c:v>1153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70.5</c:v>
                </c:pt>
                <c:pt idx="3">
                  <c:v>966.5</c:v>
                </c:pt>
                <c:pt idx="4">
                  <c:v>1061.5</c:v>
                </c:pt>
                <c:pt idx="5">
                  <c:v>1082.5</c:v>
                </c:pt>
                <c:pt idx="6">
                  <c:v>1132</c:v>
                </c:pt>
                <c:pt idx="7">
                  <c:v>1153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70.5</c:v>
                </c:pt>
                <c:pt idx="3">
                  <c:v>966.5</c:v>
                </c:pt>
                <c:pt idx="4">
                  <c:v>1061.5</c:v>
                </c:pt>
                <c:pt idx="5">
                  <c:v>1082.5</c:v>
                </c:pt>
                <c:pt idx="6">
                  <c:v>1132</c:v>
                </c:pt>
                <c:pt idx="7">
                  <c:v>1153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1.149499999883119E-3</c:v>
                </c:pt>
                <c:pt idx="3">
                  <c:v>5.793499993160367E-3</c:v>
                </c:pt>
                <c:pt idx="4">
                  <c:v>-1.1015000054612756E-3</c:v>
                </c:pt>
                <c:pt idx="5">
                  <c:v>5.2175000018905848E-3</c:v>
                </c:pt>
                <c:pt idx="6">
                  <c:v>3.8480000002891757E-3</c:v>
                </c:pt>
                <c:pt idx="7">
                  <c:v>6.1669999995501712E-3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70.5</c:v>
                </c:pt>
                <c:pt idx="3">
                  <c:v>966.5</c:v>
                </c:pt>
                <c:pt idx="4">
                  <c:v>1061.5</c:v>
                </c:pt>
                <c:pt idx="5">
                  <c:v>1082.5</c:v>
                </c:pt>
                <c:pt idx="6">
                  <c:v>1132</c:v>
                </c:pt>
                <c:pt idx="7">
                  <c:v>1153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70.5</c:v>
                </c:pt>
                <c:pt idx="3">
                  <c:v>966.5</c:v>
                </c:pt>
                <c:pt idx="4">
                  <c:v>1061.5</c:v>
                </c:pt>
                <c:pt idx="5">
                  <c:v>1082.5</c:v>
                </c:pt>
                <c:pt idx="6">
                  <c:v>1132</c:v>
                </c:pt>
                <c:pt idx="7">
                  <c:v>1153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70.5</c:v>
                </c:pt>
                <c:pt idx="3">
                  <c:v>966.5</c:v>
                </c:pt>
                <c:pt idx="4">
                  <c:v>1061.5</c:v>
                </c:pt>
                <c:pt idx="5">
                  <c:v>1082.5</c:v>
                </c:pt>
                <c:pt idx="6">
                  <c:v>1132</c:v>
                </c:pt>
                <c:pt idx="7">
                  <c:v>1153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70.5</c:v>
                </c:pt>
                <c:pt idx="3">
                  <c:v>966.5</c:v>
                </c:pt>
                <c:pt idx="4">
                  <c:v>1061.5</c:v>
                </c:pt>
                <c:pt idx="5">
                  <c:v>1082.5</c:v>
                </c:pt>
                <c:pt idx="6">
                  <c:v>1132</c:v>
                </c:pt>
                <c:pt idx="7">
                  <c:v>1153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2.9837479295767534E-4</c:v>
                </c:pt>
                <c:pt idx="1">
                  <c:v>2.9837479295767534E-4</c:v>
                </c:pt>
                <c:pt idx="2">
                  <c:v>5.3939814019850544E-4</c:v>
                </c:pt>
                <c:pt idx="3">
                  <c:v>3.602616851230899E-3</c:v>
                </c:pt>
                <c:pt idx="4">
                  <c:v>3.9274000851015206E-3</c:v>
                </c:pt>
                <c:pt idx="5">
                  <c:v>3.9991942736413433E-3</c:v>
                </c:pt>
                <c:pt idx="6">
                  <c:v>4.1684234323423512E-3</c:v>
                </c:pt>
                <c:pt idx="7">
                  <c:v>4.240217620882173E-3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70.5</c:v>
                </c:pt>
                <c:pt idx="3">
                  <c:v>966.5</c:v>
                </c:pt>
                <c:pt idx="4">
                  <c:v>1061.5</c:v>
                </c:pt>
                <c:pt idx="5">
                  <c:v>1082.5</c:v>
                </c:pt>
                <c:pt idx="6">
                  <c:v>1132</c:v>
                </c:pt>
                <c:pt idx="7">
                  <c:v>1153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46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59723.372900000002</v>
      </c>
      <c r="D7" s="13" t="s">
        <v>50</v>
      </c>
    </row>
    <row r="8" spans="1:15" ht="12.95" customHeight="1" x14ac:dyDescent="0.2">
      <c r="A8" s="20" t="s">
        <v>3</v>
      </c>
      <c r="C8" s="28">
        <v>0.28376099999999999</v>
      </c>
      <c r="D8" s="13" t="s">
        <v>49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2.9837479295767534E-4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3.4187708828486536E-6</v>
      </c>
      <c r="D12" s="21"/>
      <c r="E12" s="35" t="s">
        <v>48</v>
      </c>
      <c r="F12" s="36" t="s">
        <v>47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60540.800638657405</v>
      </c>
    </row>
    <row r="15" spans="1:15" ht="12.95" customHeight="1" x14ac:dyDescent="0.2">
      <c r="A15" s="17" t="s">
        <v>17</v>
      </c>
      <c r="C15" s="18">
        <f ca="1">(C7+C11)+(C8+C12)*INT(MAX(F21:F3533))</f>
        <v>60050.553573217621</v>
      </c>
      <c r="E15" s="37" t="s">
        <v>33</v>
      </c>
      <c r="F15" s="39">
        <f ca="1">ROUND(2*(F14-$C$7)/$C$8,0)/2+F13</f>
        <v>2881.5</v>
      </c>
    </row>
    <row r="16" spans="1:15" ht="12.95" customHeight="1" x14ac:dyDescent="0.2">
      <c r="A16" s="17" t="s">
        <v>4</v>
      </c>
      <c r="C16" s="18">
        <f ca="1">+C8+C12</f>
        <v>0.28376441877088282</v>
      </c>
      <c r="E16" s="37" t="s">
        <v>34</v>
      </c>
      <c r="F16" s="39">
        <f ca="1">ROUND(2*(F14-$C$15)/$C$16,0)/2+F13</f>
        <v>1728.5</v>
      </c>
    </row>
    <row r="17" spans="1:21" ht="12.95" customHeight="1" thickBot="1" x14ac:dyDescent="0.25">
      <c r="A17" s="16" t="s">
        <v>27</v>
      </c>
      <c r="C17" s="20">
        <f>COUNT(C21:C2191)</f>
        <v>8</v>
      </c>
      <c r="E17" s="37" t="s">
        <v>43</v>
      </c>
      <c r="F17" s="40">
        <f ca="1">+$C$15+$C$16*$F$16-15018.5-$C$5/24</f>
        <v>45522.936204396428</v>
      </c>
    </row>
    <row r="18" spans="1:21" ht="12.95" customHeight="1" thickTop="1" thickBot="1" x14ac:dyDescent="0.25">
      <c r="A18" s="17" t="s">
        <v>5</v>
      </c>
      <c r="C18" s="24">
        <f ca="1">+C15</f>
        <v>60050.553573217621</v>
      </c>
      <c r="D18" s="25">
        <f ca="1">+C16</f>
        <v>0.28376441877088282</v>
      </c>
      <c r="E18" s="42" t="s">
        <v>44</v>
      </c>
      <c r="F18" s="41">
        <f ca="1">+($C$15+$C$16*$F$16)-($C$16/2)-15018.5-$C$5/24</f>
        <v>45522.794322187045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BAV 91</v>
      </c>
      <c r="B21" s="21"/>
      <c r="C21" s="22">
        <f>$C$7</f>
        <v>59723.372900000002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2.9837479295767534E-4</v>
      </c>
      <c r="Q21" s="26">
        <f>+C21-15018.5</f>
        <v>44704.872900000002</v>
      </c>
    </row>
    <row r="22" spans="1:21" ht="12.95" customHeight="1" x14ac:dyDescent="0.2">
      <c r="A22" s="43" t="s">
        <v>51</v>
      </c>
      <c r="B22" s="44" t="s">
        <v>52</v>
      </c>
      <c r="C22" s="43">
        <v>59723.372900000002</v>
      </c>
      <c r="D22" s="43">
        <v>3.5000000000000001E-3</v>
      </c>
      <c r="E22" s="20">
        <f t="shared" ref="E22:E28" si="0">+(C22-C$7)/C$8</f>
        <v>0</v>
      </c>
      <c r="F22" s="20">
        <f t="shared" ref="F22:F28" si="1">ROUND(2*E22,0)/2</f>
        <v>0</v>
      </c>
      <c r="G22" s="20">
        <f t="shared" ref="G22:G28" si="2">+C22-(C$7+F22*C$8)</f>
        <v>0</v>
      </c>
      <c r="K22" s="20">
        <f t="shared" ref="K22:K28" si="3">+G22</f>
        <v>0</v>
      </c>
      <c r="O22" s="20">
        <f t="shared" ref="O22:O28" ca="1" si="4">+C$11+C$12*$F22</f>
        <v>2.9837479295767534E-4</v>
      </c>
      <c r="Q22" s="26">
        <f t="shared" ref="Q22:Q28" si="5">+C22-15018.5</f>
        <v>44704.872900000002</v>
      </c>
    </row>
    <row r="23" spans="1:21" ht="12.95" customHeight="1" x14ac:dyDescent="0.2">
      <c r="A23" s="43" t="s">
        <v>51</v>
      </c>
      <c r="B23" s="44" t="s">
        <v>52</v>
      </c>
      <c r="C23" s="43">
        <v>59743.379200000003</v>
      </c>
      <c r="D23" s="43">
        <v>3.5000000000000001E-3</v>
      </c>
      <c r="E23" s="20">
        <f t="shared" si="0"/>
        <v>70.504050944283819</v>
      </c>
      <c r="F23" s="20">
        <f t="shared" si="1"/>
        <v>70.5</v>
      </c>
      <c r="G23" s="20">
        <f t="shared" si="2"/>
        <v>1.149499999883119E-3</v>
      </c>
      <c r="K23" s="20">
        <f t="shared" si="3"/>
        <v>1.149499999883119E-3</v>
      </c>
      <c r="O23" s="20">
        <f t="shared" ca="1" si="4"/>
        <v>5.3939814019850544E-4</v>
      </c>
      <c r="Q23" s="26">
        <f t="shared" si="5"/>
        <v>44724.879200000003</v>
      </c>
    </row>
    <row r="24" spans="1:21" ht="12.95" customHeight="1" x14ac:dyDescent="0.2">
      <c r="A24" s="43" t="s">
        <v>51</v>
      </c>
      <c r="B24" s="44" t="s">
        <v>52</v>
      </c>
      <c r="C24" s="43">
        <v>59997.633699999998</v>
      </c>
      <c r="D24" s="43">
        <v>3.5000000000000001E-3</v>
      </c>
      <c r="E24" s="20">
        <f t="shared" si="0"/>
        <v>966.52041682964318</v>
      </c>
      <c r="F24" s="20">
        <f t="shared" si="1"/>
        <v>966.5</v>
      </c>
      <c r="G24" s="20">
        <f t="shared" si="2"/>
        <v>5.793499993160367E-3</v>
      </c>
      <c r="K24" s="20">
        <f t="shared" si="3"/>
        <v>5.793499993160367E-3</v>
      </c>
      <c r="O24" s="20">
        <f t="shared" ca="1" si="4"/>
        <v>3.602616851230899E-3</v>
      </c>
      <c r="Q24" s="26">
        <f t="shared" si="5"/>
        <v>44979.133699999998</v>
      </c>
    </row>
    <row r="25" spans="1:21" ht="12.95" customHeight="1" x14ac:dyDescent="0.2">
      <c r="A25" s="43" t="s">
        <v>51</v>
      </c>
      <c r="B25" s="44" t="s">
        <v>52</v>
      </c>
      <c r="C25" s="43">
        <v>60024.5841</v>
      </c>
      <c r="D25" s="43">
        <v>3.5000000000000001E-3</v>
      </c>
      <c r="E25" s="20">
        <f t="shared" si="0"/>
        <v>1061.4961182121501</v>
      </c>
      <c r="F25" s="20">
        <f t="shared" si="1"/>
        <v>1061.5</v>
      </c>
      <c r="G25" s="20">
        <f t="shared" si="2"/>
        <v>-1.1015000054612756E-3</v>
      </c>
      <c r="K25" s="20">
        <f t="shared" si="3"/>
        <v>-1.1015000054612756E-3</v>
      </c>
      <c r="O25" s="20">
        <f t="shared" ca="1" si="4"/>
        <v>3.9274000851015206E-3</v>
      </c>
      <c r="Q25" s="26">
        <f t="shared" si="5"/>
        <v>45006.0841</v>
      </c>
    </row>
    <row r="26" spans="1:21" ht="12.95" customHeight="1" x14ac:dyDescent="0.2">
      <c r="A26" s="43" t="s">
        <v>51</v>
      </c>
      <c r="B26" s="44" t="s">
        <v>52</v>
      </c>
      <c r="C26" s="43">
        <v>60030.549400000004</v>
      </c>
      <c r="D26" s="43">
        <v>3.5000000000000001E-3</v>
      </c>
      <c r="E26" s="20">
        <f t="shared" si="0"/>
        <v>1082.5183869524051</v>
      </c>
      <c r="F26" s="20">
        <f t="shared" si="1"/>
        <v>1082.5</v>
      </c>
      <c r="G26" s="20">
        <f t="shared" si="2"/>
        <v>5.2175000018905848E-3</v>
      </c>
      <c r="K26" s="20">
        <f t="shared" si="3"/>
        <v>5.2175000018905848E-3</v>
      </c>
      <c r="O26" s="20">
        <f t="shared" ca="1" si="4"/>
        <v>3.9991942736413433E-3</v>
      </c>
      <c r="Q26" s="26">
        <f t="shared" si="5"/>
        <v>45012.049400000004</v>
      </c>
    </row>
    <row r="27" spans="1:21" ht="12.95" customHeight="1" x14ac:dyDescent="0.2">
      <c r="A27" s="43" t="s">
        <v>51</v>
      </c>
      <c r="B27" s="44" t="s">
        <v>52</v>
      </c>
      <c r="C27" s="43">
        <v>60044.5942</v>
      </c>
      <c r="D27" s="43">
        <v>3.5000000000000001E-3</v>
      </c>
      <c r="E27" s="20">
        <f t="shared" si="0"/>
        <v>1132.0135607077698</v>
      </c>
      <c r="F27" s="20">
        <f t="shared" si="1"/>
        <v>1132</v>
      </c>
      <c r="G27" s="20">
        <f t="shared" si="2"/>
        <v>3.8480000002891757E-3</v>
      </c>
      <c r="K27" s="20">
        <f t="shared" si="3"/>
        <v>3.8480000002891757E-3</v>
      </c>
      <c r="O27" s="20">
        <f t="shared" ca="1" si="4"/>
        <v>4.1684234323423512E-3</v>
      </c>
      <c r="Q27" s="26">
        <f t="shared" si="5"/>
        <v>45026.0942</v>
      </c>
    </row>
    <row r="28" spans="1:21" ht="12.95" customHeight="1" x14ac:dyDescent="0.2">
      <c r="A28" s="43" t="s">
        <v>51</v>
      </c>
      <c r="B28" s="44" t="s">
        <v>52</v>
      </c>
      <c r="C28" s="43">
        <v>60050.555500000002</v>
      </c>
      <c r="D28" s="43">
        <v>3.5000000000000001E-3</v>
      </c>
      <c r="E28" s="20">
        <f t="shared" si="0"/>
        <v>1153.0217330781895</v>
      </c>
      <c r="F28" s="20">
        <f t="shared" si="1"/>
        <v>1153</v>
      </c>
      <c r="G28" s="20">
        <f t="shared" si="2"/>
        <v>6.1669999995501712E-3</v>
      </c>
      <c r="K28" s="20">
        <f t="shared" si="3"/>
        <v>6.1669999995501712E-3</v>
      </c>
      <c r="O28" s="20">
        <f t="shared" ca="1" si="4"/>
        <v>4.240217620882173E-3</v>
      </c>
      <c r="Q28" s="26">
        <f t="shared" si="5"/>
        <v>45032.055500000002</v>
      </c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2024-08-18T07:12:55Z</dcterms:modified>
</cp:coreProperties>
</file>