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01F8419-DB5E-4C27-A87A-A5F3ADD502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Q24" i="1"/>
  <c r="Q22" i="1"/>
  <c r="Q23" i="1"/>
  <c r="F16" i="1"/>
  <c r="C17" i="1"/>
  <c r="Q21" i="1"/>
  <c r="C12" i="1"/>
  <c r="C11" i="1"/>
  <c r="O24" i="1" l="1"/>
  <c r="O21" i="1"/>
  <c r="O22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<sst xmlns="http://schemas.openxmlformats.org/spreadsheetml/2006/main" count="55" uniqueCount="49">
  <si>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</si>
  <si>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</si>
  <si>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</si>
  <si>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</si>
  <si>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</si>
  <si>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</si>
  <si>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</si>
  <si>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</si>
  <si>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</si>
  <si>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</si>
  <si>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</si>
  <si>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</si>
  <si>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</si>
  <si>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</si>
  <si>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</si>
  <si>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</si>
  <si>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</si>
  <si>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</si>
  <si>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</si>
  <si>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</si>
  <si>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</si>
  <si>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</si>
  <si>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</si>
  <si>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</si>
  <si>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</si>
  <si>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</si>
  <si>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</si>
  <si>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</si>
  <si>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</si>
  <si>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</si>
  <si>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</si>
  <si>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</si>
  <si>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</si>
  <si>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</si>
  <si>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</si>
  <si>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</si>
  <si>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</si>
  <si>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</si>
  <si>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</si>
  <si>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</si>
  <si>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</si>
  <si>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</si>
  <si>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</si>
  <si>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MY Boo / GSC 3861-0738</t>
  </si>
  <si>
    <t>EW</t>
  </si>
  <si>
    <t>IBVS 6029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</si>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</sst>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Boo - O-C Diagr.</a:t>
            </a:r>
          </a:p>
        </c:rich>
      </c:tx>
      <c:layout>
        <c:manualLayout>
          <c:xMode val="edge"/>
          <c:yMode val="edge"/>
          <c:x val="0.3910614525139664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0837988826815"/>
          <c:y val="0.14035127795846455"/>
          <c:w val="0.835195530726256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85-43C6-8B5F-C6BF421C43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85-43C6-8B5F-C6BF421C43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85-43C6-8B5F-C6BF421C43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7.0789999997941777E-2</c:v>
                </c:pt>
                <c:pt idx="2">
                  <c:v>7.2149999999965075E-2</c:v>
                </c:pt>
                <c:pt idx="3">
                  <c:v>8.6344999996072147E-2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85-43C6-8B5F-C6BF421C43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85-43C6-8B5F-C6BF421C43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85-43C6-8B5F-C6BF421C43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85-43C6-8B5F-C6BF421C43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2.6839008339737958E-4</c:v>
                </c:pt>
                <c:pt idx="1">
                  <c:v>7.0326992552922449E-2</c:v>
                </c:pt>
                <c:pt idx="2">
                  <c:v>7.1200666221662309E-2</c:v>
                </c:pt>
                <c:pt idx="3">
                  <c:v>8.7488951135996848E-2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85-43C6-8B5F-C6BF421C43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9783</c:v>
                </c:pt>
                <c:pt idx="2">
                  <c:v>9905</c:v>
                </c:pt>
                <c:pt idx="3">
                  <c:v>12179.5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85-43C6-8B5F-C6BF421C4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594960"/>
        <c:axId val="1"/>
      </c:scatterChart>
      <c:valAx>
        <c:axId val="39859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63687150837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59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24022346368714"/>
          <c:y val="0.92397937099967764"/>
          <c:w val="0.663407821229050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316D98-FB65-7AB3-E1BE-A27EE2229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5">
        <v>51387.9</v>
      </c>
      <c r="D7" s="29" t="s">
        <v>42</v>
      </c>
    </row>
    <row r="8" spans="1:6" x14ac:dyDescent="0.2">
      <c r="A8" t="s">
        <v>7</v>
      </c>
      <c r="C8" s="35">
        <v>0.47337000000000001</v>
      </c>
      <c r="D8" s="29" t="s">
        <v>42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2.6839008339737958E-4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7.161259579834925E-6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57153.160715370504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0.47337716125957985</v>
      </c>
      <c r="E16" s="14" t="s">
        <v>34</v>
      </c>
      <c r="F16" s="15">
        <f ca="1">NOW()+15018.5+$C$5/24</f>
        <v>60324.745769212961</v>
      </c>
    </row>
    <row r="17" spans="1:21" ht="13.5" thickBot="1" x14ac:dyDescent="0.25">
      <c r="A17" s="14" t="s">
        <v>31</v>
      </c>
      <c r="B17" s="10"/>
      <c r="C17" s="10">
        <f>COUNT(C21:C2191)</f>
        <v>4</v>
      </c>
      <c r="E17" s="14" t="s">
        <v>39</v>
      </c>
      <c r="F17" s="15">
        <f ca="1">ROUND(2*(F16-$C$7)/$C$8,0)/2+F15</f>
        <v>18880</v>
      </c>
    </row>
    <row r="18" spans="1:21" ht="14.25" thickTop="1" thickBot="1" x14ac:dyDescent="0.25">
      <c r="A18" s="16" t="s">
        <v>9</v>
      </c>
      <c r="B18" s="10"/>
      <c r="C18" s="19">
        <f ca="1">+C15</f>
        <v>57153.160715370504</v>
      </c>
      <c r="D18" s="20">
        <f ca="1">+C16</f>
        <v>0.47337716125957985</v>
      </c>
      <c r="E18" s="14" t="s">
        <v>40</v>
      </c>
      <c r="F18" s="23">
        <f ca="1">ROUND(2*(F16-$C$15)/$C$16,0)/2+F15</f>
        <v>6701</v>
      </c>
    </row>
    <row r="19" spans="1:21" ht="13.5" thickTop="1" x14ac:dyDescent="0.2">
      <c r="E19" s="14" t="s">
        <v>35</v>
      </c>
      <c r="F19" s="18">
        <f ca="1">+$C$15+$C$16*F18-15018.5-$C$5/24</f>
        <v>45307.156906304284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51387.9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2.6839008339737958E-4</v>
      </c>
      <c r="Q21" s="2">
        <f>+C21-15018.5</f>
        <v>36369.4</v>
      </c>
    </row>
    <row r="22" spans="1:21" x14ac:dyDescent="0.2">
      <c r="A22" s="30" t="s">
        <v>45</v>
      </c>
      <c r="B22" s="31" t="s">
        <v>46</v>
      </c>
      <c r="C22" s="30">
        <v>56018.949500000002</v>
      </c>
      <c r="D22" s="30">
        <v>2.9999999999999997E-4</v>
      </c>
      <c r="E22">
        <f>+(C22-C$7)/C$8</f>
        <v>9783.1495447535781</v>
      </c>
      <c r="F22">
        <f>ROUND(2*E22,0)/2</f>
        <v>9783</v>
      </c>
      <c r="G22">
        <f>+C22-(C$7+F22*C$8)</f>
        <v>7.0789999997941777E-2</v>
      </c>
      <c r="K22">
        <f>+G22</f>
        <v>7.0789999997941777E-2</v>
      </c>
      <c r="O22">
        <f ca="1">+C$11+C$12*$F22</f>
        <v>7.0326992552922449E-2</v>
      </c>
      <c r="Q22" s="2">
        <f>+C22-15018.5</f>
        <v>41000.449500000002</v>
      </c>
    </row>
    <row r="23" spans="1:21" x14ac:dyDescent="0.2">
      <c r="A23" s="30" t="s">
        <v>45</v>
      </c>
      <c r="B23" s="31" t="s">
        <v>46</v>
      </c>
      <c r="C23" s="30">
        <v>56076.701999999997</v>
      </c>
      <c r="D23" s="30">
        <v>5.9999999999999995E-4</v>
      </c>
      <c r="E23">
        <f>+(C23-C$7)/C$8</f>
        <v>9905.152417770445</v>
      </c>
      <c r="F23">
        <f>ROUND(2*E23,0)/2</f>
        <v>9905</v>
      </c>
      <c r="G23">
        <f>+C23-(C$7+F23*C$8)</f>
        <v>7.2149999999965075E-2</v>
      </c>
      <c r="K23">
        <f>+G23</f>
        <v>7.2149999999965075E-2</v>
      </c>
      <c r="O23">
        <f ca="1">+C$11+C$12*$F23</f>
        <v>7.1200666221662309E-2</v>
      </c>
      <c r="Q23" s="2">
        <f>+C23-15018.5</f>
        <v>41058.201999999997</v>
      </c>
    </row>
    <row r="24" spans="1:21" x14ac:dyDescent="0.2">
      <c r="A24" s="32" t="s">
        <v>48</v>
      </c>
      <c r="B24" s="33" t="s">
        <v>1</v>
      </c>
      <c r="C24" s="34">
        <v>57153.396260000001</v>
      </c>
      <c r="D24" s="34">
        <v>2.0000000000000001E-4</v>
      </c>
      <c r="E24">
        <f>+(C24-C$7)/C$8</f>
        <v>12179.682404884128</v>
      </c>
      <c r="F24">
        <f>ROUND(2*E24,0)/2</f>
        <v>12179.5</v>
      </c>
      <c r="G24">
        <f>+C24-(C$7+F24*C$8)</f>
        <v>8.6344999996072147E-2</v>
      </c>
      <c r="K24">
        <f>+G24</f>
        <v>8.6344999996072147E-2</v>
      </c>
      <c r="O24">
        <f ca="1">+C$11+C$12*$F24</f>
        <v>8.7488951135996848E-2</v>
      </c>
      <c r="Q24" s="2">
        <f>+C24-15018.5</f>
        <v>42134.896260000001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83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2024-01-15T04:53:54Z</dcterms:modified>
</cp:coreProperties>
</file>