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33BC0C9-30A8-4AC8-9143-DBB2FF349BA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/>
  <c r="G29" i="1"/>
  <c r="K29" i="1"/>
  <c r="E31" i="1"/>
  <c r="F31" i="1"/>
  <c r="G31" i="1"/>
  <c r="K31" i="1"/>
  <c r="E32" i="1"/>
  <c r="F32" i="1"/>
  <c r="G32" i="1"/>
  <c r="K32" i="1"/>
  <c r="E33" i="1"/>
  <c r="F33" i="1"/>
  <c r="G33" i="1"/>
  <c r="K33" i="1"/>
  <c r="E24" i="1"/>
  <c r="F24" i="1"/>
  <c r="G24" i="1"/>
  <c r="J24" i="1"/>
  <c r="E25" i="1"/>
  <c r="F25" i="1"/>
  <c r="G25" i="1"/>
  <c r="J25" i="1"/>
  <c r="E23" i="1"/>
  <c r="F23" i="1"/>
  <c r="G23" i="1"/>
  <c r="K23" i="1"/>
  <c r="E26" i="1"/>
  <c r="F26" i="1"/>
  <c r="G26" i="1"/>
  <c r="J26" i="1"/>
  <c r="E27" i="1"/>
  <c r="F27" i="1"/>
  <c r="G27" i="1"/>
  <c r="J27" i="1"/>
  <c r="E28" i="1"/>
  <c r="F28" i="1"/>
  <c r="G28" i="1"/>
  <c r="J28" i="1"/>
  <c r="E30" i="1"/>
  <c r="F30" i="1"/>
  <c r="G30" i="1"/>
  <c r="K30" i="1"/>
  <c r="E22" i="1"/>
  <c r="F22" i="1"/>
  <c r="G22" i="1"/>
  <c r="K22" i="1"/>
  <c r="Q29" i="1"/>
  <c r="Q31" i="1"/>
  <c r="Q32" i="1"/>
  <c r="Q33" i="1"/>
  <c r="D9" i="1"/>
  <c r="C9" i="1"/>
  <c r="C21" i="1"/>
  <c r="Q30" i="1"/>
  <c r="Q24" i="1"/>
  <c r="Q25" i="1"/>
  <c r="Q26" i="1"/>
  <c r="Q27" i="1"/>
  <c r="Q28" i="1"/>
  <c r="Q23" i="1"/>
  <c r="Q22" i="1"/>
  <c r="F16" i="1"/>
  <c r="F17" i="1" s="1"/>
  <c r="C17" i="1"/>
  <c r="E21" i="1"/>
  <c r="F21" i="1"/>
  <c r="Q21" i="1"/>
  <c r="G21" i="1"/>
  <c r="I21" i="1"/>
  <c r="C11" i="1"/>
  <c r="C12" i="1"/>
  <c r="C16" i="1" l="1"/>
  <c r="D18" i="1" s="1"/>
  <c r="O26" i="1"/>
  <c r="C15" i="1"/>
  <c r="F18" i="1" s="1"/>
  <c r="O31" i="1"/>
  <c r="O23" i="1"/>
  <c r="O28" i="1"/>
  <c r="O27" i="1"/>
  <c r="O30" i="1"/>
  <c r="O24" i="1"/>
  <c r="O21" i="1"/>
  <c r="O29" i="1"/>
  <c r="O33" i="1"/>
  <c r="O32" i="1"/>
  <c r="O22" i="1"/>
  <c r="O25" i="1"/>
  <c r="C18" i="1" l="1"/>
  <c r="F19" i="1"/>
</calcChain>
</file>

<file path=xl/sharedStrings.xml><?xml version="1.0" encoding="utf-8"?>
<sst xmlns="http://schemas.openxmlformats.org/spreadsheetml/2006/main" count="72" uniqueCount="52">
  <si>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</si>
  <si>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</si>
  <si>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</si>
  <si>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</si>
  <si>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</si>
  <si>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</si>
  <si>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</si>
  <si>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</si>
  <si>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</si>
  <si>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</si>
  <si>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</si>
  <si>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</si>
  <si>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</si>
  <si>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</si>
  <si>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</si>
  <si>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</si>
  <si>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</si>
  <si>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</si>
  <si>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</si>
  <si>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</si>
  <si>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</si>
  <si>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</si>
  <si>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</si>
  <si>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</si>
  <si>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</si>
  <si>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</si>
  <si>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</si>
  <si>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</si>
  <si>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</si>
  <si>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</si>
  <si>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</si>
  <si>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</si>
  <si>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</si>
  <si>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</si>
  <si>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</si>
  <si>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</si>
  <si>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</si>
  <si>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</si>
  <si>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</si>
  <si>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</si>
  <si>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</si>
  <si>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</si>
  <si>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OS Boo / GSC 3050-0993</t>
  </si>
  <si>
    <t>BRNO</t>
  </si>
  <si>
    <t>OEJV 0160</t>
  </si>
  <si>
    <t>II</t>
  </si>
  <si>
    <t>EW</t>
  </si>
  <si>
    <t>IBVS 6149</t>
  </si>
  <si>
    <t>OEJV 0165</t>
  </si>
  <si>
    <t>I</t>
  </si>
  <si>
    <t>vis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</si>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</sst>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24" borderId="0" xfId="0" applyFont="1" applyFill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6" fillId="0" borderId="0" xfId="0" applyFont="1" applyFill="1" applyAlignment="1"/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OS Boo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2.2000000000000001E-4</c:v>
                  </c:pt>
                  <c:pt idx="3">
                    <c:v>2E-3</c:v>
                  </c:pt>
                  <c:pt idx="4">
                    <c:v>5.9999999999999995E-4</c:v>
                  </c:pt>
                  <c:pt idx="5">
                    <c:v>3.0999999999999999E-3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2.2000000000000001E-4</c:v>
                  </c:pt>
                  <c:pt idx="3">
                    <c:v>2E-3</c:v>
                  </c:pt>
                  <c:pt idx="4">
                    <c:v>5.9999999999999995E-4</c:v>
                  </c:pt>
                  <c:pt idx="5">
                    <c:v>3.0999999999999999E-3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18219</c:v>
                </c:pt>
                <c:pt idx="2">
                  <c:v>18219</c:v>
                </c:pt>
                <c:pt idx="3">
                  <c:v>19438</c:v>
                </c:pt>
                <c:pt idx="4">
                  <c:v>19438.5</c:v>
                </c:pt>
                <c:pt idx="5">
                  <c:v>19452</c:v>
                </c:pt>
                <c:pt idx="6">
                  <c:v>19452.5</c:v>
                </c:pt>
                <c:pt idx="7">
                  <c:v>19453</c:v>
                </c:pt>
                <c:pt idx="8">
                  <c:v>23550.5</c:v>
                </c:pt>
                <c:pt idx="9">
                  <c:v>23561.5</c:v>
                </c:pt>
                <c:pt idx="10">
                  <c:v>23608.5</c:v>
                </c:pt>
                <c:pt idx="11">
                  <c:v>23608.5</c:v>
                </c:pt>
                <c:pt idx="12">
                  <c:v>23608.5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88-40FF-AA34-30119F9BD1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2.2000000000000001E-4</c:v>
                  </c:pt>
                  <c:pt idx="3">
                    <c:v>2E-3</c:v>
                  </c:pt>
                  <c:pt idx="4">
                    <c:v>5.9999999999999995E-4</c:v>
                  </c:pt>
                  <c:pt idx="5">
                    <c:v>3.0999999999999999E-3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2.2000000000000001E-4</c:v>
                  </c:pt>
                  <c:pt idx="3">
                    <c:v>2E-3</c:v>
                  </c:pt>
                  <c:pt idx="4">
                    <c:v>5.9999999999999995E-4</c:v>
                  </c:pt>
                  <c:pt idx="5">
                    <c:v>3.0999999999999999E-3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18219</c:v>
                </c:pt>
                <c:pt idx="2">
                  <c:v>18219</c:v>
                </c:pt>
                <c:pt idx="3">
                  <c:v>19438</c:v>
                </c:pt>
                <c:pt idx="4">
                  <c:v>19438.5</c:v>
                </c:pt>
                <c:pt idx="5">
                  <c:v>19452</c:v>
                </c:pt>
                <c:pt idx="6">
                  <c:v>19452.5</c:v>
                </c:pt>
                <c:pt idx="7">
                  <c:v>19453</c:v>
                </c:pt>
                <c:pt idx="8">
                  <c:v>23550.5</c:v>
                </c:pt>
                <c:pt idx="9">
                  <c:v>23561.5</c:v>
                </c:pt>
                <c:pt idx="10">
                  <c:v>23608.5</c:v>
                </c:pt>
                <c:pt idx="11">
                  <c:v>23608.5</c:v>
                </c:pt>
                <c:pt idx="12">
                  <c:v>23608.5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88-40FF-AA34-30119F9BD11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2.2000000000000001E-4</c:v>
                  </c:pt>
                  <c:pt idx="3">
                    <c:v>2E-3</c:v>
                  </c:pt>
                  <c:pt idx="4">
                    <c:v>5.9999999999999995E-4</c:v>
                  </c:pt>
                  <c:pt idx="5">
                    <c:v>3.0999999999999999E-3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2.2000000000000001E-4</c:v>
                  </c:pt>
                  <c:pt idx="3">
                    <c:v>2E-3</c:v>
                  </c:pt>
                  <c:pt idx="4">
                    <c:v>5.9999999999999995E-4</c:v>
                  </c:pt>
                  <c:pt idx="5">
                    <c:v>3.0999999999999999E-3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18219</c:v>
                </c:pt>
                <c:pt idx="2">
                  <c:v>18219</c:v>
                </c:pt>
                <c:pt idx="3">
                  <c:v>19438</c:v>
                </c:pt>
                <c:pt idx="4">
                  <c:v>19438.5</c:v>
                </c:pt>
                <c:pt idx="5">
                  <c:v>19452</c:v>
                </c:pt>
                <c:pt idx="6">
                  <c:v>19452.5</c:v>
                </c:pt>
                <c:pt idx="7">
                  <c:v>19453</c:v>
                </c:pt>
                <c:pt idx="8">
                  <c:v>23550.5</c:v>
                </c:pt>
                <c:pt idx="9">
                  <c:v>23561.5</c:v>
                </c:pt>
                <c:pt idx="10">
                  <c:v>23608.5</c:v>
                </c:pt>
                <c:pt idx="11">
                  <c:v>23608.5</c:v>
                </c:pt>
                <c:pt idx="12">
                  <c:v>23608.5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0.28463999999803491</c:v>
                </c:pt>
                <c:pt idx="4">
                  <c:v>0.28277999999409076</c:v>
                </c:pt>
                <c:pt idx="5">
                  <c:v>0.28446000000258209</c:v>
                </c:pt>
                <c:pt idx="6">
                  <c:v>0.28429999999934807</c:v>
                </c:pt>
                <c:pt idx="7">
                  <c:v>0.28263999999762746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88-40FF-AA34-30119F9BD11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2.2000000000000001E-4</c:v>
                  </c:pt>
                  <c:pt idx="3">
                    <c:v>2E-3</c:v>
                  </c:pt>
                  <c:pt idx="4">
                    <c:v>5.9999999999999995E-4</c:v>
                  </c:pt>
                  <c:pt idx="5">
                    <c:v>3.0999999999999999E-3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2.2000000000000001E-4</c:v>
                  </c:pt>
                  <c:pt idx="3">
                    <c:v>2E-3</c:v>
                  </c:pt>
                  <c:pt idx="4">
                    <c:v>5.9999999999999995E-4</c:v>
                  </c:pt>
                  <c:pt idx="5">
                    <c:v>3.0999999999999999E-3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18219</c:v>
                </c:pt>
                <c:pt idx="2">
                  <c:v>18219</c:v>
                </c:pt>
                <c:pt idx="3">
                  <c:v>19438</c:v>
                </c:pt>
                <c:pt idx="4">
                  <c:v>19438.5</c:v>
                </c:pt>
                <c:pt idx="5">
                  <c:v>19452</c:v>
                </c:pt>
                <c:pt idx="6">
                  <c:v>19452.5</c:v>
                </c:pt>
                <c:pt idx="7">
                  <c:v>19453</c:v>
                </c:pt>
                <c:pt idx="8">
                  <c:v>23550.5</c:v>
                </c:pt>
                <c:pt idx="9">
                  <c:v>23561.5</c:v>
                </c:pt>
                <c:pt idx="10">
                  <c:v>23608.5</c:v>
                </c:pt>
                <c:pt idx="11">
                  <c:v>23608.5</c:v>
                </c:pt>
                <c:pt idx="12">
                  <c:v>23608.5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0.26330999999481719</c:v>
                </c:pt>
                <c:pt idx="2">
                  <c:v>0.27385999999387423</c:v>
                </c:pt>
                <c:pt idx="8">
                  <c:v>0.31301999990682816</c:v>
                </c:pt>
                <c:pt idx="9">
                  <c:v>0.31341999999858672</c:v>
                </c:pt>
                <c:pt idx="10">
                  <c:v>0.314459999819519</c:v>
                </c:pt>
                <c:pt idx="11">
                  <c:v>0.3145999999542255</c:v>
                </c:pt>
                <c:pt idx="12">
                  <c:v>0.31675000002724119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88-40FF-AA34-30119F9BD11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2.2000000000000001E-4</c:v>
                  </c:pt>
                  <c:pt idx="3">
                    <c:v>2E-3</c:v>
                  </c:pt>
                  <c:pt idx="4">
                    <c:v>5.9999999999999995E-4</c:v>
                  </c:pt>
                  <c:pt idx="5">
                    <c:v>3.0999999999999999E-3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2.2000000000000001E-4</c:v>
                  </c:pt>
                  <c:pt idx="3">
                    <c:v>2E-3</c:v>
                  </c:pt>
                  <c:pt idx="4">
                    <c:v>5.9999999999999995E-4</c:v>
                  </c:pt>
                  <c:pt idx="5">
                    <c:v>3.0999999999999999E-3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18219</c:v>
                </c:pt>
                <c:pt idx="2">
                  <c:v>18219</c:v>
                </c:pt>
                <c:pt idx="3">
                  <c:v>19438</c:v>
                </c:pt>
                <c:pt idx="4">
                  <c:v>19438.5</c:v>
                </c:pt>
                <c:pt idx="5">
                  <c:v>19452</c:v>
                </c:pt>
                <c:pt idx="6">
                  <c:v>19452.5</c:v>
                </c:pt>
                <c:pt idx="7">
                  <c:v>19453</c:v>
                </c:pt>
                <c:pt idx="8">
                  <c:v>23550.5</c:v>
                </c:pt>
                <c:pt idx="9">
                  <c:v>23561.5</c:v>
                </c:pt>
                <c:pt idx="10">
                  <c:v>23608.5</c:v>
                </c:pt>
                <c:pt idx="11">
                  <c:v>23608.5</c:v>
                </c:pt>
                <c:pt idx="12">
                  <c:v>23608.5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88-40FF-AA34-30119F9BD1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2.2000000000000001E-4</c:v>
                  </c:pt>
                  <c:pt idx="3">
                    <c:v>2E-3</c:v>
                  </c:pt>
                  <c:pt idx="4">
                    <c:v>5.9999999999999995E-4</c:v>
                  </c:pt>
                  <c:pt idx="5">
                    <c:v>3.0999999999999999E-3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2.2000000000000001E-4</c:v>
                  </c:pt>
                  <c:pt idx="3">
                    <c:v>2E-3</c:v>
                  </c:pt>
                  <c:pt idx="4">
                    <c:v>5.9999999999999995E-4</c:v>
                  </c:pt>
                  <c:pt idx="5">
                    <c:v>3.0999999999999999E-3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18219</c:v>
                </c:pt>
                <c:pt idx="2">
                  <c:v>18219</c:v>
                </c:pt>
                <c:pt idx="3">
                  <c:v>19438</c:v>
                </c:pt>
                <c:pt idx="4">
                  <c:v>19438.5</c:v>
                </c:pt>
                <c:pt idx="5">
                  <c:v>19452</c:v>
                </c:pt>
                <c:pt idx="6">
                  <c:v>19452.5</c:v>
                </c:pt>
                <c:pt idx="7">
                  <c:v>19453</c:v>
                </c:pt>
                <c:pt idx="8">
                  <c:v>23550.5</c:v>
                </c:pt>
                <c:pt idx="9">
                  <c:v>23561.5</c:v>
                </c:pt>
                <c:pt idx="10">
                  <c:v>23608.5</c:v>
                </c:pt>
                <c:pt idx="11">
                  <c:v>23608.5</c:v>
                </c:pt>
                <c:pt idx="12">
                  <c:v>23608.5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88-40FF-AA34-30119F9BD1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2.2000000000000001E-4</c:v>
                  </c:pt>
                  <c:pt idx="3">
                    <c:v>2E-3</c:v>
                  </c:pt>
                  <c:pt idx="4">
                    <c:v>5.9999999999999995E-4</c:v>
                  </c:pt>
                  <c:pt idx="5">
                    <c:v>3.0999999999999999E-3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2.2000000000000001E-4</c:v>
                  </c:pt>
                  <c:pt idx="3">
                    <c:v>2E-3</c:v>
                  </c:pt>
                  <c:pt idx="4">
                    <c:v>5.9999999999999995E-4</c:v>
                  </c:pt>
                  <c:pt idx="5">
                    <c:v>3.0999999999999999E-3</c:v>
                  </c:pt>
                  <c:pt idx="6">
                    <c:v>1.6000000000000001E-3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18219</c:v>
                </c:pt>
                <c:pt idx="2">
                  <c:v>18219</c:v>
                </c:pt>
                <c:pt idx="3">
                  <c:v>19438</c:v>
                </c:pt>
                <c:pt idx="4">
                  <c:v>19438.5</c:v>
                </c:pt>
                <c:pt idx="5">
                  <c:v>19452</c:v>
                </c:pt>
                <c:pt idx="6">
                  <c:v>19452.5</c:v>
                </c:pt>
                <c:pt idx="7">
                  <c:v>19453</c:v>
                </c:pt>
                <c:pt idx="8">
                  <c:v>23550.5</c:v>
                </c:pt>
                <c:pt idx="9">
                  <c:v>23561.5</c:v>
                </c:pt>
                <c:pt idx="10">
                  <c:v>23608.5</c:v>
                </c:pt>
                <c:pt idx="11">
                  <c:v>23608.5</c:v>
                </c:pt>
                <c:pt idx="12">
                  <c:v>23608.5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88-40FF-AA34-30119F9BD1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18219</c:v>
                </c:pt>
                <c:pt idx="2">
                  <c:v>18219</c:v>
                </c:pt>
                <c:pt idx="3">
                  <c:v>19438</c:v>
                </c:pt>
                <c:pt idx="4">
                  <c:v>19438.5</c:v>
                </c:pt>
                <c:pt idx="5">
                  <c:v>19452</c:v>
                </c:pt>
                <c:pt idx="6">
                  <c:v>19452.5</c:v>
                </c:pt>
                <c:pt idx="7">
                  <c:v>19453</c:v>
                </c:pt>
                <c:pt idx="8">
                  <c:v>23550.5</c:v>
                </c:pt>
                <c:pt idx="9">
                  <c:v>23561.5</c:v>
                </c:pt>
                <c:pt idx="10">
                  <c:v>23608.5</c:v>
                </c:pt>
                <c:pt idx="11">
                  <c:v>23608.5</c:v>
                </c:pt>
                <c:pt idx="12">
                  <c:v>23608.5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0.12710940644378721</c:v>
                </c:pt>
                <c:pt idx="1">
                  <c:v>0.27214100994962087</c:v>
                </c:pt>
                <c:pt idx="2">
                  <c:v>0.27214100994962087</c:v>
                </c:pt>
                <c:pt idx="3">
                  <c:v>0.28184480953651425</c:v>
                </c:pt>
                <c:pt idx="4">
                  <c:v>0.28184878976604133</c:v>
                </c:pt>
                <c:pt idx="5">
                  <c:v>0.28195625596327101</c:v>
                </c:pt>
                <c:pt idx="6">
                  <c:v>0.28196023619279809</c:v>
                </c:pt>
                <c:pt idx="7">
                  <c:v>0.28196421642232511</c:v>
                </c:pt>
                <c:pt idx="8">
                  <c:v>0.31458219739631671</c:v>
                </c:pt>
                <c:pt idx="9">
                  <c:v>0.31466976244591133</c:v>
                </c:pt>
                <c:pt idx="10">
                  <c:v>0.31504390402145194</c:v>
                </c:pt>
                <c:pt idx="11">
                  <c:v>0.31504390402145194</c:v>
                </c:pt>
                <c:pt idx="12">
                  <c:v>0.31504390402145194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88-40FF-AA34-30119F9BD11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18219</c:v>
                </c:pt>
                <c:pt idx="2">
                  <c:v>18219</c:v>
                </c:pt>
                <c:pt idx="3">
                  <c:v>19438</c:v>
                </c:pt>
                <c:pt idx="4">
                  <c:v>19438.5</c:v>
                </c:pt>
                <c:pt idx="5">
                  <c:v>19452</c:v>
                </c:pt>
                <c:pt idx="6">
                  <c:v>19452.5</c:v>
                </c:pt>
                <c:pt idx="7">
                  <c:v>19453</c:v>
                </c:pt>
                <c:pt idx="8">
                  <c:v>23550.5</c:v>
                </c:pt>
                <c:pt idx="9">
                  <c:v>23561.5</c:v>
                </c:pt>
                <c:pt idx="10">
                  <c:v>23608.5</c:v>
                </c:pt>
                <c:pt idx="11">
                  <c:v>23608.5</c:v>
                </c:pt>
                <c:pt idx="12">
                  <c:v>23608.5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88-40FF-AA34-30119F9BD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054168"/>
        <c:axId val="1"/>
      </c:scatterChart>
      <c:valAx>
        <c:axId val="670054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054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0</xdr:row>
      <xdr:rowOff>0</xdr:rowOff>
    </xdr:from>
    <xdr:to>
      <xdr:col>18</xdr:col>
      <xdr:colOff>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687587A-34C4-137E-6EA0-7B1B46B7E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x14ac:dyDescent="0.2">
      <c r="A2" t="s">
        <v>27</v>
      </c>
      <c r="B2" t="s">
        <v>46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43">
        <v>51382.777000000002</v>
      </c>
      <c r="D7" s="29" t="s">
        <v>43</v>
      </c>
    </row>
    <row r="8" spans="1:6" x14ac:dyDescent="0.2">
      <c r="A8" t="s">
        <v>7</v>
      </c>
      <c r="C8" s="43">
        <v>0.27572000000000002</v>
      </c>
      <c r="D8" s="29" t="s">
        <v>43</v>
      </c>
    </row>
    <row r="9" spans="1:6" x14ac:dyDescent="0.2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0.12710940644378721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7.9604590540553072E-6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57892.28979992379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0.27572796045905407</v>
      </c>
      <c r="E16" s="14" t="s">
        <v>34</v>
      </c>
      <c r="F16" s="15">
        <f ca="1">NOW()+15018.5+$C$5/24</f>
        <v>60324.750297685183</v>
      </c>
    </row>
    <row r="17" spans="1:21" ht="13.5" thickBot="1" x14ac:dyDescent="0.25">
      <c r="A17" s="14" t="s">
        <v>31</v>
      </c>
      <c r="B17" s="10"/>
      <c r="C17" s="10">
        <f>COUNT(C21:C2191)</f>
        <v>13</v>
      </c>
      <c r="E17" s="14" t="s">
        <v>39</v>
      </c>
      <c r="F17" s="15">
        <f ca="1">ROUND(2*(F16-$C$7)/$C$8,0)/2+F15</f>
        <v>32432.5</v>
      </c>
    </row>
    <row r="18" spans="1:21" ht="14.25" thickTop="1" thickBot="1" x14ac:dyDescent="0.25">
      <c r="A18" s="16" t="s">
        <v>9</v>
      </c>
      <c r="B18" s="10"/>
      <c r="C18" s="19">
        <f ca="1">+C15</f>
        <v>57892.28979992379</v>
      </c>
      <c r="D18" s="20">
        <f ca="1">+C16</f>
        <v>0.27572796045905407</v>
      </c>
      <c r="E18" s="14" t="s">
        <v>40</v>
      </c>
      <c r="F18" s="23">
        <f ca="1">ROUND(2*(F16-$C$15)/$C$16,0)/2+F15</f>
        <v>8823</v>
      </c>
    </row>
    <row r="19" spans="1:21" ht="13.5" thickTop="1" x14ac:dyDescent="0.2">
      <c r="E19" s="14" t="s">
        <v>35</v>
      </c>
      <c r="F19" s="18">
        <f ca="1">+$C$15+$C$16*F18-15018.5-$C$5/24</f>
        <v>45306.933428387361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50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s="29" t="s">
        <v>43</v>
      </c>
      <c r="C21" s="8">
        <f>C$7</f>
        <v>51382.777000000002</v>
      </c>
      <c r="D21" s="8" t="s">
        <v>17</v>
      </c>
      <c r="E21">
        <f t="shared" ref="E21:E33" si="0">+(C21-C$7)/C$8</f>
        <v>0</v>
      </c>
      <c r="F21">
        <f>ROUND(2*E21,0)/2</f>
        <v>0</v>
      </c>
      <c r="G21">
        <f t="shared" ref="G21:G33" si="1">+C21-(C$7+F21*C$8)</f>
        <v>0</v>
      </c>
      <c r="I21">
        <f>+G21</f>
        <v>0</v>
      </c>
      <c r="O21">
        <f t="shared" ref="O21:O33" ca="1" si="2">+C$11+C$12*$F21</f>
        <v>0.12710940644378721</v>
      </c>
      <c r="Q21" s="2">
        <f t="shared" ref="Q21:Q33" si="3">+C21-15018.5</f>
        <v>36364.277000000002</v>
      </c>
    </row>
    <row r="22" spans="1:21" x14ac:dyDescent="0.2">
      <c r="A22" s="31" t="s">
        <v>44</v>
      </c>
      <c r="B22" s="32" t="s">
        <v>45</v>
      </c>
      <c r="C22" s="33">
        <v>56406.382989999998</v>
      </c>
      <c r="D22" s="33">
        <v>2.0000000000000001E-4</v>
      </c>
      <c r="E22">
        <f t="shared" si="0"/>
        <v>18219.954990570128</v>
      </c>
      <c r="F22" s="30">
        <f t="shared" ref="F22:F33" si="4">ROUND(2*E22,0)/2-1</f>
        <v>18219</v>
      </c>
      <c r="G22">
        <f t="shared" si="1"/>
        <v>0.26330999999481719</v>
      </c>
      <c r="K22">
        <f>+G22</f>
        <v>0.26330999999481719</v>
      </c>
      <c r="O22">
        <f t="shared" ca="1" si="2"/>
        <v>0.27214100994962087</v>
      </c>
      <c r="Q22" s="2">
        <f t="shared" si="3"/>
        <v>41387.882989999998</v>
      </c>
    </row>
    <row r="23" spans="1:21" x14ac:dyDescent="0.2">
      <c r="A23" s="33" t="s">
        <v>48</v>
      </c>
      <c r="B23" s="32"/>
      <c r="C23" s="33">
        <v>56406.393539999997</v>
      </c>
      <c r="D23" s="33">
        <v>2.2000000000000001E-4</v>
      </c>
      <c r="E23">
        <f t="shared" si="0"/>
        <v>18219.993254025805</v>
      </c>
      <c r="F23" s="30">
        <f t="shared" si="4"/>
        <v>18219</v>
      </c>
      <c r="G23">
        <f t="shared" si="1"/>
        <v>0.27385999999387423</v>
      </c>
      <c r="K23">
        <f>+G23</f>
        <v>0.27385999999387423</v>
      </c>
      <c r="O23">
        <f t="shared" ca="1" si="2"/>
        <v>0.27214100994962087</v>
      </c>
      <c r="Q23" s="2">
        <f t="shared" si="3"/>
        <v>41387.893539999997</v>
      </c>
    </row>
    <row r="24" spans="1:21" x14ac:dyDescent="0.2">
      <c r="A24" s="34" t="s">
        <v>47</v>
      </c>
      <c r="B24" s="35" t="s">
        <v>49</v>
      </c>
      <c r="C24" s="34">
        <v>56742.506999999998</v>
      </c>
      <c r="D24" s="34">
        <v>2E-3</v>
      </c>
      <c r="E24">
        <f t="shared" si="0"/>
        <v>19439.032351661088</v>
      </c>
      <c r="F24" s="30">
        <f t="shared" si="4"/>
        <v>19438</v>
      </c>
      <c r="G24">
        <f t="shared" si="1"/>
        <v>0.28463999999803491</v>
      </c>
      <c r="J24">
        <f>+G24</f>
        <v>0.28463999999803491</v>
      </c>
      <c r="O24">
        <f t="shared" ca="1" si="2"/>
        <v>0.28184480953651425</v>
      </c>
      <c r="Q24" s="2">
        <f t="shared" si="3"/>
        <v>41724.006999999998</v>
      </c>
    </row>
    <row r="25" spans="1:21" x14ac:dyDescent="0.2">
      <c r="A25" s="34" t="s">
        <v>47</v>
      </c>
      <c r="B25" s="35" t="s">
        <v>49</v>
      </c>
      <c r="C25" s="34">
        <v>56742.642999999996</v>
      </c>
      <c r="D25" s="34">
        <v>5.9999999999999995E-4</v>
      </c>
      <c r="E25">
        <f t="shared" si="0"/>
        <v>19439.525605686908</v>
      </c>
      <c r="F25" s="30">
        <f t="shared" si="4"/>
        <v>19438.5</v>
      </c>
      <c r="G25">
        <f t="shared" si="1"/>
        <v>0.28277999999409076</v>
      </c>
      <c r="J25">
        <f>+G25</f>
        <v>0.28277999999409076</v>
      </c>
      <c r="O25">
        <f t="shared" ca="1" si="2"/>
        <v>0.28184878976604133</v>
      </c>
      <c r="Q25" s="2">
        <f t="shared" si="3"/>
        <v>41724.142999999996</v>
      </c>
    </row>
    <row r="26" spans="1:21" x14ac:dyDescent="0.2">
      <c r="A26" s="34" t="s">
        <v>47</v>
      </c>
      <c r="B26" s="35" t="s">
        <v>49</v>
      </c>
      <c r="C26" s="34">
        <v>56746.366900000001</v>
      </c>
      <c r="D26" s="34">
        <v>3.0999999999999999E-3</v>
      </c>
      <c r="E26">
        <f t="shared" si="0"/>
        <v>19453.031698824889</v>
      </c>
      <c r="F26" s="30">
        <f t="shared" si="4"/>
        <v>19452</v>
      </c>
      <c r="G26">
        <f t="shared" si="1"/>
        <v>0.28446000000258209</v>
      </c>
      <c r="J26">
        <f>+G26</f>
        <v>0.28446000000258209</v>
      </c>
      <c r="O26">
        <f t="shared" ca="1" si="2"/>
        <v>0.28195625596327101</v>
      </c>
      <c r="Q26" s="2">
        <f t="shared" si="3"/>
        <v>41727.866900000001</v>
      </c>
    </row>
    <row r="27" spans="1:21" x14ac:dyDescent="0.2">
      <c r="A27" s="34" t="s">
        <v>47</v>
      </c>
      <c r="B27" s="35" t="s">
        <v>49</v>
      </c>
      <c r="C27" s="34">
        <v>56746.5046</v>
      </c>
      <c r="D27" s="34">
        <v>1.6000000000000001E-3</v>
      </c>
      <c r="E27">
        <f t="shared" si="0"/>
        <v>19453.531118526033</v>
      </c>
      <c r="F27" s="30">
        <f t="shared" si="4"/>
        <v>19452.5</v>
      </c>
      <c r="G27">
        <f t="shared" si="1"/>
        <v>0.28429999999934807</v>
      </c>
      <c r="J27">
        <f>+G27</f>
        <v>0.28429999999934807</v>
      </c>
      <c r="O27">
        <f t="shared" ca="1" si="2"/>
        <v>0.28196023619279809</v>
      </c>
      <c r="Q27" s="2">
        <f t="shared" si="3"/>
        <v>41728.0046</v>
      </c>
    </row>
    <row r="28" spans="1:21" x14ac:dyDescent="0.2">
      <c r="A28" s="34" t="s">
        <v>47</v>
      </c>
      <c r="B28" s="35" t="s">
        <v>49</v>
      </c>
      <c r="C28" s="34">
        <v>56746.640800000001</v>
      </c>
      <c r="D28" s="34">
        <v>8.0000000000000004E-4</v>
      </c>
      <c r="E28">
        <f t="shared" si="0"/>
        <v>19454.025097925427</v>
      </c>
      <c r="F28" s="30">
        <f t="shared" si="4"/>
        <v>19453</v>
      </c>
      <c r="G28">
        <f t="shared" si="1"/>
        <v>0.28263999999762746</v>
      </c>
      <c r="J28">
        <f>+G28</f>
        <v>0.28263999999762746</v>
      </c>
      <c r="O28">
        <f t="shared" ca="1" si="2"/>
        <v>0.28196421642232511</v>
      </c>
      <c r="Q28" s="2">
        <f t="shared" si="3"/>
        <v>41728.140800000001</v>
      </c>
    </row>
    <row r="29" spans="1:21" x14ac:dyDescent="0.2">
      <c r="A29" s="39" t="s">
        <v>51</v>
      </c>
      <c r="B29" s="40" t="s">
        <v>49</v>
      </c>
      <c r="C29" s="41">
        <v>57876.43387999991</v>
      </c>
      <c r="D29" s="41">
        <v>1E-4</v>
      </c>
      <c r="E29">
        <f t="shared" si="0"/>
        <v>23551.63528216998</v>
      </c>
      <c r="F29" s="30">
        <f t="shared" si="4"/>
        <v>23550.5</v>
      </c>
      <c r="G29">
        <f t="shared" si="1"/>
        <v>0.31301999990682816</v>
      </c>
      <c r="K29">
        <f>+G29</f>
        <v>0.31301999990682816</v>
      </c>
      <c r="O29">
        <f t="shared" ca="1" si="2"/>
        <v>0.31458219739631671</v>
      </c>
      <c r="Q29" s="2">
        <f t="shared" si="3"/>
        <v>42857.93387999991</v>
      </c>
    </row>
    <row r="30" spans="1:21" x14ac:dyDescent="0.2">
      <c r="A30" s="36" t="s">
        <v>0</v>
      </c>
      <c r="B30" s="37" t="s">
        <v>49</v>
      </c>
      <c r="C30" s="38">
        <v>57879.467199999999</v>
      </c>
      <c r="D30" s="38">
        <v>6.9999999999999999E-4</v>
      </c>
      <c r="E30">
        <f t="shared" si="0"/>
        <v>23562.636732917439</v>
      </c>
      <c r="F30" s="30">
        <f t="shared" si="4"/>
        <v>23561.5</v>
      </c>
      <c r="G30">
        <f t="shared" si="1"/>
        <v>0.31341999999858672</v>
      </c>
      <c r="K30">
        <f>+G30</f>
        <v>0.31341999999858672</v>
      </c>
      <c r="O30">
        <f t="shared" ca="1" si="2"/>
        <v>0.31466976244591133</v>
      </c>
      <c r="Q30" s="2">
        <f t="shared" si="3"/>
        <v>42860.967199999999</v>
      </c>
    </row>
    <row r="31" spans="1:21" x14ac:dyDescent="0.2">
      <c r="A31" s="39" t="s">
        <v>51</v>
      </c>
      <c r="B31" s="40" t="s">
        <v>49</v>
      </c>
      <c r="C31" s="41">
        <v>57892.427079999819</v>
      </c>
      <c r="D31" s="41">
        <v>2.9999999999999997E-4</v>
      </c>
      <c r="E31">
        <f t="shared" si="0"/>
        <v>23609.640504859341</v>
      </c>
      <c r="F31" s="42">
        <f t="shared" si="4"/>
        <v>23608.5</v>
      </c>
      <c r="G31">
        <f t="shared" si="1"/>
        <v>0.314459999819519</v>
      </c>
      <c r="K31">
        <f>+G31</f>
        <v>0.314459999819519</v>
      </c>
      <c r="O31">
        <f t="shared" ca="1" si="2"/>
        <v>0.31504390402145194</v>
      </c>
      <c r="Q31" s="2">
        <f t="shared" si="3"/>
        <v>42873.927079999819</v>
      </c>
    </row>
    <row r="32" spans="1:21" x14ac:dyDescent="0.2">
      <c r="A32" s="39" t="s">
        <v>51</v>
      </c>
      <c r="B32" s="40" t="s">
        <v>49</v>
      </c>
      <c r="C32" s="41">
        <v>57892.427219999954</v>
      </c>
      <c r="D32" s="41">
        <v>2.0000000000000001E-4</v>
      </c>
      <c r="E32">
        <f t="shared" si="0"/>
        <v>23609.641012621327</v>
      </c>
      <c r="F32" s="42">
        <f t="shared" si="4"/>
        <v>23608.5</v>
      </c>
      <c r="G32">
        <f t="shared" si="1"/>
        <v>0.3145999999542255</v>
      </c>
      <c r="K32">
        <f>+G32</f>
        <v>0.3145999999542255</v>
      </c>
      <c r="O32">
        <f t="shared" ca="1" si="2"/>
        <v>0.31504390402145194</v>
      </c>
      <c r="Q32" s="2">
        <f t="shared" si="3"/>
        <v>42873.927219999954</v>
      </c>
    </row>
    <row r="33" spans="1:17" x14ac:dyDescent="0.2">
      <c r="A33" s="39" t="s">
        <v>51</v>
      </c>
      <c r="B33" s="40" t="s">
        <v>49</v>
      </c>
      <c r="C33" s="41">
        <v>57892.429370000027</v>
      </c>
      <c r="D33" s="41">
        <v>2.9999999999999997E-4</v>
      </c>
      <c r="E33">
        <f t="shared" si="0"/>
        <v>23609.64881038744</v>
      </c>
      <c r="F33" s="42">
        <f t="shared" si="4"/>
        <v>23608.5</v>
      </c>
      <c r="G33">
        <f t="shared" si="1"/>
        <v>0.31675000002724119</v>
      </c>
      <c r="K33">
        <f>+G33</f>
        <v>0.31675000002724119</v>
      </c>
      <c r="O33">
        <f t="shared" ca="1" si="2"/>
        <v>0.31504390402145194</v>
      </c>
      <c r="Q33" s="2">
        <f t="shared" si="3"/>
        <v>42873.929370000027</v>
      </c>
    </row>
    <row r="34" spans="1:17" x14ac:dyDescent="0.2">
      <c r="C34" s="8"/>
      <c r="D34" s="8"/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0:D33" name="Range1"/>
  </protectedRanges>
  <phoneticPr fontId="8" type="noConversion"/>
  <hyperlinks>
    <hyperlink ref="H64684" r:id="rId1" display="http://vsolj.cetus-net.org/bulletin.html"/>
    <hyperlink ref="H64677" r:id="rId2" display="https://www.aavso.org/ejaavso"/>
    <hyperlink ref="AP1535" r:id="rId3" display="http://cdsbib.u-strasbg.fr/cgi-bin/cdsbib?1990RMxAA..21..381G"/>
    <hyperlink ref="AP1532" r:id="rId4" display="http://cdsbib.u-strasbg.fr/cgi-bin/cdsbib?1990RMxAA..21..381G"/>
    <hyperlink ref="AP1534" r:id="rId5" display="http://cdsbib.u-strasbg.fr/cgi-bin/cdsbib?1990RMxAA..21..381G"/>
    <hyperlink ref="AP1510" r:id="rId6" display="http://cdsbib.u-strasbg.fr/cgi-bin/cdsbib?1990RMxAA..21..381G"/>
    <hyperlink ref="I64684" r:id="rId7" display="http://vsolj.cetus-net.org/bulletin.html"/>
    <hyperlink ref="AQ1671" r:id="rId8" display="http://cdsbib.u-strasbg.fr/cgi-bin/cdsbib?1990RMxAA..21..381G"/>
    <hyperlink ref="AQ3315" r:id="rId9" display="http://cdsbib.u-strasbg.fr/cgi-bin/cdsbib?1990RMxAA..21..381G"/>
    <hyperlink ref="AQ1672" r:id="rId10" display="http://cdsbib.u-strasbg.fr/cgi-bin/cdsbib?1990RMxAA..21..381G"/>
    <hyperlink ref="H64681" r:id="rId11" display="https://www.aavso.org/ejaavso"/>
    <hyperlink ref="H2522" r:id="rId12" display="http://vsolj.cetus-net.org/bulletin.html"/>
    <hyperlink ref="AP5760" r:id="rId13" display="http://cdsbib.u-strasbg.fr/cgi-bin/cdsbib?1990RMxAA..21..381G"/>
    <hyperlink ref="AP5763" r:id="rId14" display="http://cdsbib.u-strasbg.fr/cgi-bin/cdsbib?1990RMxAA..21..381G"/>
    <hyperlink ref="AP5761" r:id="rId15" display="http://cdsbib.u-strasbg.fr/cgi-bin/cdsbib?1990RMxAA..21..381G"/>
    <hyperlink ref="AP5739" r:id="rId16" display="http://cdsbib.u-strasbg.fr/cgi-bin/cdsbib?1990RMxAA..21..381G"/>
    <hyperlink ref="I2522" r:id="rId17" display="http://vsolj.cetus-net.org/bulletin.html"/>
    <hyperlink ref="AQ5873" r:id="rId18" display="http://cdsbib.u-strasbg.fr/cgi-bin/cdsbib?1990RMxAA..21..381G"/>
    <hyperlink ref="AQ425" r:id="rId19" display="http://cdsbib.u-strasbg.fr/cgi-bin/cdsbib?1990RMxAA..21..381G"/>
    <hyperlink ref="AQ587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2024-01-15T05:00:25Z</dcterms:modified>
</cp:coreProperties>
</file>