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5149753-D537-4659-BA32-BE31E09CF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/>
  <c r="G35" i="1" s="1"/>
  <c r="K35" i="1" s="1"/>
  <c r="Q35" i="1"/>
  <c r="E30" i="1"/>
  <c r="F30" i="1" s="1"/>
  <c r="G30" i="1" s="1"/>
  <c r="K30" i="1" s="1"/>
  <c r="Q30" i="1"/>
  <c r="E32" i="1"/>
  <c r="F32" i="1"/>
  <c r="G32" i="1" s="1"/>
  <c r="K32" i="1" s="1"/>
  <c r="Q32" i="1"/>
  <c r="Q29" i="1"/>
  <c r="E29" i="1"/>
  <c r="F29" i="1"/>
  <c r="G29" i="1"/>
  <c r="I29" i="1" s="1"/>
  <c r="F23" i="1"/>
  <c r="G23" i="1" s="1"/>
  <c r="I23" i="1" s="1"/>
  <c r="F28" i="1"/>
  <c r="G28" i="1" s="1"/>
  <c r="I28" i="1" s="1"/>
  <c r="E25" i="1"/>
  <c r="F25" i="1"/>
  <c r="G25" i="1"/>
  <c r="I25" i="1" s="1"/>
  <c r="E26" i="1"/>
  <c r="F26" i="1"/>
  <c r="G26" i="1" s="1"/>
  <c r="I26" i="1" s="1"/>
  <c r="E27" i="1"/>
  <c r="F27" i="1"/>
  <c r="G27" i="1"/>
  <c r="I27" i="1" s="1"/>
  <c r="E28" i="1"/>
  <c r="E24" i="1"/>
  <c r="F24" i="1" s="1"/>
  <c r="G24" i="1" s="1"/>
  <c r="J24" i="1" s="1"/>
  <c r="G11" i="1"/>
  <c r="F11" i="1"/>
  <c r="Q25" i="1"/>
  <c r="Q26" i="1"/>
  <c r="Q27" i="1"/>
  <c r="Q28" i="1"/>
  <c r="Q24" i="1"/>
  <c r="E22" i="1"/>
  <c r="F22" i="1" s="1"/>
  <c r="G22" i="1" s="1"/>
  <c r="I22" i="1" s="1"/>
  <c r="E23" i="1"/>
  <c r="Q22" i="1"/>
  <c r="Q23" i="1"/>
  <c r="C21" i="1"/>
  <c r="E21" i="1" s="1"/>
  <c r="F21" i="1" s="1"/>
  <c r="G21" i="1" s="1"/>
  <c r="H21" i="1" s="1"/>
  <c r="Q21" i="1"/>
  <c r="E14" i="1"/>
  <c r="C17" i="1"/>
  <c r="C12" i="1"/>
  <c r="C16" i="1" l="1"/>
  <c r="D18" i="1" s="1"/>
  <c r="E15" i="1"/>
  <c r="C11" i="1"/>
  <c r="O34" i="1" l="1"/>
  <c r="O33" i="1"/>
  <c r="O31" i="1"/>
  <c r="O35" i="1"/>
  <c r="O30" i="1"/>
  <c r="O32" i="1"/>
  <c r="O29" i="1"/>
  <c r="O25" i="1"/>
  <c r="C15" i="1"/>
  <c r="O26" i="1"/>
  <c r="O28" i="1"/>
  <c r="O21" i="1"/>
  <c r="O22" i="1"/>
  <c r="O24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<sst xmlns="http://schemas.openxmlformats.org/spreadsheetml/2006/main" count="77" uniqueCount="52">
  <si>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</si>
  <si>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</si>
  <si>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</si>
  <si>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</si>
  <si>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</si>
  <si>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</si>
  <si>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</si>
  <si>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</si>
  <si>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</si>
  <si>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</si>
  <si>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</si>
  <si>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</si>
  <si>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</si>
  <si>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</si>
  <si>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</si>
  <si>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</si>
  <si>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</si>
  <si>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</si>
  <si>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</si>
  <si>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</si>
  <si>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</si>
  <si>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</si>
  <si>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</si>
  <si>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</si>
  <si>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</si>
  <si>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</si>
  <si>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</si>
  <si>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</si>
  <si>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</si>
  <si>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</si>
  <si>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</si>
  <si>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</si>
  <si>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</si>
  <si>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</si>
  <si>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</si>
  <si>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</si>
  <si>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</si>
  <si>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</si>
  <si>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</si>
  <si>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</si>
  <si>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</si>
  <si>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PZ Boo / GSC 3058-1140</t>
  </si>
  <si>
    <t>EW</t>
  </si>
  <si>
    <t>IBVS 6029</t>
  </si>
  <si>
    <t>I</t>
  </si>
  <si>
    <t>IBVS 6149</t>
  </si>
  <si>
    <t>OEJV 0168</t>
  </si>
  <si>
    <t>OEJV</t>
  </si>
  <si>
    <t>IBVS 6157</t>
  </si>
  <si>
    <t>JBAV, 60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</si>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</sst>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0" xfId="0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5" fillId="0" borderId="0" xfId="0" applyFont="1" applyFill="1" applyAlignment="1"/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Boo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1F-4A73-AC03-72E84F17D4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0.16754999999830034</c:v>
                </c:pt>
                <c:pt idx="2">
                  <c:v>0.16664999999920838</c:v>
                </c:pt>
                <c:pt idx="4">
                  <c:v>0.20607499999459833</c:v>
                </c:pt>
                <c:pt idx="5">
                  <c:v>0.19034999999712454</c:v>
                </c:pt>
                <c:pt idx="6">
                  <c:v>0.18859999999403954</c:v>
                </c:pt>
                <c:pt idx="7">
                  <c:v>0.20382500000414439</c:v>
                </c:pt>
                <c:pt idx="8">
                  <c:v>0.20059999999648426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1F-4A73-AC03-72E84F17D4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0.19142999999894528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1F-4A73-AC03-72E84F17D4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0.27769999999873107</c:v>
                </c:pt>
                <c:pt idx="10">
                  <c:v>0.27869999999529682</c:v>
                </c:pt>
                <c:pt idx="11">
                  <c:v>0.28029999999853317</c:v>
                </c:pt>
                <c:pt idx="12">
                  <c:v>0.290274999999383</c:v>
                </c:pt>
                <c:pt idx="13">
                  <c:v>0.29492500000196742</c:v>
                </c:pt>
                <c:pt idx="14">
                  <c:v>0.31347499999537831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1F-4A73-AC03-72E84F17D4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1F-4A73-AC03-72E84F17D4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1F-4A73-AC03-72E84F17D4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1F-4A73-AC03-72E84F17D4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-1.7100941212201959E-3</c:v>
                </c:pt>
                <c:pt idx="1">
                  <c:v>0.16794632854238253</c:v>
                </c:pt>
                <c:pt idx="2">
                  <c:v>0.16940554249890324</c:v>
                </c:pt>
                <c:pt idx="3">
                  <c:v>0.19334577147307108</c:v>
                </c:pt>
                <c:pt idx="4">
                  <c:v>0.19337997180017702</c:v>
                </c:pt>
                <c:pt idx="5">
                  <c:v>0.19389297670676633</c:v>
                </c:pt>
                <c:pt idx="6">
                  <c:v>0.19400697779711951</c:v>
                </c:pt>
                <c:pt idx="7">
                  <c:v>0.19404117812422547</c:v>
                </c:pt>
                <c:pt idx="8">
                  <c:v>0.20700310209738207</c:v>
                </c:pt>
                <c:pt idx="9">
                  <c:v>0.28566385444107639</c:v>
                </c:pt>
                <c:pt idx="10">
                  <c:v>0.28566385444107639</c:v>
                </c:pt>
                <c:pt idx="11">
                  <c:v>0.2871230683975971</c:v>
                </c:pt>
                <c:pt idx="12">
                  <c:v>0.28745367155962132</c:v>
                </c:pt>
                <c:pt idx="13">
                  <c:v>0.28902688660649517</c:v>
                </c:pt>
                <c:pt idx="14">
                  <c:v>0.30250181548624111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1F-4A73-AC03-72E84F17D4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1F-4A73-AC03-72E84F17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37536"/>
        <c:axId val="1"/>
      </c:scatterChart>
      <c:valAx>
        <c:axId val="51363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3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CE5673-C9A2-AF52-A57C-2CA09712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2.71093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39</v>
      </c>
      <c r="D4" s="29" t="s">
        <v>39</v>
      </c>
    </row>
    <row r="6" spans="1:7">
      <c r="A6" s="5" t="s">
        <v>1</v>
      </c>
    </row>
    <row r="7" spans="1:7">
      <c r="A7" t="s">
        <v>2</v>
      </c>
      <c r="C7" s="47">
        <v>51400.538</v>
      </c>
      <c r="D7" s="30" t="s">
        <v>40</v>
      </c>
    </row>
    <row r="8" spans="1:7">
      <c r="A8" t="s">
        <v>3</v>
      </c>
      <c r="C8" s="47">
        <v>0.62265000000000004</v>
      </c>
      <c r="D8" s="30" t="s">
        <v>40</v>
      </c>
    </row>
    <row r="9" spans="1:7">
      <c r="A9" s="9" t="s">
        <v>29</v>
      </c>
      <c r="B9" s="10"/>
      <c r="C9" s="48">
        <v>-9.5</v>
      </c>
      <c r="D9" s="10" t="s">
        <v>30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-1.7100941212201959E-3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16</v>
      </c>
      <c r="B12" s="10"/>
      <c r="C12" s="22">
        <f ca="1">SLOPE(INDIRECT($G$11):G992,INDIRECT($F$11):F992)</f>
        <v>2.2800218070636034E-5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60324.75433773148</v>
      </c>
    </row>
    <row r="15" spans="1:7">
      <c r="A15" s="12" t="s">
        <v>17</v>
      </c>
      <c r="B15" s="10"/>
      <c r="C15" s="13">
        <f ca="1">(C7+C11)+(C8+C12)*INT(MAX(F21:F3533))</f>
        <v>59708.23679041538</v>
      </c>
      <c r="D15" s="14" t="s">
        <v>37</v>
      </c>
      <c r="E15" s="15">
        <f ca="1">ROUND(2*(E14-$C$7)/$C$8,0)/2+E13</f>
        <v>14333.5</v>
      </c>
    </row>
    <row r="16" spans="1:7">
      <c r="A16" s="16" t="s">
        <v>4</v>
      </c>
      <c r="B16" s="10"/>
      <c r="C16" s="17">
        <f ca="1">+C8+C12</f>
        <v>0.6226728002180707</v>
      </c>
      <c r="D16" s="14" t="s">
        <v>38</v>
      </c>
      <c r="E16" s="24">
        <f ca="1">ROUND(2*(E14-$C$15)/$C$16,0)/2+E13</f>
        <v>991</v>
      </c>
    </row>
    <row r="17" spans="1:18" ht="13.5" thickBot="1">
      <c r="A17" s="14" t="s">
        <v>28</v>
      </c>
      <c r="B17" s="10"/>
      <c r="C17" s="10">
        <f>COUNT(C21:C2191)</f>
        <v>15</v>
      </c>
      <c r="D17" s="14" t="s">
        <v>32</v>
      </c>
      <c r="E17" s="18">
        <f ca="1">+$C$15+$C$16*E16-15018.5-$C$9/24</f>
        <v>45307.201368764821</v>
      </c>
    </row>
    <row r="18" spans="1:18" ht="14.25" thickTop="1" thickBot="1">
      <c r="A18" s="16" t="s">
        <v>5</v>
      </c>
      <c r="B18" s="10"/>
      <c r="C18" s="19">
        <f ca="1">+C15</f>
        <v>59708.23679041538</v>
      </c>
      <c r="D18" s="20">
        <f ca="1">+C16</f>
        <v>0.6226728002180707</v>
      </c>
      <c r="E18" s="21" t="s">
        <v>33</v>
      </c>
    </row>
    <row r="19" spans="1:18" ht="13.5" thickTop="1">
      <c r="A19" s="25" t="s">
        <v>34</v>
      </c>
      <c r="E19" s="26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>
      <c r="A21" t="s">
        <v>40</v>
      </c>
      <c r="C21" s="8">
        <f>C7</f>
        <v>51400.538</v>
      </c>
      <c r="D21" s="8" t="s">
        <v>13</v>
      </c>
      <c r="E21">
        <f t="shared" ref="E21:E35" si="0">+(C21-C$7)/C$8</f>
        <v>0</v>
      </c>
      <c r="F21">
        <f>ROUND(2*E21,0)/2</f>
        <v>0</v>
      </c>
      <c r="G21">
        <f t="shared" ref="G21:G35" si="1">+C21-(C$7+F21*C$8)</f>
        <v>0</v>
      </c>
      <c r="H21">
        <f>+G21</f>
        <v>0</v>
      </c>
      <c r="O21">
        <f t="shared" ref="O21:O35" ca="1" si="2">+C$11+C$12*$F21</f>
        <v>-1.7100941212201959E-3</v>
      </c>
      <c r="Q21" s="2">
        <f t="shared" ref="Q21:Q35" si="3">+C21-15018.5</f>
        <v>36382.038</v>
      </c>
    </row>
    <row r="22" spans="1:18">
      <c r="A22" s="31" t="s">
        <v>43</v>
      </c>
      <c r="B22" s="32" t="s">
        <v>44</v>
      </c>
      <c r="C22" s="31">
        <v>56033.8442</v>
      </c>
      <c r="D22" s="31">
        <v>2.9999999999999997E-4</v>
      </c>
      <c r="E22">
        <f t="shared" si="0"/>
        <v>7441.2690917851105</v>
      </c>
      <c r="F22" s="38">
        <f t="shared" ref="F22:F35" si="4">ROUND(2*E22,0)/2-0.5</f>
        <v>7441</v>
      </c>
      <c r="G22">
        <f t="shared" si="1"/>
        <v>0.16754999999830034</v>
      </c>
      <c r="I22">
        <f>+G22</f>
        <v>0.16754999999830034</v>
      </c>
      <c r="O22">
        <f t="shared" ca="1" si="2"/>
        <v>0.16794632854238253</v>
      </c>
      <c r="Q22" s="2">
        <f t="shared" si="3"/>
        <v>41015.3442</v>
      </c>
    </row>
    <row r="23" spans="1:18">
      <c r="A23" s="31" t="s">
        <v>43</v>
      </c>
      <c r="B23" s="32" t="s">
        <v>44</v>
      </c>
      <c r="C23" s="31">
        <v>56073.692900000002</v>
      </c>
      <c r="D23" s="31">
        <v>4.0000000000000002E-4</v>
      </c>
      <c r="E23">
        <f t="shared" si="0"/>
        <v>7505.2676463502785</v>
      </c>
      <c r="F23" s="38">
        <f t="shared" si="4"/>
        <v>7505</v>
      </c>
      <c r="G23">
        <f t="shared" si="1"/>
        <v>0.16664999999920838</v>
      </c>
      <c r="I23">
        <f>+G23</f>
        <v>0.16664999999920838</v>
      </c>
      <c r="O23">
        <f t="shared" ca="1" si="2"/>
        <v>0.16940554249890324</v>
      </c>
      <c r="Q23" s="2">
        <f t="shared" si="3"/>
        <v>41055.192900000002</v>
      </c>
    </row>
    <row r="24" spans="1:18">
      <c r="A24" s="35" t="s">
        <v>46</v>
      </c>
      <c r="B24" s="36" t="s">
        <v>44</v>
      </c>
      <c r="C24" s="37">
        <v>56727.500180000003</v>
      </c>
      <c r="D24" s="35">
        <v>2.9999999999999997E-4</v>
      </c>
      <c r="E24">
        <f t="shared" si="0"/>
        <v>8555.3074439894026</v>
      </c>
      <c r="F24" s="38">
        <f t="shared" si="4"/>
        <v>8555</v>
      </c>
      <c r="G24">
        <f t="shared" si="1"/>
        <v>0.19142999999894528</v>
      </c>
      <c r="J24">
        <f>+G24</f>
        <v>0.19142999999894528</v>
      </c>
      <c r="O24">
        <f t="shared" ca="1" si="2"/>
        <v>0.19334577147307108</v>
      </c>
      <c r="Q24" s="2">
        <f t="shared" si="3"/>
        <v>41709.000180000003</v>
      </c>
    </row>
    <row r="25" spans="1:18">
      <c r="A25" s="33" t="s">
        <v>45</v>
      </c>
      <c r="B25" s="34" t="s">
        <v>44</v>
      </c>
      <c r="C25" s="33">
        <v>56728.448799999998</v>
      </c>
      <c r="D25" s="33">
        <v>7.3000000000000001E-3</v>
      </c>
      <c r="E25">
        <f t="shared" si="0"/>
        <v>8556.830964426239</v>
      </c>
      <c r="F25" s="38">
        <f t="shared" si="4"/>
        <v>8556.5</v>
      </c>
      <c r="G25">
        <f t="shared" si="1"/>
        <v>0.20607499999459833</v>
      </c>
      <c r="I25">
        <f>+G25</f>
        <v>0.20607499999459833</v>
      </c>
      <c r="O25">
        <f t="shared" ca="1" si="2"/>
        <v>0.19337997180017702</v>
      </c>
      <c r="Q25" s="2">
        <f t="shared" si="3"/>
        <v>41709.948799999998</v>
      </c>
    </row>
    <row r="26" spans="1:18">
      <c r="A26" s="33" t="s">
        <v>45</v>
      </c>
      <c r="B26" s="34" t="s">
        <v>44</v>
      </c>
      <c r="C26" s="33">
        <v>56742.4427</v>
      </c>
      <c r="D26" s="33">
        <v>2.3999999999999998E-3</v>
      </c>
      <c r="E26">
        <f t="shared" si="0"/>
        <v>8579.3057094675969</v>
      </c>
      <c r="F26" s="38">
        <f t="shared" si="4"/>
        <v>8579</v>
      </c>
      <c r="G26">
        <f t="shared" si="1"/>
        <v>0.19034999999712454</v>
      </c>
      <c r="I26">
        <f>+G26</f>
        <v>0.19034999999712454</v>
      </c>
      <c r="O26">
        <f t="shared" ca="1" si="2"/>
        <v>0.19389297670676633</v>
      </c>
      <c r="Q26" s="2">
        <f t="shared" si="3"/>
        <v>41723.9427</v>
      </c>
    </row>
    <row r="27" spans="1:18">
      <c r="A27" s="33" t="s">
        <v>45</v>
      </c>
      <c r="B27" s="34" t="s">
        <v>44</v>
      </c>
      <c r="C27" s="33">
        <v>56745.554199999999</v>
      </c>
      <c r="D27" s="33">
        <v>2.0999999999999999E-3</v>
      </c>
      <c r="E27">
        <f t="shared" si="0"/>
        <v>8584.3028988998594</v>
      </c>
      <c r="F27" s="38">
        <f t="shared" si="4"/>
        <v>8584</v>
      </c>
      <c r="G27">
        <f t="shared" si="1"/>
        <v>0.18859999999403954</v>
      </c>
      <c r="I27">
        <f>+G27</f>
        <v>0.18859999999403954</v>
      </c>
      <c r="O27">
        <f t="shared" ca="1" si="2"/>
        <v>0.19400697779711951</v>
      </c>
      <c r="Q27" s="2">
        <f t="shared" si="3"/>
        <v>41727.054199999999</v>
      </c>
    </row>
    <row r="28" spans="1:18">
      <c r="A28" s="33" t="s">
        <v>45</v>
      </c>
      <c r="B28" s="34" t="s">
        <v>44</v>
      </c>
      <c r="C28" s="33">
        <v>56746.503400000001</v>
      </c>
      <c r="D28" s="33">
        <v>6.3E-3</v>
      </c>
      <c r="E28">
        <f t="shared" si="0"/>
        <v>8585.8273508391558</v>
      </c>
      <c r="F28" s="38">
        <f t="shared" si="4"/>
        <v>8585.5</v>
      </c>
      <c r="G28">
        <f t="shared" si="1"/>
        <v>0.20382500000414439</v>
      </c>
      <c r="I28">
        <f>+G28</f>
        <v>0.20382500000414439</v>
      </c>
      <c r="O28">
        <f t="shared" ca="1" si="2"/>
        <v>0.19404117812422547</v>
      </c>
      <c r="Q28" s="2">
        <f t="shared" si="3"/>
        <v>41728.003400000001</v>
      </c>
    </row>
    <row r="29" spans="1:18">
      <c r="A29" s="39" t="s">
        <v>48</v>
      </c>
      <c r="B29" s="40"/>
      <c r="C29" s="39">
        <v>57100.476699999999</v>
      </c>
      <c r="D29" s="39">
        <v>1.5E-3</v>
      </c>
      <c r="E29">
        <f t="shared" si="0"/>
        <v>9154.322171364327</v>
      </c>
      <c r="F29" s="38">
        <f t="shared" si="4"/>
        <v>9154</v>
      </c>
      <c r="G29">
        <f t="shared" si="1"/>
        <v>0.20059999999648426</v>
      </c>
      <c r="I29">
        <f>+G29</f>
        <v>0.20059999999648426</v>
      </c>
      <c r="O29">
        <f t="shared" ca="1" si="2"/>
        <v>0.20700310209738207</v>
      </c>
      <c r="Q29" s="2">
        <f t="shared" si="3"/>
        <v>42081.976699999999</v>
      </c>
    </row>
    <row r="30" spans="1:18">
      <c r="A30" s="41" t="s">
        <v>49</v>
      </c>
      <c r="B30" s="42" t="s">
        <v>44</v>
      </c>
      <c r="C30" s="44">
        <v>59248.696300000003</v>
      </c>
      <c r="D30" s="45">
        <v>3.5000000000000001E-3</v>
      </c>
      <c r="E30">
        <f t="shared" si="0"/>
        <v>12604.445996948531</v>
      </c>
      <c r="F30" s="43">
        <f t="shared" si="4"/>
        <v>12604</v>
      </c>
      <c r="G30">
        <f t="shared" si="1"/>
        <v>0.27769999999873107</v>
      </c>
      <c r="K30">
        <f t="shared" ref="K30:K35" si="5">+G30</f>
        <v>0.27769999999873107</v>
      </c>
      <c r="O30">
        <f t="shared" ca="1" si="2"/>
        <v>0.28566385444107639</v>
      </c>
      <c r="Q30" s="2">
        <f t="shared" si="3"/>
        <v>44230.196300000003</v>
      </c>
    </row>
    <row r="31" spans="1:18">
      <c r="A31" s="41" t="s">
        <v>50</v>
      </c>
      <c r="B31" s="42" t="s">
        <v>44</v>
      </c>
      <c r="C31" s="46">
        <v>59248.6973</v>
      </c>
      <c r="D31" s="45">
        <v>3.5000000000000001E-3</v>
      </c>
      <c r="E31">
        <f t="shared" si="0"/>
        <v>12604.447602987229</v>
      </c>
      <c r="F31" s="43">
        <f t="shared" si="4"/>
        <v>12604</v>
      </c>
      <c r="G31">
        <f t="shared" si="1"/>
        <v>0.27869999999529682</v>
      </c>
      <c r="K31">
        <f t="shared" si="5"/>
        <v>0.27869999999529682</v>
      </c>
      <c r="O31">
        <f t="shared" ca="1" si="2"/>
        <v>0.28566385444107639</v>
      </c>
      <c r="Q31" s="2">
        <f t="shared" si="3"/>
        <v>44230.1973</v>
      </c>
    </row>
    <row r="32" spans="1:18">
      <c r="A32" s="41" t="s">
        <v>49</v>
      </c>
      <c r="B32" s="42" t="s">
        <v>44</v>
      </c>
      <c r="C32" s="44">
        <v>59288.548499999997</v>
      </c>
      <c r="D32" s="45">
        <v>3.5000000000000001E-3</v>
      </c>
      <c r="E32">
        <f t="shared" si="0"/>
        <v>12668.450172649154</v>
      </c>
      <c r="F32" s="43">
        <f t="shared" si="4"/>
        <v>12668</v>
      </c>
      <c r="G32">
        <f t="shared" si="1"/>
        <v>0.28029999999853317</v>
      </c>
      <c r="K32">
        <f t="shared" si="5"/>
        <v>0.28029999999853317</v>
      </c>
      <c r="O32">
        <f t="shared" ca="1" si="2"/>
        <v>0.2871230683975971</v>
      </c>
      <c r="Q32" s="2">
        <f t="shared" si="3"/>
        <v>44270.048499999997</v>
      </c>
    </row>
    <row r="33" spans="1:17">
      <c r="A33" s="41" t="s">
        <v>50</v>
      </c>
      <c r="B33" s="42" t="s">
        <v>44</v>
      </c>
      <c r="C33" s="46">
        <v>59297.586900000002</v>
      </c>
      <c r="D33" s="45">
        <v>3.5000000000000001E-3</v>
      </c>
      <c r="E33">
        <f t="shared" si="0"/>
        <v>12682.966192885251</v>
      </c>
      <c r="F33" s="43">
        <f t="shared" si="4"/>
        <v>12682.5</v>
      </c>
      <c r="G33">
        <f t="shared" si="1"/>
        <v>0.290274999999383</v>
      </c>
      <c r="K33">
        <f t="shared" si="5"/>
        <v>0.290274999999383</v>
      </c>
      <c r="O33">
        <f t="shared" ca="1" si="2"/>
        <v>0.28745367155962132</v>
      </c>
      <c r="Q33" s="2">
        <f t="shared" si="3"/>
        <v>44279.086900000002</v>
      </c>
    </row>
    <row r="34" spans="1:17">
      <c r="A34" s="41" t="s">
        <v>50</v>
      </c>
      <c r="B34" s="42" t="s">
        <v>44</v>
      </c>
      <c r="C34" s="46">
        <v>59340.554400000001</v>
      </c>
      <c r="D34" s="45">
        <v>3.5000000000000001E-3</v>
      </c>
      <c r="E34">
        <f t="shared" si="0"/>
        <v>12751.97366096523</v>
      </c>
      <c r="F34" s="43">
        <f t="shared" si="4"/>
        <v>12751.5</v>
      </c>
      <c r="G34">
        <f t="shared" si="1"/>
        <v>0.29492500000196742</v>
      </c>
      <c r="K34">
        <f t="shared" si="5"/>
        <v>0.29492500000196742</v>
      </c>
      <c r="O34">
        <f t="shared" ca="1" si="2"/>
        <v>0.28902688660649517</v>
      </c>
      <c r="Q34" s="2">
        <f t="shared" si="3"/>
        <v>44322.054400000001</v>
      </c>
    </row>
    <row r="35" spans="1:17">
      <c r="A35" s="41" t="s">
        <v>50</v>
      </c>
      <c r="B35" s="42" t="s">
        <v>44</v>
      </c>
      <c r="C35" s="46">
        <v>59708.559099999999</v>
      </c>
      <c r="D35" s="45">
        <v>3.5000000000000001E-3</v>
      </c>
      <c r="E35">
        <f t="shared" si="0"/>
        <v>13343.003452983214</v>
      </c>
      <c r="F35" s="43">
        <f t="shared" si="4"/>
        <v>13342.5</v>
      </c>
      <c r="G35">
        <f t="shared" si="1"/>
        <v>0.31347499999537831</v>
      </c>
      <c r="K35">
        <f t="shared" si="5"/>
        <v>0.31347499999537831</v>
      </c>
      <c r="O35">
        <f t="shared" ca="1" si="2"/>
        <v>0.30250181548624111</v>
      </c>
      <c r="Q35" s="2">
        <f t="shared" si="3"/>
        <v>44690.059099999999</v>
      </c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sortState xmlns:xlrd2="http://schemas.microsoft.com/office/spreadsheetml/2017/richdata2" ref="A21:T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2024-01-15T05:06:14Z</dcterms:modified>
</cp:coreProperties>
</file>