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A8A66F3-3CC8-4A87-9784-71C3FF521D39}" xr6:coauthVersionLast="47" xr6:coauthVersionMax="47" xr10:uidLastSave="{00000000-0000-0000-0000-000000000000}"/>
  <bookViews>
    <workbookView xWindow="405" yWindow="165" windowWidth="13500" windowHeight="15180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C17" i="1"/>
  <c r="Q21" i="1"/>
  <c r="C12" i="1"/>
  <c r="C16" i="1" l="1"/>
  <c r="D18" i="1" s="1"/>
  <c r="E15" i="1"/>
  <c r="C11" i="1"/>
  <c r="O22" i="1" l="1"/>
  <c r="S22" i="1" s="1"/>
  <c r="O21" i="1"/>
  <c r="S21" i="1" s="1"/>
  <c r="C15" i="1"/>
  <c r="C18" i="1" l="1"/>
  <c r="E16" i="1"/>
  <c r="E17" i="1" s="1"/>
  <c r="S19" i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<sst xmlns="http://schemas.openxmlformats.org/spreadsheetml/2006/main" count="54" uniqueCount="51">
  <si>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</si>
  <si>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</si>
  <si>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</si>
  <si>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</si>
  <si>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</si>
  <si>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</si>
  <si>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</si>
  <si>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</si>
  <si>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</si>
  <si>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</si>
  <si>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</si>
  <si>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</si>
  <si>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</si>
  <si>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</si>
  <si>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</si>
  <si>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</si>
  <si>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</si>
  <si>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</si>
  <si>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</si>
  <si>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</si>
  <si>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</si>
  <si>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</si>
  <si>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</si>
  <si>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</si>
  <si>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</si>
  <si>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</si>
  <si>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</si>
  <si>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</si>
  <si>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</si>
  <si>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</si>
  <si>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</si>
  <si>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</si>
  <si>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</si>
  <si>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</si>
  <si>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</si>
  <si>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</si>
  <si>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</si>
  <si>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</si>
  <si>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</si>
  <si>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</si>
  <si>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</si>
  <si>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</si>
  <si>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G0175-3820</t>
  </si>
  <si>
    <t>IBVS 6011</t>
  </si>
  <si>
    <t>I</t>
  </si>
  <si>
    <t>G0175-3820_CMi.xls</t>
  </si>
  <si>
    <t>ED</t>
  </si>
  <si>
    <t>CMi</t>
  </si>
  <si>
    <t>VSX</t>
  </si>
  <si>
    <t>ASAS J071443+0558.6  CMi/ GSC 0175-3820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</si>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</sst>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 J071443+0558.6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2620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33-4FD9-962D-BB52105CCFEA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2620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1">
                  <c:v>-2.3240000002260786E-2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33-4FD9-962D-BB52105CCFEA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2620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33-4FD9-962D-BB52105CCFEA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2620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33-4FD9-962D-BB52105CCFEA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2620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33-4FD9-962D-BB52105CCFEA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2620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33-4FD9-962D-BB52105CCFEA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2620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33-4FD9-962D-BB52105CCFEA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2620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-2.3240000002260786E-2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33-4FD9-962D-BB52105CCFEA}"/>
            </c:ext>
          </c:extLst>
        </c:ser>
        <c:ser>
          <c:idx val="8"/>
          <c:order val="8"/>
          <c:tx>
            <c:strRef>
              <c:f>A!$R$20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2620</c:v>
                </c:pt>
              </c:numCache>
            </c:numRef>
          </c:xVal>
          <c:yVal>
            <c:numRef>
              <c:f>A!$R$21:$R$999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33-4FD9-962D-BB52105CC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698536"/>
        <c:axId val="1"/>
      </c:scatterChart>
      <c:valAx>
        <c:axId val="785698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698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6E1AEA1-20E1-CA97-A340-4BF43BC40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K20" sqref="K2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  <c r="E1" t="s">
        <v>45</v>
      </c>
    </row>
    <row r="2" spans="1:7" x14ac:dyDescent="0.2">
      <c r="A2" t="s">
        <v>23</v>
      </c>
      <c r="B2" t="s">
        <v>46</v>
      </c>
      <c r="C2" s="31" t="s">
        <v>41</v>
      </c>
      <c r="D2" s="3" t="s">
        <v>47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53363.716</v>
      </c>
      <c r="D7" s="30" t="s">
        <v>48</v>
      </c>
    </row>
    <row r="8" spans="1:7" x14ac:dyDescent="0.2">
      <c r="A8" t="s">
        <v>3</v>
      </c>
      <c r="C8" s="8">
        <v>0.97031199999999995</v>
      </c>
      <c r="D8" s="30" t="s">
        <v>48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-8.8702290084964837E-6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60338.672067476851</v>
      </c>
    </row>
    <row r="15" spans="1:7" x14ac:dyDescent="0.2">
      <c r="A15" s="12" t="s">
        <v>17</v>
      </c>
      <c r="B15" s="10"/>
      <c r="C15" s="13">
        <f ca="1">(C7+C11)+(C8+C12)*INT(MAX(F21:F3533))</f>
        <v>55905.910199999998</v>
      </c>
      <c r="D15" s="14" t="s">
        <v>38</v>
      </c>
      <c r="E15" s="15">
        <f ca="1">ROUND(2*(E14-$C$7)/$C$8,0)/2+E13</f>
        <v>7189.5</v>
      </c>
    </row>
    <row r="16" spans="1:7" x14ac:dyDescent="0.2">
      <c r="A16" s="16" t="s">
        <v>4</v>
      </c>
      <c r="B16" s="10"/>
      <c r="C16" s="17">
        <f ca="1">+C8+C12</f>
        <v>0.97030312977099142</v>
      </c>
      <c r="D16" s="14" t="s">
        <v>39</v>
      </c>
      <c r="E16" s="24">
        <f ca="1">ROUND(2*(E14-$C$15)/$C$16,0)/2+E13</f>
        <v>4569.5</v>
      </c>
    </row>
    <row r="17" spans="1:19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45321.606184821881</v>
      </c>
    </row>
    <row r="18" spans="1:19" ht="14.25" thickTop="1" thickBot="1" x14ac:dyDescent="0.25">
      <c r="A18" s="16" t="s">
        <v>5</v>
      </c>
      <c r="B18" s="10"/>
      <c r="C18" s="19">
        <f ca="1">+C15</f>
        <v>55905.910199999998</v>
      </c>
      <c r="D18" s="20">
        <f ca="1">+C16</f>
        <v>0.97030312977099142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53363.716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38345.216</v>
      </c>
      <c r="S21">
        <f ca="1">+(O21-G21)^2</f>
        <v>0</v>
      </c>
    </row>
    <row r="22" spans="1:19" x14ac:dyDescent="0.2">
      <c r="A22" s="33" t="s">
        <v>43</v>
      </c>
      <c r="B22" s="34" t="s">
        <v>44</v>
      </c>
      <c r="C22" s="33">
        <v>55905.910199999998</v>
      </c>
      <c r="D22" s="33">
        <v>2.0000000000000001E-4</v>
      </c>
      <c r="E22">
        <f>+(C22-C$7)/C$8</f>
        <v>2619.9760489409573</v>
      </c>
      <c r="F22">
        <f>ROUND(2*E22,0)/2</f>
        <v>2620</v>
      </c>
      <c r="G22">
        <f>+C22-(C$7+F22*C$8)</f>
        <v>-2.3240000002260786E-2</v>
      </c>
      <c r="I22">
        <f>+G22</f>
        <v>-2.3240000002260786E-2</v>
      </c>
      <c r="O22">
        <f ca="1">+C$11+C$12*$F22</f>
        <v>-2.3240000002260786E-2</v>
      </c>
      <c r="Q22" s="2">
        <f>+C22-15018.5</f>
        <v>40887.410199999998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2024-01-29T03:07:46Z</dcterms:modified>
</cp:coreProperties>
</file>