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D1E17C3-A26D-47A7-B641-5A8CB113DB1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2" i="1" l="1"/>
  <c r="Q22" i="1" s="1"/>
  <c r="E21" i="1"/>
  <c r="F21" i="1" s="1"/>
  <c r="G21" i="1" s="1"/>
  <c r="I21" i="1" s="1"/>
  <c r="Q21" i="1"/>
  <c r="G11" i="1"/>
  <c r="F11" i="1"/>
  <c r="E14" i="1"/>
  <c r="C17" i="1"/>
  <c r="E22" i="1" l="1"/>
  <c r="F22" i="1" s="1"/>
  <c r="G22" i="1" s="1"/>
  <c r="E15" i="1"/>
  <c r="C12" i="1"/>
  <c r="C11" i="1"/>
  <c r="C16" i="1" l="1"/>
  <c r="D18" i="1" s="1"/>
  <c r="H22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<sst xmlns="http://schemas.openxmlformats.org/spreadsheetml/2006/main" count="52" uniqueCount="47">
  <si>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</si>
  <si>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</si>
  <si>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</si>
  <si>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</si>
  <si>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</si>
  <si>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</si>
  <si>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</si>
  <si>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</si>
  <si>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</si>
  <si>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</si>
  <si>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</si>
  <si>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</si>
  <si>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</si>
  <si>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</si>
  <si>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</si>
  <si>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</si>
  <si>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</si>
  <si>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</si>
  <si>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</si>
  <si>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</si>
  <si>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</si>
  <si>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</si>
  <si>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</si>
  <si>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</si>
  <si>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</si>
  <si>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</si>
  <si>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</si>
  <si>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</si>
  <si>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</si>
  <si>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</si>
  <si>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</si>
  <si>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</si>
  <si>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</si>
  <si>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</si>
  <si>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</si>
  <si>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</si>
  <si>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</si>
  <si>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</si>
  <si>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</si>
  <si>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</si>
  <si>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</si>
  <si>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</si>
  <si>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BU CMi / GSC 0193-0205</t>
  </si>
  <si>
    <t>EA/RS</t>
  </si>
  <si>
    <t>IBVS 5843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</si>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</sst>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CMi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9-4268-9CD4-FA54B0ECD1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-0.59219999999186257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C9-4268-9CD4-FA54B0ECD1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C9-4268-9CD4-FA54B0ECD1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C9-4268-9CD4-FA54B0ECD1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C9-4268-9CD4-FA54B0ECD1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C9-4268-9CD4-FA54B0ECD1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C9-4268-9CD4-FA54B0ECD1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-0.59219999999186257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C9-4268-9CD4-FA54B0ECD1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-228.5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C9-4268-9CD4-FA54B0ECD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16400"/>
        <c:axId val="1"/>
      </c:scatterChart>
      <c:valAx>
        <c:axId val="54551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1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95250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21EDAB-087E-1C4D-BEA1-D3E340ED4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54516.7</v>
      </c>
      <c r="D7" s="30" t="s">
        <v>41</v>
      </c>
    </row>
    <row r="8" spans="1:7" x14ac:dyDescent="0.2">
      <c r="A8" t="s">
        <v>3</v>
      </c>
      <c r="C8" s="33">
        <v>4.9778000000000002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2.5916849014961164E-3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60336.818766435186</v>
      </c>
    </row>
    <row r="15" spans="1:7" x14ac:dyDescent="0.2">
      <c r="A15" s="12" t="s">
        <v>17</v>
      </c>
      <c r="B15" s="10"/>
      <c r="C15" s="13">
        <f ca="1">(C7+C11)+(C8+C12)*INT(MAX(F21:F3533))</f>
        <v>54516.7</v>
      </c>
      <c r="D15" s="14" t="s">
        <v>38</v>
      </c>
      <c r="E15" s="15">
        <f ca="1">ROUND(2*(E14-$C$7)/$C$8,0)/2+E13</f>
        <v>1170</v>
      </c>
    </row>
    <row r="16" spans="1:7" x14ac:dyDescent="0.2">
      <c r="A16" s="16" t="s">
        <v>4</v>
      </c>
      <c r="B16" s="10"/>
      <c r="C16" s="17">
        <f ca="1">+C8+C12</f>
        <v>4.9803916849014964</v>
      </c>
      <c r="D16" s="14" t="s">
        <v>39</v>
      </c>
      <c r="E16" s="24">
        <f ca="1">ROUND(2*(E14-$C$15)/$C$16,0)/2+E13</f>
        <v>1169.5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45323.163908825634</v>
      </c>
    </row>
    <row r="18" spans="1:18" ht="14.25" thickTop="1" thickBot="1" x14ac:dyDescent="0.25">
      <c r="A18" s="16" t="s">
        <v>5</v>
      </c>
      <c r="B18" s="10"/>
      <c r="C18" s="19">
        <f ca="1">+C15</f>
        <v>54516.7</v>
      </c>
      <c r="D18" s="20">
        <f ca="1">+C16</f>
        <v>4.9803916849014964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1" t="s">
        <v>44</v>
      </c>
      <c r="B21" s="32" t="s">
        <v>45</v>
      </c>
      <c r="C21" s="31">
        <v>53378.680500000002</v>
      </c>
      <c r="D21" s="31">
        <v>1.2999999999999999E-3</v>
      </c>
      <c r="E21">
        <f>+(C21-C$7)/C$8</f>
        <v>-228.61896821889084</v>
      </c>
      <c r="F21">
        <f>ROUND(2*E21,0)/2</f>
        <v>-228.5</v>
      </c>
      <c r="G21">
        <f>+C21-(C$7+F21*C$8)</f>
        <v>-0.59219999999186257</v>
      </c>
      <c r="I21">
        <f>+G21</f>
        <v>-0.59219999999186257</v>
      </c>
      <c r="O21">
        <f ca="1">+C$11+C$12*$F21</f>
        <v>-0.59219999999186257</v>
      </c>
      <c r="Q21" s="2">
        <f>+C21-15018.5</f>
        <v>38360.180500000002</v>
      </c>
    </row>
    <row r="22" spans="1:18" x14ac:dyDescent="0.2">
      <c r="A22" t="s">
        <v>41</v>
      </c>
      <c r="C22" s="8">
        <f>C7</f>
        <v>54516.7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39498.199999999997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27">
    <sortCondition ref="C21:C27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2024-01-27T06:39:01Z</dcterms:modified>
</cp:coreProperties>
</file>