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EAAE5DA-DD88-4BCE-9BA0-1B9AC8D4D9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C15" i="1"/>
  <c r="E16" i="1" s="1"/>
  <c r="O21" i="1"/>
  <c r="S21" i="1" s="1"/>
  <c r="O22" i="1"/>
  <c r="S22" i="1" s="1"/>
  <c r="S19" i="1" l="1"/>
  <c r="C18" i="1"/>
  <c r="E17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<sst xmlns="http://schemas.openxmlformats.org/spreadsheetml/2006/main" count="54" uniqueCount="50">
  <si>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</si>
  <si>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</si>
  <si>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</si>
  <si>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</si>
  <si>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</si>
  <si>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</si>
  <si>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</si>
  <si>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</si>
  <si>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</si>
  <si>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</si>
  <si>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</si>
  <si>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</si>
  <si>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</si>
  <si>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</si>
  <si>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</si>
  <si>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</si>
  <si>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</si>
  <si>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</si>
  <si>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</si>
  <si>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</si>
  <si>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</si>
  <si>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</si>
  <si>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</si>
  <si>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</si>
  <si>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</si>
  <si>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</si>
  <si>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</si>
  <si>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</si>
  <si>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</si>
  <si>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</si>
  <si>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</si>
  <si>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</si>
  <si>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</si>
  <si>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</si>
  <si>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</si>
  <si>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</si>
  <si>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</si>
  <si>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</si>
  <si>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</si>
  <si>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</si>
  <si>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</si>
  <si>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</si>
  <si>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G0176-0801</t>
  </si>
  <si>
    <t>G0176-0801_CMi.xls</t>
  </si>
  <si>
    <t>CMi</t>
  </si>
  <si>
    <t>IBVS 5945</t>
  </si>
  <si>
    <t>II</t>
  </si>
  <si>
    <t>VSX</t>
  </si>
  <si>
    <t>EW CMi / GSC 0176-0801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</si>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</sst>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CMi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11-4BA4-9ED5-D879BF925E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-2.7249999984633178E-3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11-4BA4-9ED5-D879BF925E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11-4BA4-9ED5-D879BF925E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11-4BA4-9ED5-D879BF925E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11-4BA4-9ED5-D879BF925E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11-4BA4-9ED5-D879BF925E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11-4BA4-9ED5-D879BF925E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2.1684043449710089E-19</c:v>
                </c:pt>
                <c:pt idx="1">
                  <c:v>-2.7249999984633178E-3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11-4BA4-9ED5-D879BF925E1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5552.5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11-4BA4-9ED5-D879BF925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645136"/>
        <c:axId val="1"/>
      </c:scatterChart>
      <c:valAx>
        <c:axId val="372645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2645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0</xdr:rowOff>
    </xdr:from>
    <xdr:to>
      <xdr:col>16</xdr:col>
      <xdr:colOff>342900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AE8A977-CD6F-9D20-CE20-28A45E260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  <c r="E1" t="s">
        <v>43</v>
      </c>
    </row>
    <row r="2" spans="1:7" x14ac:dyDescent="0.2">
      <c r="A2" t="s">
        <v>23</v>
      </c>
      <c r="B2" t="s">
        <v>13</v>
      </c>
      <c r="C2" s="31" t="s">
        <v>41</v>
      </c>
      <c r="D2" s="3" t="s">
        <v>44</v>
      </c>
      <c r="E2" s="32" t="s">
        <v>42</v>
      </c>
      <c r="F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53743.688000000002</v>
      </c>
      <c r="D7" s="30" t="s">
        <v>47</v>
      </c>
    </row>
    <row r="8" spans="1:7" x14ac:dyDescent="0.2">
      <c r="A8" t="s">
        <v>3</v>
      </c>
      <c r="C8" s="35">
        <v>0.27465000000000001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2.1684043449710089E-19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-4.9076992318114687E-7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60338.557807523146</v>
      </c>
    </row>
    <row r="15" spans="1:7" x14ac:dyDescent="0.2">
      <c r="A15" s="12" t="s">
        <v>17</v>
      </c>
      <c r="B15" s="10"/>
      <c r="C15" s="13">
        <f ca="1">(C7+C11)+(C8+C12)*INT(MAX(F21:F3533))</f>
        <v>55268.542075245387</v>
      </c>
      <c r="D15" s="14" t="s">
        <v>38</v>
      </c>
      <c r="E15" s="15">
        <f ca="1">ROUND(2*(E14-$C$7)/$C$8,0)/2+E13</f>
        <v>24013</v>
      </c>
    </row>
    <row r="16" spans="1:7" x14ac:dyDescent="0.2">
      <c r="A16" s="16" t="s">
        <v>4</v>
      </c>
      <c r="B16" s="10"/>
      <c r="C16" s="17">
        <f ca="1">+C8+C12</f>
        <v>0.2746495092300768</v>
      </c>
      <c r="D16" s="14" t="s">
        <v>39</v>
      </c>
      <c r="E16" s="24">
        <f ca="1">ROUND(2*(E14-$C$15)/$C$16,0)/2+E13</f>
        <v>18461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45320.742498475171</v>
      </c>
    </row>
    <row r="18" spans="1:19" ht="14.25" thickTop="1" thickBot="1" x14ac:dyDescent="0.25">
      <c r="A18" s="16" t="s">
        <v>5</v>
      </c>
      <c r="B18" s="10"/>
      <c r="C18" s="19">
        <f ca="1">+C15</f>
        <v>55268.542075245387</v>
      </c>
      <c r="D18" s="20">
        <f ca="1">+C16</f>
        <v>0.2746495092300768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2.1684043449710089E-19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53743.688000000002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2.1684043449710089E-19</v>
      </c>
      <c r="Q21" s="2">
        <f>+C21-15018.5</f>
        <v>38725.188000000002</v>
      </c>
      <c r="S21">
        <f ca="1">+(O21-G21)^2</f>
        <v>4.70197740328915E-38</v>
      </c>
    </row>
    <row r="22" spans="1:19" x14ac:dyDescent="0.2">
      <c r="A22" s="33" t="s">
        <v>45</v>
      </c>
      <c r="B22" s="34" t="s">
        <v>46</v>
      </c>
      <c r="C22" s="33">
        <v>55268.679400000001</v>
      </c>
      <c r="D22" s="33">
        <v>4.0000000000000002E-4</v>
      </c>
      <c r="E22">
        <f>+(C22-C$7)/C$8</f>
        <v>5552.4900782814457</v>
      </c>
      <c r="F22">
        <f>ROUND(2*E22,0)/2</f>
        <v>5552.5</v>
      </c>
      <c r="G22">
        <f>+C22-(C$7+F22*C$8)</f>
        <v>-2.7249999984633178E-3</v>
      </c>
      <c r="I22">
        <f>+G22</f>
        <v>-2.7249999984633178E-3</v>
      </c>
      <c r="O22">
        <f ca="1">+C$11+C$12*$F22</f>
        <v>-2.7249999984633178E-3</v>
      </c>
      <c r="Q22" s="2">
        <f>+C22-15018.5</f>
        <v>40250.179400000001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2024-01-29T00:23:14Z</dcterms:modified>
</cp:coreProperties>
</file>