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398B812-9223-4FFD-A9CC-6A1F706FE8F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21" i="1"/>
  <c r="F21" i="1"/>
  <c r="G21" i="1"/>
  <c r="H21" i="1"/>
  <c r="E15" i="1"/>
  <c r="C17" i="1"/>
  <c r="Q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<sst xmlns="http://schemas.openxmlformats.org/spreadsheetml/2006/main" count="44" uniqueCount="43">
  <si>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</si>
  <si>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</si>
  <si>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</si>
  <si>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</si>
  <si>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</si>
  <si>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</si>
  <si>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</si>
  <si>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</si>
  <si>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</si>
  <si>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</si>
  <si>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</si>
  <si>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</si>
  <si>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</si>
  <si>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</si>
  <si>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</si>
  <si>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</si>
  <si>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</si>
  <si>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</si>
  <si>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</si>
  <si>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</si>
  <si>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</si>
  <si>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</si>
  <si>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</si>
  <si>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</si>
  <si>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</si>
  <si>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</si>
  <si>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</si>
  <si>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</si>
  <si>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</si>
  <si>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</si>
  <si>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</si>
  <si>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</si>
  <si>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</si>
  <si>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</si>
  <si>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</si>
  <si>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</si>
  <si>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</si>
  <si>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CVn</t>
  </si>
  <si>
    <t>EW</t>
  </si>
  <si>
    <t>IBVS 5699 Eph.</t>
  </si>
  <si>
    <t>IBVS 5699</t>
  </si>
  <si>
    <t xml:space="preserve">GSC 3034-0497 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</si>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</sst>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>
      <alignment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3034-0497 -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05-41C7-AECD-653F28C58CF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05-41C7-AECD-653F28C58CF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05-41C7-AECD-653F28C58CF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05-41C7-AECD-653F28C58CF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05-41C7-AECD-653F28C58CF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05-41C7-AECD-653F28C58CF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05-41C7-AECD-653F28C58CF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05-41C7-AECD-653F28C58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776024"/>
        <c:axId val="1"/>
      </c:scatterChart>
      <c:valAx>
        <c:axId val="724776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776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E8C3352-054F-B060-7027-A75372BF2C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  <c r="D1" t="s">
        <v>37</v>
      </c>
    </row>
    <row r="2" spans="1:7" x14ac:dyDescent="0.2">
      <c r="A2" t="s">
        <v>23</v>
      </c>
      <c r="B2" s="12" t="s">
        <v>38</v>
      </c>
      <c r="C2" s="3"/>
      <c r="D2" s="3"/>
    </row>
    <row r="3" spans="1:7" ht="13.5" thickBot="1" x14ac:dyDescent="0.25"/>
    <row r="4" spans="1:7" ht="14.25" thickTop="1" thickBot="1" x14ac:dyDescent="0.25">
      <c r="A4" s="29" t="s">
        <v>39</v>
      </c>
      <c r="C4" s="8">
        <v>53382.691899999998</v>
      </c>
      <c r="D4" s="9">
        <v>0.39500999999999997</v>
      </c>
    </row>
    <row r="6" spans="1:7" x14ac:dyDescent="0.2">
      <c r="A6" s="5" t="s">
        <v>0</v>
      </c>
    </row>
    <row r="7" spans="1:7" x14ac:dyDescent="0.2">
      <c r="A7" t="s">
        <v>1</v>
      </c>
      <c r="C7">
        <f>+C4</f>
        <v>53382.691899999998</v>
      </c>
    </row>
    <row r="8" spans="1:7" x14ac:dyDescent="0.2">
      <c r="A8" t="s">
        <v>2</v>
      </c>
      <c r="C8">
        <f>+D4</f>
        <v>0.39500999999999997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14</v>
      </c>
      <c r="B11" s="12"/>
      <c r="C11" s="24" t="e">
        <f ca="1">INTERCEPT(INDIRECT($G$11):G992,INDIRECT($F$11):F992)</f>
        <v>#DIV/0!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15</v>
      </c>
      <c r="B12" s="12"/>
      <c r="C12" s="24" t="e">
        <f ca="1">SLOPE(INDIRECT($G$11):G992,INDIRECT($F$11):F992)</f>
        <v>#DIV/0!</v>
      </c>
      <c r="D12" s="3"/>
      <c r="E12" s="12"/>
    </row>
    <row r="13" spans="1:7" x14ac:dyDescent="0.2">
      <c r="A13" s="12" t="s">
        <v>18</v>
      </c>
      <c r="B13" s="12"/>
      <c r="C13" s="3" t="s">
        <v>12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16</v>
      </c>
      <c r="B15" s="12"/>
      <c r="C15" s="15" t="e">
        <f ca="1">(C7+C11)+(C8+C12)*INT(MAX(F21:F3533))</f>
        <v>#DIV/0!</v>
      </c>
      <c r="D15" s="16" t="s">
        <v>32</v>
      </c>
      <c r="E15" s="17">
        <f ca="1">TODAY()+15018.5-B9/24</f>
        <v>60339.5</v>
      </c>
    </row>
    <row r="16" spans="1:7" x14ac:dyDescent="0.2">
      <c r="A16" s="18" t="s">
        <v>3</v>
      </c>
      <c r="B16" s="12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2"/>
      <c r="C17" s="12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2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42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8" x14ac:dyDescent="0.2">
      <c r="A21" s="30" t="s">
        <v>40</v>
      </c>
      <c r="C21" s="10">
        <v>53382.691899999998</v>
      </c>
      <c r="D21" s="10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38364.191899999998</v>
      </c>
    </row>
    <row r="22" spans="1:18" x14ac:dyDescent="0.2">
      <c r="C22" s="10"/>
      <c r="D22" s="10"/>
      <c r="Q22" s="2"/>
      <c r="R22" t="str">
        <f>IF(ABS(C22-C21)&lt;0.00001,1,"")</f>
        <v/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2024-01-30T05:06:51Z</dcterms:modified>
</cp:coreProperties>
</file>