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73F72F6-04CB-4148-BD55-4D7D7E2393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F11" i="1"/>
  <c r="G11" i="1"/>
  <c r="E14" i="1"/>
  <c r="C17" i="1"/>
  <c r="Q21" i="1"/>
  <c r="G22" i="1"/>
  <c r="I22" i="1"/>
  <c r="E22" i="1"/>
  <c r="F22" i="1"/>
  <c r="E21" i="1"/>
  <c r="F21" i="1"/>
  <c r="G21" i="1"/>
  <c r="H21" i="1"/>
  <c r="C12" i="1"/>
  <c r="C16" i="1" l="1"/>
  <c r="D18" i="1" s="1"/>
  <c r="E15" i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<sst xmlns="http://schemas.openxmlformats.org/spreadsheetml/2006/main" count="47" uniqueCount="45">
  <si>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</si>
  <si>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</si>
  <si>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</si>
  <si>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</si>
  <si>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</si>
  <si>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</si>
  <si>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</si>
  <si>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</si>
  <si>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</si>
  <si>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</si>
  <si>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</si>
  <si>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</si>
  <si>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</si>
  <si>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</si>
  <si>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</si>
  <si>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</si>
  <si>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</si>
  <si>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</si>
  <si>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</si>
  <si>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</si>
  <si>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</si>
  <si>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</si>
  <si>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</si>
  <si>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</si>
  <si>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</si>
  <si>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</si>
  <si>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</si>
  <si>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</si>
  <si>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</si>
  <si>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</si>
  <si>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</si>
  <si>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</si>
  <si>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</si>
  <si>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</si>
  <si>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</si>
  <si>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</si>
  <si>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</si>
  <si>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</si>
  <si>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</si>
  <si>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</si>
  <si>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PS Cam / GSC 3729-0046</t>
  </si>
  <si>
    <t>EB</t>
  </si>
  <si>
    <t>IBVS 6011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</si>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</sst>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5E-489F-B340-B90F018D09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9.6100000002479646E-2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5E-489F-B340-B90F018D09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5E-489F-B340-B90F018D09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5E-489F-B340-B90F018D09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5E-489F-B340-B90F018D09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5E-489F-B340-B90F018D09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5E-489F-B340-B90F018D09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9.6100000002479646E-2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5E-489F-B340-B90F018D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04000"/>
        <c:axId val="1"/>
      </c:scatterChart>
      <c:valAx>
        <c:axId val="67890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0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1127819548872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E6DA78-ACBD-A2BA-AC0F-51E5A9C2D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53709.9545</v>
      </c>
      <c r="D4" s="9">
        <v>0.92020000000000002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53709.9545</v>
      </c>
    </row>
    <row r="8" spans="1:7" x14ac:dyDescent="0.2">
      <c r="A8" t="s">
        <v>3</v>
      </c>
      <c r="C8">
        <f>+D4</f>
        <v>0.92020000000000002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6.9388939039072284E-18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3.9768259881017852E-5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60324.795611689813</v>
      </c>
    </row>
    <row r="15" spans="1:7" x14ac:dyDescent="0.2">
      <c r="A15" s="14" t="s">
        <v>18</v>
      </c>
      <c r="B15" s="12"/>
      <c r="C15" s="15">
        <f ca="1">(C7+C11)+(C8+C12)*INT(MAX(F21:F3533))</f>
        <v>55933.253780115876</v>
      </c>
      <c r="D15" s="16" t="s">
        <v>38</v>
      </c>
      <c r="E15" s="17">
        <f ca="1">ROUND(2*(E14-$C$7)/$C$8,0)/2+E13</f>
        <v>7189.5</v>
      </c>
    </row>
    <row r="16" spans="1:7" x14ac:dyDescent="0.2">
      <c r="A16" s="18" t="s">
        <v>4</v>
      </c>
      <c r="B16" s="12"/>
      <c r="C16" s="19">
        <f ca="1">+C8+C12</f>
        <v>0.92023976825988107</v>
      </c>
      <c r="D16" s="16" t="s">
        <v>39</v>
      </c>
      <c r="E16" s="26">
        <f ca="1">ROUND(2*(E14-$C$15)/$C$16,0)/2+E13</f>
        <v>4773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45307.454027353626</v>
      </c>
    </row>
    <row r="18" spans="1:17" ht="14.25" thickTop="1" thickBot="1" x14ac:dyDescent="0.25">
      <c r="A18" s="18" t="s">
        <v>5</v>
      </c>
      <c r="B18" s="12"/>
      <c r="C18" s="21">
        <f ca="1">+C15</f>
        <v>55933.253780115876</v>
      </c>
      <c r="D18" s="22">
        <f ca="1">+C16</f>
        <v>0.92023976825988107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53709.9545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38691.4545</v>
      </c>
    </row>
    <row r="22" spans="1:17" x14ac:dyDescent="0.2">
      <c r="A22" s="29" t="s">
        <v>42</v>
      </c>
      <c r="B22" s="30" t="s">
        <v>43</v>
      </c>
      <c r="C22" s="29">
        <v>55933.713900000002</v>
      </c>
      <c r="D22" s="29">
        <v>5.0000000000000001E-4</v>
      </c>
      <c r="E22">
        <f>+(C22-C$7)/C$8</f>
        <v>2416.604433818738</v>
      </c>
      <c r="F22">
        <f>ROUND(2*E22,0)/2</f>
        <v>2416.5</v>
      </c>
      <c r="G22">
        <f>+C22-(C$7+F22*C$8)</f>
        <v>9.6100000002479646E-2</v>
      </c>
      <c r="I22">
        <f>+G22</f>
        <v>9.6100000002479646E-2</v>
      </c>
      <c r="O22">
        <f ca="1">+C$11+C$12*$F22</f>
        <v>9.6100000002479646E-2</v>
      </c>
      <c r="Q22" s="2">
        <f>+C22-15018.5</f>
        <v>40915.213900000002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2024-01-15T06:05:40Z</dcterms:modified>
</cp:coreProperties>
</file>