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AE89C3C-C66F-4A38-A58D-28571AFB70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E14" i="1"/>
  <c r="E15" i="1" s="1"/>
  <c r="E21" i="1"/>
  <c r="F21" i="1"/>
  <c r="G21" i="1"/>
  <c r="H21" i="1"/>
  <c r="G11" i="1"/>
  <c r="C17" i="1"/>
  <c r="Q21" i="1"/>
  <c r="C11" i="1"/>
  <c r="C12" i="1"/>
  <c r="C16" i="1" l="1"/>
  <c r="D18" i="1" s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<sst xmlns="http://schemas.openxmlformats.org/spreadsheetml/2006/main" count="53" uniqueCount="49">
  <si>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</si>
  <si>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</si>
  <si>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</si>
  <si>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</si>
  <si>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</si>
  <si>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</si>
  <si>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</si>
  <si>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</si>
  <si>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</si>
  <si>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</si>
  <si>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</si>
  <si>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</si>
  <si>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</si>
  <si>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</si>
  <si>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</si>
  <si>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</si>
  <si>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</si>
  <si>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</si>
  <si>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</si>
  <si>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</si>
  <si>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</si>
  <si>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</si>
  <si>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</si>
  <si>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</si>
  <si>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</si>
  <si>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</si>
  <si>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</si>
  <si>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</si>
  <si>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</si>
  <si>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</si>
  <si>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</si>
  <si>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</si>
  <si>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</si>
  <si>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</si>
  <si>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</si>
  <si>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</si>
  <si>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</si>
  <si>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</si>
  <si>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</si>
  <si>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</si>
  <si>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</si>
  <si>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EA:</t>
  </si>
  <si>
    <t>IBVS 5960</t>
  </si>
  <si>
    <t>II</t>
  </si>
  <si>
    <t>OEJV</t>
  </si>
  <si>
    <t>QV Cam / GSC 3722-0650</t>
  </si>
  <si>
    <t>IBVS 6042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</si>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</sst>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Cam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BD-4648-8B50-D0B711BBB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-9.0600000017730054E-2</c:v>
                </c:pt>
                <c:pt idx="2">
                  <c:v>-0.10470000001805602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BD-4648-8B50-D0B711BBB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BD-4648-8B50-D0B711BBB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BD-4648-8B50-D0B711BBB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BD-4648-8B50-D0B711BBB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BD-4648-8B50-D0B711BBB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BD-4648-8B50-D0B711BBB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1419.5</c:v>
                </c:pt>
                <c:pt idx="2">
                  <c:v>1656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-6.9376467033074873E-5</c:v>
                </c:pt>
                <c:pt idx="1">
                  <c:v>-9.0114218075206698E-2</c:v>
                </c:pt>
                <c:pt idx="2">
                  <c:v>-0.1051164054935463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BD-4648-8B50-D0B711BB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71024"/>
        <c:axId val="1"/>
      </c:scatterChart>
      <c:valAx>
        <c:axId val="681771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71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751742-0751-AB84-492A-D8F46C23F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>
        <v>51420.645000000019</v>
      </c>
      <c r="D7" s="29" t="s">
        <v>39</v>
      </c>
    </row>
    <row r="8" spans="1:7" x14ac:dyDescent="0.2">
      <c r="A8" t="s">
        <v>3</v>
      </c>
      <c r="C8">
        <v>2.9060000000000001</v>
      </c>
      <c r="D8" s="29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-6.9376467033074873E-5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-6.3434196272049045E-5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NOW()+15018.5+B9/24</f>
        <v>60325.19255162037</v>
      </c>
    </row>
    <row r="15" spans="1:7" x14ac:dyDescent="0.2">
      <c r="A15" s="14" t="s">
        <v>17</v>
      </c>
      <c r="B15" s="12"/>
      <c r="C15" s="15">
        <f ca="1">(C7+C11)+(C8+C12)*INT(MAX(F21:F3533))</f>
        <v>56232.875883594526</v>
      </c>
      <c r="D15" s="16" t="s">
        <v>37</v>
      </c>
      <c r="E15" s="17">
        <f ca="1">ROUND(2*(E14-$C7)/$C8,0)/2+E13</f>
        <v>3065</v>
      </c>
    </row>
    <row r="16" spans="1:7" x14ac:dyDescent="0.2">
      <c r="A16" s="18" t="s">
        <v>4</v>
      </c>
      <c r="B16" s="12"/>
      <c r="C16" s="19">
        <f ca="1">+C8+C12</f>
        <v>2.9059365658037279</v>
      </c>
      <c r="D16" s="16" t="s">
        <v>38</v>
      </c>
      <c r="E16" s="26">
        <f ca="1">ROUND(2*(E14-$C15)/$C16,0)/2+E13</f>
        <v>1409.5</v>
      </c>
    </row>
    <row r="17" spans="1:17" ht="13.5" thickBot="1" x14ac:dyDescent="0.25">
      <c r="A17" s="16" t="s">
        <v>29</v>
      </c>
      <c r="B17" s="12"/>
      <c r="C17" s="12">
        <f>COUNT(C21:C2191)</f>
        <v>3</v>
      </c>
      <c r="D17" s="16" t="s">
        <v>33</v>
      </c>
      <c r="E17" s="20">
        <f ca="1">+$C7+$C8*E16-15018.5-$C9/24</f>
        <v>40498.547833333352</v>
      </c>
    </row>
    <row r="18" spans="1:17" ht="14.25" thickTop="1" thickBot="1" x14ac:dyDescent="0.25">
      <c r="A18" s="18" t="s">
        <v>5</v>
      </c>
      <c r="B18" s="12"/>
      <c r="C18" s="21">
        <f ca="1">+C15</f>
        <v>56232.875883594526</v>
      </c>
      <c r="D18" s="22">
        <f ca="1">+C16</f>
        <v>2.9059365658037279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29" t="s">
        <v>39</v>
      </c>
      <c r="C21" s="10">
        <v>51420.645000000019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-6.9376467033074873E-5</v>
      </c>
      <c r="Q21" s="2">
        <f>+C21-15018.5</f>
        <v>36402.145000000019</v>
      </c>
    </row>
    <row r="22" spans="1:17" x14ac:dyDescent="0.2">
      <c r="A22" s="33" t="s">
        <v>42</v>
      </c>
      <c r="B22" s="34" t="s">
        <v>43</v>
      </c>
      <c r="C22" s="35">
        <v>55545.621400000004</v>
      </c>
      <c r="D22" s="35">
        <v>2E-3</v>
      </c>
      <c r="E22">
        <f>+(C22-C$7)/C$8</f>
        <v>1419.4688231245646</v>
      </c>
      <c r="F22">
        <f>ROUND(2*E22,0)/2</f>
        <v>1419.5</v>
      </c>
      <c r="G22">
        <f>+C22-(C$7+F22*C$8)</f>
        <v>-9.0600000017730054E-2</v>
      </c>
      <c r="I22">
        <f>+G22</f>
        <v>-9.0600000017730054E-2</v>
      </c>
      <c r="O22">
        <f ca="1">+C$11+C$12*$F22</f>
        <v>-9.0114218075206698E-2</v>
      </c>
      <c r="Q22" s="2">
        <f>+C22-15018.5</f>
        <v>40527.121400000004</v>
      </c>
    </row>
    <row r="23" spans="1:17" x14ac:dyDescent="0.2">
      <c r="A23" s="30" t="s">
        <v>46</v>
      </c>
      <c r="B23" s="31" t="s">
        <v>47</v>
      </c>
      <c r="C23" s="32">
        <v>56232.876300000004</v>
      </c>
      <c r="D23" s="32">
        <v>6.0000000000000006E-4</v>
      </c>
      <c r="E23">
        <f>+(C23-C$7)/C$8</f>
        <v>1655.9639710942824</v>
      </c>
      <c r="F23">
        <f>ROUND(2*E23,0)/2</f>
        <v>1656</v>
      </c>
      <c r="G23">
        <f>+C23-(C$7+F23*C$8)</f>
        <v>-0.10470000001805602</v>
      </c>
      <c r="I23">
        <f>+G23</f>
        <v>-0.10470000001805602</v>
      </c>
      <c r="O23">
        <f ca="1">+C$11+C$12*$F23</f>
        <v>-0.1051164054935463</v>
      </c>
      <c r="Q23" s="2">
        <f>+C23-15018.5</f>
        <v>41214.376300000004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2024-01-15T06:07:16Z</dcterms:modified>
</cp:coreProperties>
</file>