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343CD9-DD0E-4D95-8DDF-C428C88862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Q25" i="1"/>
  <c r="D9" i="1"/>
  <c r="C9" i="1"/>
  <c r="Q24" i="1"/>
  <c r="Q26" i="1"/>
  <c r="Q23" i="1"/>
  <c r="E22" i="1"/>
  <c r="F22" i="1"/>
  <c r="Q22" i="1"/>
  <c r="C7" i="1"/>
  <c r="E25" i="1"/>
  <c r="F25" i="1"/>
  <c r="C8" i="1"/>
  <c r="F16" i="1"/>
  <c r="C17" i="1"/>
  <c r="Q21" i="1"/>
  <c r="E23" i="1"/>
  <c r="F23" i="1"/>
  <c r="G23" i="1"/>
  <c r="K23" i="1"/>
  <c r="E26" i="1"/>
  <c r="F26" i="1"/>
  <c r="G26" i="1"/>
  <c r="I26" i="1"/>
  <c r="G25" i="1"/>
  <c r="K25" i="1"/>
  <c r="E21" i="1"/>
  <c r="F21" i="1"/>
  <c r="G21" i="1"/>
  <c r="I21" i="1"/>
  <c r="G22" i="1"/>
  <c r="G24" i="1"/>
  <c r="I24" i="1"/>
  <c r="K22" i="1"/>
  <c r="C12" i="1"/>
  <c r="C11" i="1"/>
  <c r="O22" i="1" l="1"/>
  <c r="O26" i="1"/>
  <c r="O24" i="1"/>
  <c r="O23" i="1"/>
  <c r="C15" i="1"/>
  <c r="O25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<sst xmlns="http://schemas.openxmlformats.org/spreadsheetml/2006/main" count="54" uniqueCount="49">
  <si>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</si>
  <si>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</si>
  <si>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</si>
  <si>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</si>
  <si>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</si>
  <si>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</si>
  <si>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</si>
  <si>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</si>
  <si>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</si>
  <si>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</si>
  <si>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</si>
  <si>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</si>
  <si>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</si>
  <si>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</si>
  <si>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</si>
  <si>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</si>
  <si>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</si>
  <si>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</si>
  <si>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</si>
  <si>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</si>
  <si>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</si>
  <si>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</si>
  <si>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</si>
  <si>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</si>
  <si>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</si>
  <si>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</si>
  <si>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</si>
  <si>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</si>
  <si>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</si>
  <si>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</si>
  <si>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</si>
  <si>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</si>
  <si>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</si>
  <si>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</si>
  <si>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</si>
  <si>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</si>
  <si>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</si>
  <si>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</si>
  <si>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</si>
  <si>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</si>
  <si>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</si>
  <si>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V0368 Cam   / GSC 4337-0216  </t>
  </si>
  <si>
    <t>IBVS 6011</t>
  </si>
  <si>
    <t>II</t>
  </si>
  <si>
    <t>EW</t>
  </si>
  <si>
    <t>IBVS 6029</t>
  </si>
  <si>
    <t>I</t>
  </si>
  <si>
    <t>vis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</si>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</sst>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7-429E-92D7-6D9AFA27BC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3">
                  <c:v>-5.536500000016531E-2</c:v>
                </c:pt>
                <c:pt idx="5">
                  <c:v>-2.1229999998467974E-2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7-429E-92D7-6D9AFA27BC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7-429E-92D7-6D9AFA27BC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-7.2115000002668239E-2</c:v>
                </c:pt>
                <c:pt idx="2">
                  <c:v>-7.5259999997797422E-2</c:v>
                </c:pt>
                <c:pt idx="4">
                  <c:v>-2.7270000035059638E-2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7-429E-92D7-6D9AFA27BC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7-429E-92D7-6D9AFA27BC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7-429E-92D7-6D9AFA27BC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1.1999999999999999E-3</c:v>
                  </c:pt>
                  <c:pt idx="3">
                    <c:v>8.0000000000000002E-3</c:v>
                  </c:pt>
                  <c:pt idx="4">
                    <c:v>2.9999999999999997E-4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7-429E-92D7-6D9AFA27BC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10716.5</c:v>
                </c:pt>
                <c:pt idx="2">
                  <c:v>10726</c:v>
                </c:pt>
                <c:pt idx="3">
                  <c:v>13001.5</c:v>
                </c:pt>
                <c:pt idx="4">
                  <c:v>15834</c:v>
                </c:pt>
                <c:pt idx="5">
                  <c:v>16253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-0.17445600345762918</c:v>
                </c:pt>
                <c:pt idx="1">
                  <c:v>-7.442180368756178E-2</c:v>
                </c:pt>
                <c:pt idx="2">
                  <c:v>-7.4333125024022798E-2</c:v>
                </c:pt>
                <c:pt idx="3">
                  <c:v>-5.3092251457392978E-2</c:v>
                </c:pt>
                <c:pt idx="4">
                  <c:v>-2.6652007828529473E-2</c:v>
                </c:pt>
                <c:pt idx="5">
                  <c:v>-2.2740812036651681E-2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7-429E-92D7-6D9AFA27B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152384"/>
        <c:axId val="1"/>
      </c:scatterChart>
      <c:valAx>
        <c:axId val="541152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152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D7D159-1BEC-449A-8BDF-76F7BC367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28</v>
      </c>
      <c r="B2" t="s">
        <v>44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51551.756000000001</v>
      </c>
      <c r="D4" s="9">
        <v>0.40891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51551.756000000001</v>
      </c>
    </row>
    <row r="8" spans="1:6" x14ac:dyDescent="0.2">
      <c r="A8" t="s">
        <v>7</v>
      </c>
      <c r="C8">
        <f>+D4</f>
        <v>0.40891</v>
      </c>
    </row>
    <row r="9" spans="1:6" x14ac:dyDescent="0.2">
      <c r="A9" s="26" t="s">
        <v>37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-0.17445600345762918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9.3345961619994772E-6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58197.747489187968</v>
      </c>
      <c r="E15" s="16" t="s">
        <v>38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0.40891933459616198</v>
      </c>
      <c r="E16" s="16" t="s">
        <v>35</v>
      </c>
      <c r="F16" s="17">
        <f ca="1">NOW()+15018.5+$C$5/24</f>
        <v>60324.805277777778</v>
      </c>
    </row>
    <row r="17" spans="1:17" ht="13.5" thickBot="1" x14ac:dyDescent="0.25">
      <c r="A17" s="16" t="s">
        <v>32</v>
      </c>
      <c r="B17" s="12"/>
      <c r="C17" s="12">
        <f>COUNT(C21:C2191)</f>
        <v>6</v>
      </c>
      <c r="E17" s="16" t="s">
        <v>39</v>
      </c>
      <c r="F17" s="17">
        <f ca="1">ROUND(2*(F16-$C$7)/$C$8,0)/2+F15</f>
        <v>21455.5</v>
      </c>
    </row>
    <row r="18" spans="1:17" ht="14.25" thickTop="1" thickBot="1" x14ac:dyDescent="0.25">
      <c r="A18" s="18" t="s">
        <v>9</v>
      </c>
      <c r="B18" s="12"/>
      <c r="C18" s="21">
        <f ca="1">+C15</f>
        <v>58197.747489187968</v>
      </c>
      <c r="D18" s="22">
        <f ca="1">+C16</f>
        <v>0.40891933459616198</v>
      </c>
      <c r="E18" s="16" t="s">
        <v>40</v>
      </c>
      <c r="F18" s="25">
        <f ca="1">ROUND(2*(F16-$C$15)/$C$16,0)/2+F15</f>
        <v>5202.5</v>
      </c>
    </row>
    <row r="19" spans="1:17" ht="13.5" thickTop="1" x14ac:dyDescent="0.2">
      <c r="E19" s="16" t="s">
        <v>36</v>
      </c>
      <c r="F19" s="20">
        <f ca="1">+$C$15+$C$16*F18-15018.5-$C$5/24</f>
        <v>45307.04616075784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1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t="s">
        <v>16</v>
      </c>
      <c r="C21" s="10">
        <v>51551.756000000001</v>
      </c>
      <c r="D21" s="10" t="s">
        <v>18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-0.17445600345762918</v>
      </c>
      <c r="Q21" s="2">
        <f t="shared" ref="Q21:Q26" si="4">+C21-15018.5</f>
        <v>36533.256000000001</v>
      </c>
    </row>
    <row r="22" spans="1:17" x14ac:dyDescent="0.2">
      <c r="A22" s="28" t="s">
        <v>42</v>
      </c>
      <c r="B22" s="29" t="s">
        <v>43</v>
      </c>
      <c r="C22" s="28">
        <v>55933.767899999999</v>
      </c>
      <c r="D22" s="28">
        <v>8.0000000000000004E-4</v>
      </c>
      <c r="E22">
        <f t="shared" si="0"/>
        <v>10716.323640898971</v>
      </c>
      <c r="F22">
        <f t="shared" si="1"/>
        <v>10716.5</v>
      </c>
      <c r="G22">
        <f t="shared" si="2"/>
        <v>-7.2115000002668239E-2</v>
      </c>
      <c r="K22">
        <f>+G22</f>
        <v>-7.2115000002668239E-2</v>
      </c>
      <c r="O22">
        <f t="shared" ca="1" si="3"/>
        <v>-7.442180368756178E-2</v>
      </c>
      <c r="Q22" s="2">
        <f t="shared" si="4"/>
        <v>40915.267899999999</v>
      </c>
    </row>
    <row r="23" spans="1:17" x14ac:dyDescent="0.2">
      <c r="A23" s="30" t="s">
        <v>45</v>
      </c>
      <c r="B23" s="31" t="s">
        <v>46</v>
      </c>
      <c r="C23" s="30">
        <v>55937.649400000002</v>
      </c>
      <c r="D23" s="30">
        <v>1.1999999999999999E-3</v>
      </c>
      <c r="E23">
        <f t="shared" si="0"/>
        <v>10725.815949719989</v>
      </c>
      <c r="F23">
        <f t="shared" si="1"/>
        <v>10726</v>
      </c>
      <c r="G23">
        <f t="shared" si="2"/>
        <v>-7.5259999997797422E-2</v>
      </c>
      <c r="K23">
        <f>+G23</f>
        <v>-7.5259999997797422E-2</v>
      </c>
      <c r="O23">
        <f t="shared" ca="1" si="3"/>
        <v>-7.4333125024022798E-2</v>
      </c>
      <c r="Q23" s="2">
        <f t="shared" si="4"/>
        <v>40919.149400000002</v>
      </c>
    </row>
    <row r="24" spans="1:17" x14ac:dyDescent="0.2">
      <c r="A24" s="32" t="s">
        <v>0</v>
      </c>
      <c r="B24" s="33" t="s">
        <v>46</v>
      </c>
      <c r="C24" s="34">
        <v>56868.144</v>
      </c>
      <c r="D24" s="34">
        <v>8.0000000000000002E-3</v>
      </c>
      <c r="E24">
        <f t="shared" si="0"/>
        <v>13001.364603457971</v>
      </c>
      <c r="F24">
        <f t="shared" si="1"/>
        <v>13001.5</v>
      </c>
      <c r="G24">
        <f t="shared" si="2"/>
        <v>-5.536500000016531E-2</v>
      </c>
      <c r="I24">
        <f>+G24</f>
        <v>-5.536500000016531E-2</v>
      </c>
      <c r="O24">
        <f t="shared" ca="1" si="3"/>
        <v>-5.3092251457392978E-2</v>
      </c>
      <c r="Q24" s="2">
        <f t="shared" si="4"/>
        <v>41849.644</v>
      </c>
    </row>
    <row r="25" spans="1:17" x14ac:dyDescent="0.2">
      <c r="A25" s="35" t="s">
        <v>48</v>
      </c>
      <c r="B25" s="36" t="s">
        <v>46</v>
      </c>
      <c r="C25" s="37">
        <v>58026.409669999965</v>
      </c>
      <c r="D25" s="37">
        <v>2.9999999999999997E-4</v>
      </c>
      <c r="E25">
        <f t="shared" si="0"/>
        <v>15833.933310508335</v>
      </c>
      <c r="F25">
        <f t="shared" si="1"/>
        <v>15834</v>
      </c>
      <c r="G25">
        <f t="shared" si="2"/>
        <v>-2.7270000035059638E-2</v>
      </c>
      <c r="K25">
        <f>+G25</f>
        <v>-2.7270000035059638E-2</v>
      </c>
      <c r="O25">
        <f t="shared" ca="1" si="3"/>
        <v>-2.6652007828529473E-2</v>
      </c>
      <c r="Q25" s="2">
        <f t="shared" si="4"/>
        <v>43007.909669999965</v>
      </c>
    </row>
    <row r="26" spans="1:17" x14ac:dyDescent="0.2">
      <c r="A26" s="32" t="s">
        <v>0</v>
      </c>
      <c r="B26" s="33" t="s">
        <v>43</v>
      </c>
      <c r="C26" s="34">
        <v>58197.749000000003</v>
      </c>
      <c r="D26" s="34">
        <v>8.0000000000000002E-3</v>
      </c>
      <c r="E26">
        <f t="shared" si="0"/>
        <v>16252.948081484928</v>
      </c>
      <c r="F26">
        <f t="shared" si="1"/>
        <v>16253</v>
      </c>
      <c r="G26">
        <f t="shared" si="2"/>
        <v>-2.1229999998467974E-2</v>
      </c>
      <c r="I26">
        <f>+G26</f>
        <v>-2.1229999998467974E-2</v>
      </c>
      <c r="O26">
        <f t="shared" ca="1" si="3"/>
        <v>-2.2740812036651681E-2</v>
      </c>
      <c r="Q26" s="2">
        <f t="shared" si="4"/>
        <v>43179.249000000003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6:D26" name="Range1"/>
  </protectedRanges>
  <phoneticPr fontId="8" type="noConversion"/>
  <hyperlinks>
    <hyperlink ref="H64621" r:id="rId1" display="http://vsolj.cetus-net.org/bulletin.html"/>
    <hyperlink ref="H64614" r:id="rId2" display="https://www.aavso.org/ejaavso"/>
    <hyperlink ref="AP1472" r:id="rId3" display="http://cdsbib.u-strasbg.fr/cgi-bin/cdsbib?1990RMxAA..21..381G"/>
    <hyperlink ref="AP1469" r:id="rId4" display="http://cdsbib.u-strasbg.fr/cgi-bin/cdsbib?1990RMxAA..21..381G"/>
    <hyperlink ref="AP1471" r:id="rId5" display="http://cdsbib.u-strasbg.fr/cgi-bin/cdsbib?1990RMxAA..21..381G"/>
    <hyperlink ref="AP1447" r:id="rId6" display="http://cdsbib.u-strasbg.fr/cgi-bin/cdsbib?1990RMxAA..21..381G"/>
    <hyperlink ref="I64621" r:id="rId7" display="http://vsolj.cetus-net.org/bulletin.html"/>
    <hyperlink ref="AQ1608" r:id="rId8" display="http://cdsbib.u-strasbg.fr/cgi-bin/cdsbib?1990RMxAA..21..381G"/>
    <hyperlink ref="AQ3252" r:id="rId9" display="http://cdsbib.u-strasbg.fr/cgi-bin/cdsbib?1990RMxAA..21..381G"/>
    <hyperlink ref="AQ1609" r:id="rId10" display="http://cdsbib.u-strasbg.fr/cgi-bin/cdsbib?1990RMxAA..21..381G"/>
    <hyperlink ref="H64618" r:id="rId11" display="https://www.aavso.org/ejaavso"/>
    <hyperlink ref="H2459" r:id="rId12" display="http://vsolj.cetus-net.org/bulletin.html"/>
    <hyperlink ref="AP5697" r:id="rId13" display="http://cdsbib.u-strasbg.fr/cgi-bin/cdsbib?1990RMxAA..21..381G"/>
    <hyperlink ref="AP5700" r:id="rId14" display="http://cdsbib.u-strasbg.fr/cgi-bin/cdsbib?1990RMxAA..21..381G"/>
    <hyperlink ref="AP5698" r:id="rId15" display="http://cdsbib.u-strasbg.fr/cgi-bin/cdsbib?1990RMxAA..21..381G"/>
    <hyperlink ref="AP5676" r:id="rId16" display="http://cdsbib.u-strasbg.fr/cgi-bin/cdsbib?1990RMxAA..21..381G"/>
    <hyperlink ref="I2459" r:id="rId17" display="http://vsolj.cetus-net.org/bulletin.html"/>
    <hyperlink ref="AQ5810" r:id="rId18" display="http://cdsbib.u-strasbg.fr/cgi-bin/cdsbib?1990RMxAA..21..381G"/>
    <hyperlink ref="AQ362" r:id="rId19" display="http://cdsbib.u-strasbg.fr/cgi-bin/cdsbib?1990RMxAA..21..381G"/>
    <hyperlink ref="AQ581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2024-01-15T06:19:36Z</dcterms:modified>
</cp:coreProperties>
</file>