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6AC829A-E66B-44A2-B012-E03E062F094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G11" i="1"/>
  <c r="F11" i="1"/>
  <c r="Q23" i="1"/>
  <c r="E22" i="1"/>
  <c r="F22" i="1"/>
  <c r="G22" i="1"/>
  <c r="I22" i="1"/>
  <c r="Q22" i="1"/>
  <c r="C2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3" i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<sst xmlns="http://schemas.openxmlformats.org/spreadsheetml/2006/main" count="54" uniqueCount="48">
  <si>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</si>
  <si>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</si>
  <si>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</si>
  <si>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</si>
  <si>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</si>
  <si>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</si>
  <si>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</si>
  <si>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</si>
  <si>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</si>
  <si>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</si>
  <si>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</si>
  <si>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</si>
  <si>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</si>
  <si>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</si>
  <si>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</si>
  <si>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</si>
  <si>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</si>
  <si>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</si>
  <si>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</si>
  <si>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</si>
  <si>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</si>
  <si>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</si>
  <si>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</si>
  <si>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</si>
  <si>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</si>
  <si>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</si>
  <si>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</si>
  <si>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</si>
  <si>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</si>
  <si>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</si>
  <si>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</si>
  <si>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</si>
  <si>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</si>
  <si>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</si>
  <si>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</si>
  <si>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</si>
  <si>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</si>
  <si>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</si>
  <si>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</si>
  <si>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</si>
  <si>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</si>
  <si>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</si>
  <si>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V0372 Cam / GSC 4086-1808</t>
  </si>
  <si>
    <t>EB</t>
  </si>
  <si>
    <t>IBVS 6029</t>
  </si>
  <si>
    <t>I</t>
  </si>
  <si>
    <t>IBVS 6149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</si>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</sst>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8" fillId="2" borderId="0" xfId="0" applyFont="1" applyFill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V0372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4188.5</c:v>
                </c:pt>
                <c:pt idx="2">
                  <c:v>4920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05-4016-98E0-2192A5C99F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4188.5</c:v>
                </c:pt>
                <c:pt idx="2">
                  <c:v>4920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1.6189999999987776</c:v>
                </c:pt>
                <c:pt idx="2">
                  <c:v>1.8809000000037486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05-4016-98E0-2192A5C99FE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4188.5</c:v>
                </c:pt>
                <c:pt idx="2">
                  <c:v>4920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05-4016-98E0-2192A5C99FE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4188.5</c:v>
                </c:pt>
                <c:pt idx="2">
                  <c:v>4920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05-4016-98E0-2192A5C99FE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4188.5</c:v>
                </c:pt>
                <c:pt idx="2">
                  <c:v>4920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05-4016-98E0-2192A5C99F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4188.5</c:v>
                </c:pt>
                <c:pt idx="2">
                  <c:v>4920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05-4016-98E0-2192A5C99FE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1.06E-2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4188.5</c:v>
                </c:pt>
                <c:pt idx="2">
                  <c:v>4920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05-4016-98E0-2192A5C99FE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4188.5</c:v>
                </c:pt>
                <c:pt idx="2">
                  <c:v>4920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0.11938530413982917</c:v>
                </c:pt>
                <c:pt idx="1">
                  <c:v>1.6189999999987776</c:v>
                </c:pt>
                <c:pt idx="2">
                  <c:v>1.8809000000037486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05-4016-98E0-2192A5C99FE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4188.5</c:v>
                </c:pt>
                <c:pt idx="2">
                  <c:v>4920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05-4016-98E0-2192A5C99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85848"/>
        <c:axId val="1"/>
      </c:scatterChart>
      <c:valAx>
        <c:axId val="94785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85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CDC0F3-E194-5CF3-587D-59B5C28EE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I32" sqref="I3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51415.813499999997</v>
      </c>
      <c r="D7" s="30" t="s">
        <v>41</v>
      </c>
    </row>
    <row r="8" spans="1:7" x14ac:dyDescent="0.2">
      <c r="A8" t="s">
        <v>3</v>
      </c>
      <c r="C8" s="36">
        <v>1.0791999999999999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0.11938530413982917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3.5803144224876411E-4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60324.80628287037</v>
      </c>
    </row>
    <row r="15" spans="1:7" x14ac:dyDescent="0.2">
      <c r="A15" s="12" t="s">
        <v>17</v>
      </c>
      <c r="B15" s="10"/>
      <c r="C15" s="13">
        <f ca="1">(C7+C11)+(C8+C12)*INT(MAX(F21:F3533))</f>
        <v>56727.358399999997</v>
      </c>
      <c r="D15" s="14" t="s">
        <v>38</v>
      </c>
      <c r="E15" s="15">
        <f ca="1">ROUND(2*(E14-$C$7)/$C$8,0)/2+E13</f>
        <v>8256</v>
      </c>
    </row>
    <row r="16" spans="1:7" x14ac:dyDescent="0.2">
      <c r="A16" s="16" t="s">
        <v>4</v>
      </c>
      <c r="B16" s="10"/>
      <c r="C16" s="17">
        <f ca="1">+C8+C12</f>
        <v>1.0795580314422486</v>
      </c>
      <c r="D16" s="14" t="s">
        <v>39</v>
      </c>
      <c r="E16" s="24">
        <f ca="1">ROUND(2*(E14-$C$15)/$C$16,0)/2+E13</f>
        <v>3333.5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45307.960931146066</v>
      </c>
    </row>
    <row r="18" spans="1:18" ht="14.25" thickTop="1" thickBot="1" x14ac:dyDescent="0.25">
      <c r="A18" s="16" t="s">
        <v>5</v>
      </c>
      <c r="B18" s="10"/>
      <c r="C18" s="19">
        <f ca="1">+C15</f>
        <v>56727.358399999997</v>
      </c>
      <c r="D18" s="20">
        <f ca="1">+C16</f>
        <v>1.0795580314422486</v>
      </c>
      <c r="E18" s="21" t="s">
        <v>34</v>
      </c>
    </row>
    <row r="19" spans="1:18" ht="13.5" thickTop="1" x14ac:dyDescent="0.2">
      <c r="A19" s="25" t="s">
        <v>35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51415.813499999997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0.11938530413982917</v>
      </c>
      <c r="Q21" s="2">
        <f>+C21-15018.5</f>
        <v>36397.313499999997</v>
      </c>
    </row>
    <row r="22" spans="1:18" x14ac:dyDescent="0.2">
      <c r="A22" s="31" t="s">
        <v>44</v>
      </c>
      <c r="B22" s="32" t="s">
        <v>45</v>
      </c>
      <c r="C22" s="31">
        <v>55937.661699999997</v>
      </c>
      <c r="D22" s="31">
        <v>1E-3</v>
      </c>
      <c r="E22">
        <f>+(C22-C$7)/C$8</f>
        <v>4190.0001853224612</v>
      </c>
      <c r="F22" s="35">
        <f>ROUND(2*E22,0)/2-1.5</f>
        <v>4188.5</v>
      </c>
      <c r="G22">
        <f>+C22-(C$7+F22*C$8)</f>
        <v>1.6189999999987776</v>
      </c>
      <c r="I22">
        <f>+G22</f>
        <v>1.6189999999987776</v>
      </c>
      <c r="O22">
        <f ca="1">+C$11+C$12*$F22</f>
        <v>1.6189999999987776</v>
      </c>
      <c r="Q22" s="2">
        <f>+C22-15018.5</f>
        <v>40919.161699999997</v>
      </c>
    </row>
    <row r="23" spans="1:18" x14ac:dyDescent="0.2">
      <c r="A23" s="33" t="s">
        <v>46</v>
      </c>
      <c r="B23" s="34" t="s">
        <v>45</v>
      </c>
      <c r="C23" s="33">
        <v>56727.358399999997</v>
      </c>
      <c r="D23" s="33">
        <v>1.06E-2</v>
      </c>
      <c r="E23">
        <f>+(C23-C$7)/C$8</f>
        <v>4921.7428650852489</v>
      </c>
      <c r="F23" s="35">
        <f>ROUND(2*E23,0)/2-1.5</f>
        <v>4920</v>
      </c>
      <c r="G23">
        <f>+C23-(C$7+F23*C$8)</f>
        <v>1.8809000000037486</v>
      </c>
      <c r="I23">
        <f>+G23</f>
        <v>1.8809000000037486</v>
      </c>
      <c r="O23">
        <f ca="1">+C$11+C$12*$F23</f>
        <v>1.8809000000037486</v>
      </c>
      <c r="Q23" s="2">
        <f>+C23-15018.5</f>
        <v>41708.858399999997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2024-01-15T06:21:02Z</dcterms:modified>
</cp:coreProperties>
</file>