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B6E2021-2AF9-47CE-A7CF-9303120E01A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Q26" i="1"/>
  <c r="E21" i="1"/>
  <c r="F21" i="1"/>
  <c r="E22" i="1"/>
  <c r="F22" i="1"/>
  <c r="F11" i="1"/>
  <c r="Q24" i="1"/>
  <c r="Q25" i="1"/>
  <c r="Q22" i="1"/>
  <c r="C7" i="1"/>
  <c r="E24" i="1"/>
  <c r="F24" i="1"/>
  <c r="G24" i="1"/>
  <c r="I24" i="1"/>
  <c r="Q23" i="1"/>
  <c r="C8" i="1"/>
  <c r="G11" i="1"/>
  <c r="E14" i="1"/>
  <c r="C17" i="1"/>
  <c r="Q21" i="1"/>
  <c r="G25" i="1"/>
  <c r="I25" i="1"/>
  <c r="E23" i="1"/>
  <c r="F23" i="1"/>
  <c r="G23" i="1"/>
  <c r="I23" i="1"/>
  <c r="G22" i="1"/>
  <c r="I22" i="1"/>
  <c r="E25" i="1"/>
  <c r="F25" i="1"/>
  <c r="G21" i="1"/>
  <c r="G26" i="1"/>
  <c r="I26" i="1"/>
  <c r="H21" i="1"/>
  <c r="C11" i="1"/>
  <c r="C12" i="1"/>
  <c r="C16" i="1" l="1"/>
  <c r="D18" i="1" s="1"/>
  <c r="O21" i="1"/>
  <c r="O22" i="1"/>
  <c r="O23" i="1"/>
  <c r="O26" i="1"/>
  <c r="O25" i="1"/>
  <c r="C15" i="1"/>
  <c r="O24" i="1"/>
  <c r="E15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<sst xmlns="http://schemas.openxmlformats.org/spreadsheetml/2006/main" count="55" uniqueCount="50">
  <si>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</si>
  <si>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</si>
  <si>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</si>
  <si>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</si>
  <si>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</si>
  <si>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</si>
  <si>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</si>
  <si>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</si>
  <si>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</si>
  <si>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</si>
  <si>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</si>
  <si>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</si>
  <si>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</si>
  <si>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</si>
  <si>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</si>
  <si>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</si>
  <si>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</si>
  <si>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</si>
  <si>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</si>
  <si>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</si>
  <si>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</si>
  <si>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</si>
  <si>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</si>
  <si>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</si>
  <si>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</si>
  <si>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</si>
  <si>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</si>
  <si>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</si>
  <si>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</si>
  <si>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</si>
  <si>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</si>
  <si>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</si>
  <si>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</si>
  <si>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</si>
  <si>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</si>
  <si>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</si>
  <si>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</si>
  <si>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</si>
  <si>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</si>
  <si>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</si>
  <si>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V0381 Cam / GSC 4346-0929</t>
  </si>
  <si>
    <t>EB</t>
  </si>
  <si>
    <t>IBVS 6011</t>
  </si>
  <si>
    <t>I</t>
  </si>
  <si>
    <t>GCVS</t>
  </si>
  <si>
    <t>IBVS 5960</t>
  </si>
  <si>
    <t>IBVS 6070</t>
  </si>
  <si>
    <t>IBVS 6063</t>
  </si>
  <si>
    <t>IBVS 6118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</si>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</sst>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</font>
    <font>
      <sz val="10"/>
      <color indexed="12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V0381 Cam - O-C Diagr.</a:t>
            </a:r>
          </a:p>
        </c:rich>
      </c:tx>
      <c:layout>
        <c:manualLayout>
          <c:xMode val="edge"/>
          <c:yMode val="edge"/>
          <c:x val="0.3739348370927318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B7-4783-BA75-F36F6B53DF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-8.6879318005230743E-2</c:v>
                </c:pt>
                <c:pt idx="2">
                  <c:v>-9.8697964582243003E-2</c:v>
                </c:pt>
                <c:pt idx="3">
                  <c:v>-0.10425933915394126</c:v>
                </c:pt>
                <c:pt idx="4">
                  <c:v>-0.10914790378592443</c:v>
                </c:pt>
                <c:pt idx="5">
                  <c:v>-0.11447848269017413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B7-4783-BA75-F36F6B53DF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B7-4783-BA75-F36F6B53DF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B7-4783-BA75-F36F6B53DF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B7-4783-BA75-F36F6B53DF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B7-4783-BA75-F36F6B53DF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B7-4783-BA75-F36F6B53DF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8574</c:v>
                </c:pt>
                <c:pt idx="2">
                  <c:v>9460</c:v>
                </c:pt>
                <c:pt idx="3">
                  <c:v>10097</c:v>
                </c:pt>
                <c:pt idx="4">
                  <c:v>10283</c:v>
                </c:pt>
                <c:pt idx="5">
                  <c:v>10835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5.1489609812173376E-4</c:v>
                </c:pt>
                <c:pt idx="1">
                  <c:v>-8.9414242510352265E-2</c:v>
                </c:pt>
                <c:pt idx="2">
                  <c:v>-9.8707129938286481E-2</c:v>
                </c:pt>
                <c:pt idx="3">
                  <c:v>-0.10538835938703829</c:v>
                </c:pt>
                <c:pt idx="4">
                  <c:v>-0.10733923643172877</c:v>
                </c:pt>
                <c:pt idx="5">
                  <c:v>-0.11312893604822954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B7-4783-BA75-F36F6B53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005112"/>
        <c:axId val="1"/>
      </c:scatterChart>
      <c:valAx>
        <c:axId val="583005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3005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7CEA673-5940-12B0-1BE3-C75DC201A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51599.73</v>
      </c>
      <c r="D4" s="9">
        <v>0.45803918583135089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51599.73</v>
      </c>
    </row>
    <row r="8" spans="1:7" x14ac:dyDescent="0.2">
      <c r="A8" t="s">
        <v>3</v>
      </c>
      <c r="C8">
        <f>+D4</f>
        <v>0.45803918583135089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5.1489609812173376E-4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-1.0488586261776767E-5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60324.809202199074</v>
      </c>
    </row>
    <row r="15" spans="1:7" x14ac:dyDescent="0.2">
      <c r="A15" s="14" t="s">
        <v>18</v>
      </c>
      <c r="B15" s="12"/>
      <c r="C15" s="15">
        <f ca="1">(C7+C11)+(C8+C12)*INT(MAX(F21:F3533))</f>
        <v>56562.47144954664</v>
      </c>
      <c r="D15" s="16" t="s">
        <v>38</v>
      </c>
      <c r="E15" s="17">
        <f ca="1">ROUND(2*(E14-$C$7)/$C$8,0)/2+E13</f>
        <v>19050</v>
      </c>
    </row>
    <row r="16" spans="1:7" x14ac:dyDescent="0.2">
      <c r="A16" s="18" t="s">
        <v>4</v>
      </c>
      <c r="B16" s="12"/>
      <c r="C16" s="19">
        <f ca="1">+C8+C12</f>
        <v>0.4580286972450891</v>
      </c>
      <c r="D16" s="16" t="s">
        <v>39</v>
      </c>
      <c r="E16" s="26">
        <f ca="1">ROUND(2*(E14-$C$15)/$C$16,0)/2+E13</f>
        <v>8215</v>
      </c>
    </row>
    <row r="17" spans="1:17" ht="13.5" thickBot="1" x14ac:dyDescent="0.25">
      <c r="A17" s="16" t="s">
        <v>30</v>
      </c>
      <c r="B17" s="12"/>
      <c r="C17" s="12">
        <f>COUNT(C21:C2191)</f>
        <v>6</v>
      </c>
      <c r="D17" s="16" t="s">
        <v>34</v>
      </c>
      <c r="E17" s="20">
        <f ca="1">+$C$15+$C$16*E16-15018.5-$C$9/24</f>
        <v>45307.073030748383</v>
      </c>
    </row>
    <row r="18" spans="1:17" ht="14.25" thickTop="1" thickBot="1" x14ac:dyDescent="0.25">
      <c r="A18" s="18" t="s">
        <v>5</v>
      </c>
      <c r="B18" s="12"/>
      <c r="C18" s="21">
        <f ca="1">+C15</f>
        <v>56562.47144954664</v>
      </c>
      <c r="D18" s="22">
        <f ca="1">+C16</f>
        <v>0.4580286972450891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29</v>
      </c>
      <c r="J20" s="7" t="s">
        <v>49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51599.73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5.1489609812173376E-4</v>
      </c>
      <c r="Q21" s="2">
        <f t="shared" ref="Q21:Q26" si="4">+C21-15018.5</f>
        <v>36581.230000000003</v>
      </c>
    </row>
    <row r="22" spans="1:17" x14ac:dyDescent="0.2">
      <c r="A22" s="29" t="s">
        <v>45</v>
      </c>
      <c r="B22" s="30" t="s">
        <v>43</v>
      </c>
      <c r="C22" s="31">
        <v>55526.871099999997</v>
      </c>
      <c r="D22" s="31">
        <v>2.9999999999999997E-4</v>
      </c>
      <c r="E22">
        <f t="shared" si="0"/>
        <v>8573.8103233943802</v>
      </c>
      <c r="F22">
        <f t="shared" si="1"/>
        <v>8574</v>
      </c>
      <c r="G22">
        <f t="shared" si="2"/>
        <v>-8.6879318005230743E-2</v>
      </c>
      <c r="I22">
        <f>+G22</f>
        <v>-8.6879318005230743E-2</v>
      </c>
      <c r="O22">
        <f t="shared" ca="1" si="3"/>
        <v>-8.9414242510352265E-2</v>
      </c>
      <c r="Q22" s="2">
        <f t="shared" si="4"/>
        <v>40508.371099999997</v>
      </c>
    </row>
    <row r="23" spans="1:17" x14ac:dyDescent="0.2">
      <c r="A23" s="32" t="s">
        <v>42</v>
      </c>
      <c r="B23" s="33" t="s">
        <v>43</v>
      </c>
      <c r="C23" s="32">
        <v>55932.682000000001</v>
      </c>
      <c r="D23" s="32">
        <v>2.0000000000000001E-4</v>
      </c>
      <c r="E23">
        <f t="shared" si="0"/>
        <v>9459.7845206968414</v>
      </c>
      <c r="F23">
        <f t="shared" si="1"/>
        <v>9460</v>
      </c>
      <c r="G23">
        <f t="shared" si="2"/>
        <v>-9.8697964582243003E-2</v>
      </c>
      <c r="I23">
        <f>+G23</f>
        <v>-9.8697964582243003E-2</v>
      </c>
      <c r="O23">
        <f t="shared" ca="1" si="3"/>
        <v>-9.8707129938286481E-2</v>
      </c>
      <c r="Q23" s="2">
        <f t="shared" si="4"/>
        <v>40914.182000000001</v>
      </c>
    </row>
    <row r="24" spans="1:17" x14ac:dyDescent="0.2">
      <c r="A24" s="29" t="s">
        <v>46</v>
      </c>
      <c r="B24" s="30" t="s">
        <v>43</v>
      </c>
      <c r="C24" s="31">
        <v>56224.447399999997</v>
      </c>
      <c r="D24" s="31">
        <v>4.0000000000000002E-4</v>
      </c>
      <c r="E24">
        <f t="shared" si="0"/>
        <v>10096.772378996424</v>
      </c>
      <c r="F24">
        <f t="shared" si="1"/>
        <v>10097</v>
      </c>
      <c r="G24">
        <f t="shared" si="2"/>
        <v>-0.10425933915394126</v>
      </c>
      <c r="I24">
        <f>+G24</f>
        <v>-0.10425933915394126</v>
      </c>
      <c r="O24">
        <f t="shared" ca="1" si="3"/>
        <v>-0.10538835938703829</v>
      </c>
      <c r="Q24" s="2">
        <f t="shared" si="4"/>
        <v>41205.947399999997</v>
      </c>
    </row>
    <row r="25" spans="1:17" x14ac:dyDescent="0.2">
      <c r="A25" s="29" t="s">
        <v>47</v>
      </c>
      <c r="B25" s="30" t="s">
        <v>43</v>
      </c>
      <c r="C25" s="31">
        <v>56309.637799999997</v>
      </c>
      <c r="D25" s="31">
        <v>5.9999999999999995E-4</v>
      </c>
      <c r="E25">
        <f t="shared" si="0"/>
        <v>10282.761706187672</v>
      </c>
      <c r="F25">
        <f t="shared" si="1"/>
        <v>10283</v>
      </c>
      <c r="G25">
        <f t="shared" si="2"/>
        <v>-0.10914790378592443</v>
      </c>
      <c r="I25">
        <f>+G25</f>
        <v>-0.10914790378592443</v>
      </c>
      <c r="O25">
        <f t="shared" ca="1" si="3"/>
        <v>-0.10733923643172877</v>
      </c>
      <c r="Q25" s="2">
        <f t="shared" si="4"/>
        <v>41291.137799999997</v>
      </c>
    </row>
    <row r="26" spans="1:17" x14ac:dyDescent="0.2">
      <c r="A26" s="34" t="s">
        <v>48</v>
      </c>
      <c r="B26" s="35" t="s">
        <v>43</v>
      </c>
      <c r="C26" s="36">
        <v>56562.470099999999</v>
      </c>
      <c r="D26" s="37">
        <v>2.0000000000000001E-4</v>
      </c>
      <c r="E26">
        <f t="shared" si="0"/>
        <v>10834.75006836482</v>
      </c>
      <c r="F26">
        <f t="shared" si="1"/>
        <v>10835</v>
      </c>
      <c r="G26">
        <f t="shared" si="2"/>
        <v>-0.11447848269017413</v>
      </c>
      <c r="I26">
        <f>+G26</f>
        <v>-0.11447848269017413</v>
      </c>
      <c r="O26">
        <f t="shared" ca="1" si="3"/>
        <v>-0.11312893604822954</v>
      </c>
      <c r="Q26" s="2">
        <f t="shared" si="4"/>
        <v>41543.970099999999</v>
      </c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2024-01-15T06:25:15Z</dcterms:modified>
</cp:coreProperties>
</file>