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599EFC8-8EE9-40B3-A763-5FDF2A12F0C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E22" i="1"/>
  <c r="F22" i="1"/>
  <c r="C8" i="1"/>
  <c r="F11" i="1"/>
  <c r="C21" i="1"/>
  <c r="G11" i="1"/>
  <c r="E14" i="1"/>
  <c r="E15" i="1" s="1"/>
  <c r="C17" i="1"/>
  <c r="Q21" i="1"/>
  <c r="E21" i="1"/>
  <c r="F21" i="1"/>
  <c r="G21" i="1"/>
  <c r="G22" i="1"/>
  <c r="I22" i="1"/>
  <c r="H21" i="1"/>
  <c r="C12" i="1"/>
  <c r="C16" i="1" l="1"/>
  <c r="D18" i="1" s="1"/>
  <c r="C11" i="1"/>
  <c r="O22" i="1" l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<sst xmlns="http://schemas.openxmlformats.org/spreadsheetml/2006/main" count="47" uniqueCount="46">
  <si>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</si>
  <si>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</si>
  <si>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</si>
  <si>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</si>
  <si>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</si>
  <si>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</si>
  <si>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</si>
  <si>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</si>
  <si>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</si>
  <si>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</si>
  <si>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</si>
  <si>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</si>
  <si>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</si>
  <si>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</si>
  <si>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</si>
  <si>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</si>
  <si>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</si>
  <si>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</si>
  <si>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</si>
  <si>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</si>
  <si>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</si>
  <si>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</si>
  <si>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</si>
  <si>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</si>
  <si>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</si>
  <si>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</si>
  <si>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</si>
  <si>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</si>
  <si>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</si>
  <si>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</si>
  <si>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</si>
  <si>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</si>
  <si>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</si>
  <si>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</si>
  <si>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</si>
  <si>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</si>
  <si>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</si>
  <si>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</si>
  <si>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</si>
  <si>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</si>
  <si>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V0395 Cam   / GSC 4347-0299  </t>
  </si>
  <si>
    <t>EA</t>
  </si>
  <si>
    <t>IBVS 6011</t>
  </si>
  <si>
    <t>I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</si>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</sst>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V0395 Cam - O-C Diagr.</a:t>
            </a:r>
          </a:p>
        </c:rich>
      </c:tx>
      <c:layout>
        <c:manualLayout>
          <c:xMode val="edge"/>
          <c:yMode val="edge"/>
          <c:x val="0.3739348370927318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C8-4E98-9EC8-49AE898CAE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3.4099999997124542E-2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C8-4E98-9EC8-49AE898CAE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C8-4E98-9EC8-49AE898CAE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C8-4E98-9EC8-49AE898CAE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C8-4E98-9EC8-49AE898CAE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C8-4E98-9EC8-49AE898CAE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C8-4E98-9EC8-49AE898CAE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3.4099999997124542E-2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C8-4E98-9EC8-49AE898C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404584"/>
        <c:axId val="1"/>
      </c:scatterChart>
      <c:valAx>
        <c:axId val="545404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04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C4C566-2174-B897-DCAD-B0AB6811A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51459.747000000003</v>
      </c>
      <c r="D4" s="9">
        <v>2.7526999999999999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51459.747000000003</v>
      </c>
    </row>
    <row r="8" spans="1:7" x14ac:dyDescent="0.2">
      <c r="A8" t="s">
        <v>3</v>
      </c>
      <c r="C8">
        <f>+D4</f>
        <v>2.7526999999999999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2.1193287754583306E-5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60324.814463194445</v>
      </c>
    </row>
    <row r="15" spans="1:7" x14ac:dyDescent="0.2">
      <c r="A15" s="14" t="s">
        <v>18</v>
      </c>
      <c r="B15" s="12"/>
      <c r="C15" s="15">
        <f ca="1">(C7+C11)+(C8+C12)*INT(MAX(F21:F3533))</f>
        <v>55888.875399999997</v>
      </c>
      <c r="D15" s="16" t="s">
        <v>38</v>
      </c>
      <c r="E15" s="17">
        <f ca="1">ROUND(2*(E14-$C$7)/$C$8,0)/2+E13</f>
        <v>3221.5</v>
      </c>
    </row>
    <row r="16" spans="1:7" x14ac:dyDescent="0.2">
      <c r="A16" s="18" t="s">
        <v>4</v>
      </c>
      <c r="B16" s="12"/>
      <c r="C16" s="19">
        <f ca="1">+C8+C12</f>
        <v>2.7527211932877544</v>
      </c>
      <c r="D16" s="16" t="s">
        <v>39</v>
      </c>
      <c r="E16" s="26">
        <f ca="1">ROUND(2*(E14-$C$15)/$C$16,0)/2+E13</f>
        <v>1612.5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45309.534157509835</v>
      </c>
    </row>
    <row r="18" spans="1:17" ht="14.25" thickTop="1" thickBot="1" x14ac:dyDescent="0.25">
      <c r="A18" s="18" t="s">
        <v>5</v>
      </c>
      <c r="B18" s="12"/>
      <c r="C18" s="21">
        <f ca="1">+C15</f>
        <v>55888.875399999997</v>
      </c>
      <c r="D18" s="22">
        <f ca="1">+C16</f>
        <v>2.7527211932877544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51459.747000000003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36441.247000000003</v>
      </c>
    </row>
    <row r="22" spans="1:17" x14ac:dyDescent="0.2">
      <c r="A22" s="29" t="s">
        <v>42</v>
      </c>
      <c r="B22" s="30" t="s">
        <v>43</v>
      </c>
      <c r="C22" s="29">
        <v>55888.875399999997</v>
      </c>
      <c r="D22" s="29">
        <v>5.0000000000000001E-4</v>
      </c>
      <c r="E22">
        <f>+(C22-C$7)/C$8</f>
        <v>1609.0123878373938</v>
      </c>
      <c r="F22">
        <f>ROUND(2*E22,0)/2</f>
        <v>1609</v>
      </c>
      <c r="G22">
        <f>+C22-(C$7+F22*C$8)</f>
        <v>3.4099999997124542E-2</v>
      </c>
      <c r="I22">
        <f>+G22</f>
        <v>3.4099999997124542E-2</v>
      </c>
      <c r="O22">
        <f ca="1">+C$11+C$12*$F22</f>
        <v>3.4099999997124542E-2</v>
      </c>
      <c r="Q22" s="2">
        <f>+C22-15018.5</f>
        <v>40870.375399999997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2024-01-15T06:32:49Z</dcterms:modified>
</cp:coreProperties>
</file>