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9AAB733-6121-4A58-AD72-37A620FDDEA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K22" i="1"/>
  <c r="Q22" i="1"/>
  <c r="E21" i="1"/>
  <c r="F21" i="1"/>
  <c r="G21" i="1"/>
  <c r="J21" i="1"/>
  <c r="F16" i="1"/>
  <c r="C17" i="1"/>
  <c r="Q21" i="1"/>
  <c r="C11" i="1"/>
  <c r="C12" i="1"/>
  <c r="C16" i="1" l="1"/>
  <c r="D18" i="1" s="1"/>
  <c r="C15" i="1"/>
  <c r="O22" i="1"/>
  <c r="O21" i="1"/>
  <c r="F17" i="1"/>
  <c r="C18" i="1" l="1"/>
  <c r="F18" i="1"/>
  <c r="F19" i="1" s="1"/>
</calcChain>
</file>

<file path=xl/sharedStrings.xml><?xml version="1.0" encoding="utf-8"?>
<sst xmlns="http://schemas.openxmlformats.org/spreadsheetml/2006/main" count="59" uniqueCount="53">
  <si>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</si>
  <si>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</si>
  <si>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</si>
  <si>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</si>
  <si>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</si>
  <si>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</si>
  <si>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</si>
  <si>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</si>
  <si>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</si>
  <si>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</si>
  <si>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</si>
  <si>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</si>
  <si>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</si>
  <si>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</si>
  <si>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</si>
  <si>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</si>
  <si>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</si>
  <si>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</si>
  <si>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</si>
  <si>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</si>
  <si>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</si>
  <si>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</si>
  <si>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</si>
  <si>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</si>
  <si>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</si>
  <si>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</si>
  <si>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</si>
  <si>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</si>
  <si>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</si>
  <si>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</si>
  <si>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</si>
  <si>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</si>
  <si>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</si>
  <si>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</si>
  <si>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</si>
  <si>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</si>
  <si>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</si>
  <si>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</si>
  <si>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</si>
  <si>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</si>
  <si>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</si>
  <si>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</si>
  <si>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V0422 Cam</t>
  </si>
  <si>
    <t>G4349-1189</t>
  </si>
  <si>
    <t>EA</t>
  </si>
  <si>
    <t>pr_6</t>
  </si>
  <si>
    <t>~</t>
  </si>
  <si>
    <t>V0422 Cam / GSC 4349-1189</t>
  </si>
  <si>
    <t>F21</t>
  </si>
  <si>
    <t>G21</t>
  </si>
  <si>
    <t>IBVS 5681</t>
  </si>
  <si>
    <t>IBVS 6230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</si>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</sst>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i/>
      <sz val="10"/>
      <color indexed="2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/>
    <xf numFmtId="0" fontId="20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5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1" xfId="0" applyNumberFormat="1" applyFont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0" fontId="16" fillId="3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NumberFormat="1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2" borderId="1" xfId="0" applyFont="1" applyFill="1" applyBorder="1" applyAlignment="1">
      <alignment vertical="center"/>
    </xf>
    <xf numFmtId="0" fontId="0" fillId="0" borderId="1" xfId="0" quotePrefix="1" applyBorder="1">
      <alignment vertical="top"/>
    </xf>
    <xf numFmtId="0" fontId="19" fillId="0" borderId="1" xfId="0" applyFont="1" applyBorder="1" applyAlignment="1">
      <alignment vertical="center"/>
    </xf>
    <xf numFmtId="0" fontId="21" fillId="0" borderId="0" xfId="7" applyFont="1" applyAlignment="1">
      <alignment horizontal="left" vertical="center" wrapText="1"/>
    </xf>
    <xf numFmtId="0" fontId="21" fillId="0" borderId="0" xfId="7" applyFont="1" applyAlignment="1">
      <alignment horizontal="center" vertical="center" wrapText="1"/>
    </xf>
    <xf numFmtId="0" fontId="21" fillId="0" borderId="0" xfId="7" applyFont="1" applyAlignment="1">
      <alignment horizontal="left" wrapText="1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V0422 Cam - O-C Diagr.</a:t>
            </a:r>
          </a:p>
        </c:rich>
      </c:tx>
      <c:layout>
        <c:manualLayout>
          <c:xMode val="edge"/>
          <c:yMode val="edge"/>
          <c:x val="0.3639097744360902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35127795846455"/>
          <c:w val="0.84661654135338349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A4-427E-AE2C-E753734B3BC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A4-427E-AE2C-E753734B3BC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AA4-427E-AE2C-E753734B3BC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-0.10289999999804422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AA4-427E-AE2C-E753734B3BC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AA4-427E-AE2C-E753734B3BC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AA4-427E-AE2C-E753734B3BC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AA4-427E-AE2C-E753734B3BC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-0.10289999999804422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AA4-427E-AE2C-E753734B3BC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AA4-427E-AE2C-E753734B3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606064"/>
        <c:axId val="1"/>
      </c:scatterChart>
      <c:valAx>
        <c:axId val="5786060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86060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9525</xdr:rowOff>
    </xdr:from>
    <xdr:to>
      <xdr:col>17</xdr:col>
      <xdr:colOff>504825</xdr:colOff>
      <xdr:row>18</xdr:row>
      <xdr:rowOff>104775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E53793E4-6726-9F4C-8188-90ABBCB64B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D10" sqref="D10:E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36" t="s">
        <v>42</v>
      </c>
      <c r="G1" s="29">
        <v>2010</v>
      </c>
      <c r="H1" s="37"/>
      <c r="I1" s="38" t="s">
        <v>43</v>
      </c>
      <c r="J1" s="36" t="s">
        <v>42</v>
      </c>
      <c r="K1" s="39">
        <v>6.0738174000000003</v>
      </c>
      <c r="L1" s="31">
        <v>69.434679000000003</v>
      </c>
      <c r="M1" s="32">
        <v>51548.607000000004</v>
      </c>
      <c r="N1" s="32">
        <v>17.870999999999999</v>
      </c>
      <c r="O1" s="30" t="s">
        <v>44</v>
      </c>
      <c r="P1" s="40">
        <v>11.32</v>
      </c>
      <c r="Q1" s="40">
        <v>11.88</v>
      </c>
      <c r="R1" s="41" t="s">
        <v>45</v>
      </c>
      <c r="S1" s="42" t="s">
        <v>46</v>
      </c>
    </row>
    <row r="2" spans="1:19" x14ac:dyDescent="0.2">
      <c r="A2" t="s">
        <v>23</v>
      </c>
      <c r="B2" t="s">
        <v>44</v>
      </c>
      <c r="C2" s="28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 t="s">
        <v>37</v>
      </c>
      <c r="D4" s="27" t="s">
        <v>37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47">
        <v>51548.607000000004</v>
      </c>
      <c r="D7" s="43" t="s">
        <v>50</v>
      </c>
    </row>
    <row r="8" spans="1:19" x14ac:dyDescent="0.2">
      <c r="A8" t="s">
        <v>3</v>
      </c>
      <c r="C8" s="47">
        <v>17.870999999999999</v>
      </c>
      <c r="D8" s="43" t="s">
        <v>50</v>
      </c>
    </row>
    <row r="9" spans="1:19" x14ac:dyDescent="0.2">
      <c r="A9" s="24" t="s">
        <v>32</v>
      </c>
      <c r="B9" s="35">
        <v>21</v>
      </c>
      <c r="C9" s="22" t="s">
        <v>48</v>
      </c>
      <c r="D9" s="23" t="s">
        <v>49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-4.5530973450462047E-4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55587.350100000003</v>
      </c>
      <c r="E15" s="14" t="s">
        <v>34</v>
      </c>
      <c r="F15" s="33">
        <v>1</v>
      </c>
    </row>
    <row r="16" spans="1:19" x14ac:dyDescent="0.2">
      <c r="A16" s="16" t="s">
        <v>4</v>
      </c>
      <c r="B16" s="10"/>
      <c r="C16" s="17">
        <f ca="1">+C8+C12</f>
        <v>17.870544690265493</v>
      </c>
      <c r="E16" s="14" t="s">
        <v>30</v>
      </c>
      <c r="F16" s="34">
        <f ca="1">NOW()+15018.5+$C$5/24</f>
        <v>60324.820481249997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492</v>
      </c>
    </row>
    <row r="18" spans="1:21" ht="14.25" thickTop="1" thickBot="1" x14ac:dyDescent="0.25">
      <c r="A18" s="16" t="s">
        <v>5</v>
      </c>
      <c r="B18" s="10"/>
      <c r="C18" s="19">
        <f ca="1">+C15</f>
        <v>55587.350100000003</v>
      </c>
      <c r="D18" s="20">
        <f ca="1">+C16</f>
        <v>17.870544690265493</v>
      </c>
      <c r="E18" s="14" t="s">
        <v>36</v>
      </c>
      <c r="F18" s="23">
        <f ca="1">ROUND(2*(F16-$C$15)/$C$16,0)/2+F15</f>
        <v>266</v>
      </c>
    </row>
    <row r="19" spans="1:21" ht="13.5" thickTop="1" x14ac:dyDescent="0.2">
      <c r="E19" s="14" t="s">
        <v>31</v>
      </c>
      <c r="F19" s="18">
        <f ca="1">+$C$15+$C$16*F18-15018.5-$C$5/24</f>
        <v>45322.81082094396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50</v>
      </c>
      <c r="C21" s="8">
        <v>51548.607000000004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J21">
        <f>+G21</f>
        <v>0</v>
      </c>
      <c r="O21">
        <f ca="1">+C$11+C$12*$F21</f>
        <v>0</v>
      </c>
      <c r="Q21" s="2">
        <f>+C21-15018.5</f>
        <v>36530.107000000004</v>
      </c>
    </row>
    <row r="22" spans="1:21" x14ac:dyDescent="0.2">
      <c r="A22" s="44" t="s">
        <v>51</v>
      </c>
      <c r="B22" s="45" t="s">
        <v>52</v>
      </c>
      <c r="C22" s="46">
        <v>55587.350100000003</v>
      </c>
      <c r="D22" s="46">
        <v>1E-4</v>
      </c>
      <c r="E22">
        <f>+(C22-C$7)/C$8</f>
        <v>225.9942420681551</v>
      </c>
      <c r="F22">
        <f>ROUND(2*E22,0)/2</f>
        <v>226</v>
      </c>
      <c r="G22">
        <f>+C22-(C$7+F22*C$8)</f>
        <v>-0.10289999999804422</v>
      </c>
      <c r="K22">
        <f>+G22</f>
        <v>-0.10289999999804422</v>
      </c>
      <c r="O22">
        <f ca="1">+C$11+C$12*$F22</f>
        <v>-0.10289999999804422</v>
      </c>
      <c r="Q22" s="2">
        <f>+C22-15018.5</f>
        <v>40568.850100000003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2024-01-15T06:41:29Z</dcterms:modified>
</cp:coreProperties>
</file>