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9AAB733-6121-4A58-AD72-37A620FDDEA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E21" i="1"/>
  <c r="F21" i="1"/>
  <c r="G21" i="1"/>
  <c r="J21" i="1"/>
  <c r="F16" i="1"/>
  <c r="C17" i="1"/>
  <c r="Q21" i="1"/>
  <c r="C11" i="1"/>
  <c r="C12" i="1"/>
  <c r="C16" i="1" l="1"/>
  <c r="D18" i="1" s="1"/>
  <c r="C15" i="1"/>
  <c r="O22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<sst xmlns="http://schemas.openxmlformats.org/spreadsheetml/2006/main" count="59" uniqueCount="53">
  <si>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</si>
  <si>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</si>
  <si>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</si>
  <si>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</si>
  <si>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</si>
  <si>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</si>
  <si>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</si>
  <si>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</si>
  <si>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</si>
  <si>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</si>
  <si>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</si>
  <si>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</si>
  <si>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</si>
  <si>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</si>
  <si>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</si>
  <si>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</si>
  <si>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</si>
  <si>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</si>
  <si>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</si>
  <si>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</si>
  <si>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</si>
  <si>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</si>
  <si>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</si>
  <si>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</si>
  <si>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</si>
  <si>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</si>
  <si>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</si>
  <si>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</si>
  <si>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</si>
  <si>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</si>
  <si>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</si>
  <si>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</si>
  <si>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</si>
  <si>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</si>
  <si>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</si>
  <si>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</si>
  <si>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</si>
  <si>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</si>
  <si>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</si>
  <si>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</si>
  <si>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</si>
  <si>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</si>
  <si>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V0422 Cam</t>
  </si>
  <si>
    <t>G4349-1189</t>
  </si>
  <si>
    <t>EA</t>
  </si>
  <si>
    <t>pr_6</t>
  </si>
  <si>
    <t>~</t>
  </si>
  <si>
    <t>V0422 Cam / GSC 4349-1189</t>
  </si>
  <si>
    <t>F21</t>
  </si>
  <si>
    <t>G21</t>
  </si>
  <si>
    <t>IBVS 5681</t>
  </si>
  <si>
    <t>IBVS 6230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</si>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</sst>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0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19" fillId="0" borderId="1" xfId="0" applyFont="1" applyBorder="1" applyAlignment="1">
      <alignment vertical="center"/>
    </xf>
    <xf numFmtId="0" fontId="21" fillId="0" borderId="0" xfId="7" applyFont="1" applyAlignment="1">
      <alignment horizontal="left" vertical="center" wrapText="1"/>
    </xf>
    <xf numFmtId="0" fontId="21" fillId="0" borderId="0" xfId="7" applyFont="1" applyAlignment="1">
      <alignment horizontal="center" vertical="center" wrapText="1"/>
    </xf>
    <xf numFmtId="0" fontId="21" fillId="0" borderId="0" xfId="7" applyFont="1" applyAlignment="1">
      <alignment horizontal="left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V0422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A4-427E-AE2C-E753734B3B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A4-427E-AE2C-E753734B3B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A4-427E-AE2C-E753734B3B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-0.10289999999804422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A4-427E-AE2C-E753734B3B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A4-427E-AE2C-E753734B3B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A4-427E-AE2C-E753734B3B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A4-427E-AE2C-E753734B3B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-0.10289999999804422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A4-427E-AE2C-E753734B3B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A4-427E-AE2C-E753734B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06064"/>
        <c:axId val="1"/>
      </c:scatterChart>
      <c:valAx>
        <c:axId val="57860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60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17</xdr:col>
      <xdr:colOff>504825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3793E4-6726-9F4C-8188-90ABBCB64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10" sqref="D10: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6" t="s">
        <v>42</v>
      </c>
      <c r="G1" s="29">
        <v>2010</v>
      </c>
      <c r="H1" s="37"/>
      <c r="I1" s="38" t="s">
        <v>43</v>
      </c>
      <c r="J1" s="36" t="s">
        <v>42</v>
      </c>
      <c r="K1" s="39">
        <v>6.0738174000000003</v>
      </c>
      <c r="L1" s="31">
        <v>69.434679000000003</v>
      </c>
      <c r="M1" s="32">
        <v>51548.607000000004</v>
      </c>
      <c r="N1" s="32">
        <v>17.870999999999999</v>
      </c>
      <c r="O1" s="30" t="s">
        <v>44</v>
      </c>
      <c r="P1" s="40">
        <v>11.32</v>
      </c>
      <c r="Q1" s="40">
        <v>11.88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8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 t="s">
        <v>37</v>
      </c>
      <c r="D4" s="27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51548.607000000004</v>
      </c>
      <c r="D7" s="43" t="s">
        <v>50</v>
      </c>
    </row>
    <row r="8" spans="1:19" x14ac:dyDescent="0.2">
      <c r="A8" t="s">
        <v>3</v>
      </c>
      <c r="C8" s="47">
        <v>17.870999999999999</v>
      </c>
      <c r="D8" s="43" t="s">
        <v>50</v>
      </c>
    </row>
    <row r="9" spans="1:19" x14ac:dyDescent="0.2">
      <c r="A9" s="24" t="s">
        <v>32</v>
      </c>
      <c r="B9" s="35">
        <v>21</v>
      </c>
      <c r="C9" s="22" t="s">
        <v>48</v>
      </c>
      <c r="D9" s="23" t="s">
        <v>49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-4.5530973450462047E-4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55587.350100000003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17.870544690265493</v>
      </c>
      <c r="E16" s="14" t="s">
        <v>30</v>
      </c>
      <c r="F16" s="34">
        <f ca="1">NOW()+15018.5+$C$5/24</f>
        <v>60324.820481249997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492</v>
      </c>
    </row>
    <row r="18" spans="1:21" ht="14.25" thickTop="1" thickBot="1" x14ac:dyDescent="0.25">
      <c r="A18" s="16" t="s">
        <v>5</v>
      </c>
      <c r="B18" s="10"/>
      <c r="C18" s="19">
        <f ca="1">+C15</f>
        <v>55587.350100000003</v>
      </c>
      <c r="D18" s="20">
        <f ca="1">+C16</f>
        <v>17.870544690265493</v>
      </c>
      <c r="E18" s="14" t="s">
        <v>36</v>
      </c>
      <c r="F18" s="23">
        <f ca="1">ROUND(2*(F16-$C$15)/$C$16,0)/2+F15</f>
        <v>266</v>
      </c>
    </row>
    <row r="19" spans="1:21" ht="13.5" thickTop="1" x14ac:dyDescent="0.2">
      <c r="E19" s="14" t="s">
        <v>31</v>
      </c>
      <c r="F19" s="18">
        <f ca="1">+$C$15+$C$16*F18-15018.5-$C$5/24</f>
        <v>45322.81082094396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50</v>
      </c>
      <c r="C21" s="8">
        <v>51548.607000000004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0</v>
      </c>
      <c r="Q21" s="2">
        <f>+C21-15018.5</f>
        <v>36530.107000000004</v>
      </c>
    </row>
    <row r="22" spans="1:21" x14ac:dyDescent="0.2">
      <c r="A22" s="44" t="s">
        <v>51</v>
      </c>
      <c r="B22" s="45" t="s">
        <v>52</v>
      </c>
      <c r="C22" s="46">
        <v>55587.350100000003</v>
      </c>
      <c r="D22" s="46">
        <v>1E-4</v>
      </c>
      <c r="E22">
        <f>+(C22-C$7)/C$8</f>
        <v>225.9942420681551</v>
      </c>
      <c r="F22">
        <f>ROUND(2*E22,0)/2</f>
        <v>226</v>
      </c>
      <c r="G22">
        <f>+C22-(C$7+F22*C$8)</f>
        <v>-0.10289999999804422</v>
      </c>
      <c r="K22">
        <f>+G22</f>
        <v>-0.10289999999804422</v>
      </c>
      <c r="O22">
        <f ca="1">+C$11+C$12*$F22</f>
        <v>-0.10289999999804422</v>
      </c>
      <c r="Q22" s="2">
        <f>+C22-15018.5</f>
        <v>40568.850100000003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2024-01-15T06:41:29Z</dcterms:modified>
</cp:coreProperties>
</file>