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F259C20-72FE-4C85-AD49-2E76D520C48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C21" i="1"/>
  <c r="E21" i="1"/>
  <c r="F21" i="1"/>
  <c r="G11" i="1"/>
  <c r="F11" i="1"/>
  <c r="E14" i="1"/>
  <c r="E15" i="1" s="1"/>
  <c r="Q21" i="1"/>
  <c r="C17" i="1"/>
  <c r="G21" i="1"/>
  <c r="H21" i="1"/>
  <c r="C11" i="1"/>
  <c r="C12" i="1"/>
  <c r="C16" i="1" l="1"/>
  <c r="D18" i="1" s="1"/>
  <c r="O22" i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<sst xmlns="http://schemas.openxmlformats.org/spreadsheetml/2006/main" count="52" uniqueCount="47">
  <si>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</si>
  <si>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</si>
  <si>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</si>
  <si>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</si>
  <si>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</si>
  <si>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</si>
  <si>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</si>
  <si>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</si>
  <si>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</si>
  <si>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</si>
  <si>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</si>
  <si>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</si>
  <si>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</si>
  <si>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</si>
  <si>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</si>
  <si>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</si>
  <si>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</si>
  <si>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</si>
  <si>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</si>
  <si>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</si>
  <si>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</si>
  <si>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</si>
  <si>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</si>
  <si>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</si>
  <si>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</si>
  <si>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</si>
  <si>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</si>
  <si>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</si>
  <si>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</si>
  <si>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</si>
  <si>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</si>
  <si>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</si>
  <si>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</si>
  <si>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</si>
  <si>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</si>
  <si>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</si>
  <si>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</si>
  <si>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</si>
  <si>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</si>
  <si>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</si>
  <si>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</si>
  <si>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</si>
  <si>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 xml:space="preserve">V0451 Cam / GSC </t>
  </si>
  <si>
    <t>EW</t>
  </si>
  <si>
    <t>IBVS 6029</t>
  </si>
  <si>
    <t>II: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</si>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</sst>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V0451 Cam - O-C Diagr.</a:t>
            </a:r>
          </a:p>
        </c:rich>
      </c:tx>
      <c:layout>
        <c:manualLayout>
          <c:xMode val="edge"/>
          <c:yMode val="edge"/>
          <c:x val="0.3639097744360902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11061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7C-4D0B-A4BE-0CEAF6EA454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11061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-7.4760000003152527E-2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7C-4D0B-A4BE-0CEAF6EA454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11061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7C-4D0B-A4BE-0CEAF6EA454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11061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7C-4D0B-A4BE-0CEAF6EA454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11061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37C-4D0B-A4BE-0CEAF6EA454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11061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37C-4D0B-A4BE-0CEAF6EA454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11061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37C-4D0B-A4BE-0CEAF6EA454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11061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-7.4760000003152527E-2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37C-4D0B-A4BE-0CEAF6EA454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11061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37C-4D0B-A4BE-0CEAF6EA4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785848"/>
        <c:axId val="1"/>
      </c:scatterChart>
      <c:valAx>
        <c:axId val="94785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7858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FC368AD-3B52-4512-3220-45C0EB29D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3" sqref="E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23</v>
      </c>
      <c r="B2" t="s">
        <v>43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3">
        <v>51531.16</v>
      </c>
      <c r="D7" s="30" t="s">
        <v>41</v>
      </c>
    </row>
    <row r="8" spans="1:7" x14ac:dyDescent="0.2">
      <c r="A8" t="s">
        <v>3</v>
      </c>
      <c r="C8" s="33">
        <v>0.40145999999999998</v>
      </c>
      <c r="D8" s="30" t="s">
        <v>41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-6.7588825606321788E-6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60324.826028356481</v>
      </c>
    </row>
    <row r="15" spans="1:7" x14ac:dyDescent="0.2">
      <c r="A15" s="12" t="s">
        <v>17</v>
      </c>
      <c r="B15" s="10"/>
      <c r="C15" s="13">
        <f ca="1">(C7+C11)+(C8+C12)*INT(MAX(F21:F3533))</f>
        <v>55971.634299999998</v>
      </c>
      <c r="D15" s="14" t="s">
        <v>38</v>
      </c>
      <c r="E15" s="15">
        <f ca="1">ROUND(2*(E14-$C$7)/$C$8,0)/2+E13</f>
        <v>21905</v>
      </c>
    </row>
    <row r="16" spans="1:7" x14ac:dyDescent="0.2">
      <c r="A16" s="16" t="s">
        <v>4</v>
      </c>
      <c r="B16" s="10"/>
      <c r="C16" s="17">
        <f ca="1">+C8+C12</f>
        <v>0.40145324111743935</v>
      </c>
      <c r="D16" s="14" t="s">
        <v>39</v>
      </c>
      <c r="E16" s="24">
        <f ca="1">ROUND(2*(E14-$C$15)/$C$16,0)/2+E13</f>
        <v>10844.5</v>
      </c>
    </row>
    <row r="17" spans="1:18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45307.089806631404</v>
      </c>
    </row>
    <row r="18" spans="1:18" ht="14.25" thickTop="1" thickBot="1" x14ac:dyDescent="0.25">
      <c r="A18" s="16" t="s">
        <v>5</v>
      </c>
      <c r="B18" s="10"/>
      <c r="C18" s="19">
        <f ca="1">+C15</f>
        <v>55971.634299999998</v>
      </c>
      <c r="D18" s="20">
        <f ca="1">+C16</f>
        <v>0.40145324111743935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28</v>
      </c>
      <c r="J20" s="7" t="s">
        <v>46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x14ac:dyDescent="0.2">
      <c r="A21" t="s">
        <v>41</v>
      </c>
      <c r="C21" s="8">
        <f>C7</f>
        <v>51531.16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36512.660000000003</v>
      </c>
    </row>
    <row r="22" spans="1:18" x14ac:dyDescent="0.2">
      <c r="A22" s="31" t="s">
        <v>44</v>
      </c>
      <c r="B22" s="32" t="s">
        <v>45</v>
      </c>
      <c r="C22" s="31">
        <v>55971.634299999998</v>
      </c>
      <c r="D22" s="31">
        <v>8.0000000000000004E-4</v>
      </c>
      <c r="E22">
        <f>+(C22-C$7)/C$8</f>
        <v>11060.813779704067</v>
      </c>
      <c r="F22">
        <f>ROUND(2*E22,0)/2</f>
        <v>11061</v>
      </c>
      <c r="G22">
        <f>+C22-(C$7+F22*C$8)</f>
        <v>-7.4760000003152527E-2</v>
      </c>
      <c r="I22">
        <f>+G22</f>
        <v>-7.4760000003152527E-2</v>
      </c>
      <c r="O22">
        <f ca="1">+C$11+C$12*$F22</f>
        <v>-7.4760000003152527E-2</v>
      </c>
      <c r="Q22" s="2">
        <f>+C22-15018.5</f>
        <v>40953.134299999998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2024-01-15T06:49:28Z</dcterms:modified>
</cp:coreProperties>
</file>