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559226-397D-4671-8CB8-D43FCBC2012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C21" i="1"/>
  <c r="E21" i="1"/>
  <c r="F21" i="1"/>
  <c r="G21" i="1"/>
  <c r="H21" i="1"/>
  <c r="Q22" i="1"/>
  <c r="A21" i="1"/>
  <c r="H20" i="1"/>
  <c r="G11" i="1"/>
  <c r="F11" i="1"/>
  <c r="E14" i="1"/>
  <c r="E15" i="1" s="1"/>
  <c r="C17" i="1"/>
  <c r="Q21" i="1"/>
  <c r="C12" i="1"/>
  <c r="C16" i="1" l="1"/>
  <c r="D18" i="1" s="1"/>
  <c r="C11" i="1"/>
  <c r="C15" i="1" l="1"/>
  <c r="O21" i="1"/>
  <c r="O22" i="1"/>
  <c r="C18" i="1" l="1"/>
  <c r="E16" i="1"/>
  <c r="E17" i="1" s="1"/>
</calcChain>
</file>

<file path=xl/sharedStrings.xml><?xml version="1.0" encoding="utf-8"?>
<sst xmlns="http://schemas.openxmlformats.org/spreadsheetml/2006/main" count="52" uniqueCount="49">
  <si>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</si>
  <si>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</si>
  <si>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</si>
  <si>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</si>
  <si>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</si>
  <si>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</si>
  <si>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</si>
  <si>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</si>
  <si>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</si>
  <si>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</si>
  <si>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</si>
  <si>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</si>
  <si>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</si>
  <si>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</si>
  <si>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</si>
  <si>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</si>
  <si>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</si>
  <si>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</si>
  <si>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</si>
  <si>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</si>
  <si>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</si>
  <si>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</si>
  <si>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</si>
  <si>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</si>
  <si>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</si>
  <si>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</si>
  <si>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</si>
  <si>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</si>
  <si>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</si>
  <si>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</si>
  <si>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</si>
  <si>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</si>
  <si>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</si>
  <si>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</si>
  <si>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</si>
  <si>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</si>
  <si>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</si>
  <si>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</si>
  <si>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</si>
  <si>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</si>
  <si>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</si>
  <si>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V0501 Cam</t>
  </si>
  <si>
    <t>IBVS 6048</t>
  </si>
  <si>
    <t>II</t>
  </si>
  <si>
    <t>V0501 Cam / GSC 4544-1378</t>
  </si>
  <si>
    <t>EW</t>
  </si>
  <si>
    <t>BRNO</t>
  </si>
  <si>
    <t>G4544-1378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</si>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</sst>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V0501 Cam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0D-4457-B822-0CD324C609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7.8809999999066349E-2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0D-4457-B822-0CD324C609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0D-4457-B822-0CD324C609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40D-4457-B822-0CD324C609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40D-4457-B822-0CD324C609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40D-4457-B822-0CD324C609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40D-4457-B822-0CD324C609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6.9388939039072284E-18</c:v>
                </c:pt>
                <c:pt idx="1">
                  <c:v>7.8809999999066349E-2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40D-4457-B822-0CD324C6090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9915.5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40D-4457-B822-0CD324C60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521536"/>
        <c:axId val="1"/>
      </c:scatterChart>
      <c:valAx>
        <c:axId val="402521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2521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4436090225563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244247-E7F5-C4DB-7D2A-629BD1F0C4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44</v>
      </c>
    </row>
    <row r="2" spans="1:7" x14ac:dyDescent="0.2">
      <c r="A2" t="s">
        <v>23</v>
      </c>
      <c r="B2" t="s">
        <v>45</v>
      </c>
      <c r="C2" s="3"/>
      <c r="D2" s="3"/>
      <c r="E2" t="s">
        <v>41</v>
      </c>
      <c r="F2" t="s">
        <v>47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1">
        <v>51490.934000000001</v>
      </c>
      <c r="D7" s="30" t="s">
        <v>46</v>
      </c>
    </row>
    <row r="8" spans="1:7" x14ac:dyDescent="0.2">
      <c r="A8" t="s">
        <v>3</v>
      </c>
      <c r="C8" s="31">
        <v>0.45438000000000001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6.9388939039072284E-18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7.9481619685408039E-6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60326.623074999996</v>
      </c>
    </row>
    <row r="15" spans="1:7" x14ac:dyDescent="0.2">
      <c r="A15" s="12" t="s">
        <v>17</v>
      </c>
      <c r="B15" s="10"/>
      <c r="C15" s="13">
        <f ca="1">(C7+C11)+(C8+C12)*INT(MAX(F21:F3533))</f>
        <v>55996.190506025916</v>
      </c>
      <c r="D15" s="14" t="s">
        <v>38</v>
      </c>
      <c r="E15" s="15">
        <f ca="1">ROUND(2*(E14-$C$7)/$C$8,0)/2+E13</f>
        <v>19446.5</v>
      </c>
    </row>
    <row r="16" spans="1:7" x14ac:dyDescent="0.2">
      <c r="A16" s="16" t="s">
        <v>4</v>
      </c>
      <c r="B16" s="10"/>
      <c r="C16" s="17">
        <f ca="1">+C8+C12</f>
        <v>0.45438794816196854</v>
      </c>
      <c r="D16" s="14" t="s">
        <v>39</v>
      </c>
      <c r="E16" s="24">
        <f ca="1">ROUND(2*(E14-$C$15)/$C$16,0)/2+E13</f>
        <v>9531.5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45309.085067265056</v>
      </c>
    </row>
    <row r="18" spans="1:18" ht="14.25" thickTop="1" thickBot="1" x14ac:dyDescent="0.25">
      <c r="A18" s="16" t="s">
        <v>5</v>
      </c>
      <c r="B18" s="10"/>
      <c r="C18" s="19">
        <f ca="1">+C15</f>
        <v>55996.190506025916</v>
      </c>
      <c r="D18" s="20">
        <f ca="1">+C16</f>
        <v>0.45438794816196854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BRNO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t="str">
        <f>D7</f>
        <v>BRNO</v>
      </c>
      <c r="C21" s="8">
        <f>C$7</f>
        <v>51490.934000000001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6.9388939039072284E-18</v>
      </c>
      <c r="Q21" s="2">
        <f>+C21-15018.5</f>
        <v>36472.434000000001</v>
      </c>
    </row>
    <row r="22" spans="1:18" x14ac:dyDescent="0.2">
      <c r="A22" t="s">
        <v>42</v>
      </c>
      <c r="B22" t="s">
        <v>43</v>
      </c>
      <c r="C22" s="8">
        <v>55996.417699999998</v>
      </c>
      <c r="D22" s="8">
        <v>3.5000000000000001E-3</v>
      </c>
      <c r="E22">
        <f>+(C22-C$7)/C$8</f>
        <v>9915.6734451340217</v>
      </c>
      <c r="F22">
        <f>ROUND(2*E22,0)/2</f>
        <v>9915.5</v>
      </c>
      <c r="G22">
        <f>+C22-(C$7+F22*C$8)</f>
        <v>7.8809999999066349E-2</v>
      </c>
      <c r="I22">
        <f>+G22</f>
        <v>7.8809999999066349E-2</v>
      </c>
      <c r="O22">
        <f ca="1">+C$11+C$12*$F22</f>
        <v>7.8809999999066349E-2</v>
      </c>
      <c r="Q22" s="2">
        <f>+C22-15018.5</f>
        <v>40977.917699999998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2024-01-17T01:57:13Z</dcterms:modified>
</cp:coreProperties>
</file>