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2AF9E4B-7AEB-4446-B0AB-2B2F8C83E10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E25" i="1"/>
  <c r="F25" i="1"/>
  <c r="G25" i="1"/>
  <c r="I25" i="1"/>
  <c r="Q22" i="1"/>
  <c r="Q23" i="1"/>
  <c r="I24" i="1"/>
  <c r="Q24" i="1"/>
  <c r="Q25" i="1"/>
  <c r="C21" i="1"/>
  <c r="E21" i="1"/>
  <c r="F21" i="1"/>
  <c r="G11" i="1"/>
  <c r="F11" i="1"/>
  <c r="E14" i="1"/>
  <c r="C17" i="1"/>
  <c r="Q21" i="1"/>
  <c r="G21" i="1"/>
  <c r="H21" i="1"/>
  <c r="C12" i="1"/>
  <c r="C11" i="1"/>
  <c r="O23" i="1" l="1"/>
  <c r="O25" i="1"/>
  <c r="C15" i="1"/>
  <c r="O21" i="1"/>
  <c r="O22" i="1"/>
  <c r="O24" i="1"/>
  <c r="C16" i="1"/>
  <c r="D18" i="1" s="1"/>
  <c r="E15" i="1"/>
  <c r="C18" i="1" l="1"/>
  <c r="E16" i="1"/>
  <c r="E17" i="1" s="1"/>
</calcChain>
</file>

<file path=xl/sharedStrings.xml><?xml version="1.0" encoding="utf-8"?>
<sst xmlns="http://schemas.openxmlformats.org/spreadsheetml/2006/main" count="58" uniqueCount="48">
  <si>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</si>
  <si>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</si>
  <si>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</si>
  <si>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</si>
  <si>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</si>
  <si>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</si>
  <si>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</si>
  <si>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</si>
  <si>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</si>
  <si>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</si>
  <si>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</si>
  <si>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</si>
  <si>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</si>
  <si>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</si>
  <si>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</si>
  <si>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</si>
  <si>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</si>
  <si>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</si>
  <si>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</si>
  <si>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</si>
  <si>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</si>
  <si>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</si>
  <si>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</si>
  <si>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</si>
  <si>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</si>
  <si>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</si>
  <si>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</si>
  <si>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</si>
  <si>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</si>
  <si>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</si>
  <si>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</si>
  <si>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</si>
  <si>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</si>
  <si>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</si>
  <si>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</si>
  <si>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</si>
  <si>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</si>
  <si>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</si>
  <si>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</si>
  <si>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</si>
  <si>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</si>
  <si>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</si>
  <si>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V0515 Cam / GSC 4550-0626</t>
  </si>
  <si>
    <t>EB</t>
  </si>
  <si>
    <t>IBVS 6029</t>
  </si>
  <si>
    <t>I</t>
  </si>
  <si>
    <t>II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</si>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</sst>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V0515 Cam - O-C Diagr.</a:t>
            </a:r>
          </a:p>
        </c:rich>
      </c:tx>
      <c:layout>
        <c:manualLayout>
          <c:xMode val="edge"/>
          <c:yMode val="edge"/>
          <c:x val="0.3639097744360902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  <c:pt idx="2">
                    <c:v>4.0000000000000002E-4</c:v>
                  </c:pt>
                  <c:pt idx="3">
                    <c:v>6.0000000000000001E-3</c:v>
                  </c:pt>
                  <c:pt idx="4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  <c:pt idx="2">
                    <c:v>4.0000000000000002E-4</c:v>
                  </c:pt>
                  <c:pt idx="3">
                    <c:v>6.0000000000000001E-3</c:v>
                  </c:pt>
                  <c:pt idx="4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4883</c:v>
                </c:pt>
                <c:pt idx="2">
                  <c:v>4844</c:v>
                </c:pt>
                <c:pt idx="3">
                  <c:v>4894</c:v>
                </c:pt>
                <c:pt idx="4">
                  <c:v>4950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E0-4612-A34B-F3B4BFCF77E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4.0000000000000002E-4</c:v>
                  </c:pt>
                  <c:pt idx="3">
                    <c:v>6.0000000000000001E-3</c:v>
                  </c:pt>
                  <c:pt idx="4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4.0000000000000002E-4</c:v>
                  </c:pt>
                  <c:pt idx="3">
                    <c:v>6.0000000000000001E-3</c:v>
                  </c:pt>
                  <c:pt idx="4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4883</c:v>
                </c:pt>
                <c:pt idx="2">
                  <c:v>4844</c:v>
                </c:pt>
                <c:pt idx="3">
                  <c:v>4894</c:v>
                </c:pt>
                <c:pt idx="4">
                  <c:v>4950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-4.6399999999266583E-2</c:v>
                </c:pt>
                <c:pt idx="2">
                  <c:v>0.16419999999925494</c:v>
                </c:pt>
                <c:pt idx="3">
                  <c:v>-3.4200000001874287E-2</c:v>
                </c:pt>
                <c:pt idx="4">
                  <c:v>3.1500000004598405E-2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E0-4612-A34B-F3B4BFCF77E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4.0000000000000002E-4</c:v>
                  </c:pt>
                  <c:pt idx="3">
                    <c:v>6.0000000000000001E-3</c:v>
                  </c:pt>
                  <c:pt idx="4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4.0000000000000002E-4</c:v>
                  </c:pt>
                  <c:pt idx="3">
                    <c:v>6.0000000000000001E-3</c:v>
                  </c:pt>
                  <c:pt idx="4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4883</c:v>
                </c:pt>
                <c:pt idx="2">
                  <c:v>4844</c:v>
                </c:pt>
                <c:pt idx="3">
                  <c:v>4894</c:v>
                </c:pt>
                <c:pt idx="4">
                  <c:v>4950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5E0-4612-A34B-F3B4BFCF77E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4.0000000000000002E-4</c:v>
                  </c:pt>
                  <c:pt idx="3">
                    <c:v>6.0000000000000001E-3</c:v>
                  </c:pt>
                  <c:pt idx="4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4.0000000000000002E-4</c:v>
                  </c:pt>
                  <c:pt idx="3">
                    <c:v>6.0000000000000001E-3</c:v>
                  </c:pt>
                  <c:pt idx="4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4883</c:v>
                </c:pt>
                <c:pt idx="2">
                  <c:v>4844</c:v>
                </c:pt>
                <c:pt idx="3">
                  <c:v>4894</c:v>
                </c:pt>
                <c:pt idx="4">
                  <c:v>4950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5E0-4612-A34B-F3B4BFCF77E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4.0000000000000002E-4</c:v>
                  </c:pt>
                  <c:pt idx="3">
                    <c:v>6.0000000000000001E-3</c:v>
                  </c:pt>
                  <c:pt idx="4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4.0000000000000002E-4</c:v>
                  </c:pt>
                  <c:pt idx="3">
                    <c:v>6.0000000000000001E-3</c:v>
                  </c:pt>
                  <c:pt idx="4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4883</c:v>
                </c:pt>
                <c:pt idx="2">
                  <c:v>4844</c:v>
                </c:pt>
                <c:pt idx="3">
                  <c:v>4894</c:v>
                </c:pt>
                <c:pt idx="4">
                  <c:v>4950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5E0-4612-A34B-F3B4BFCF77E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4.0000000000000002E-4</c:v>
                  </c:pt>
                  <c:pt idx="3">
                    <c:v>6.0000000000000001E-3</c:v>
                  </c:pt>
                  <c:pt idx="4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4.0000000000000002E-4</c:v>
                  </c:pt>
                  <c:pt idx="3">
                    <c:v>6.0000000000000001E-3</c:v>
                  </c:pt>
                  <c:pt idx="4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4883</c:v>
                </c:pt>
                <c:pt idx="2">
                  <c:v>4844</c:v>
                </c:pt>
                <c:pt idx="3">
                  <c:v>4894</c:v>
                </c:pt>
                <c:pt idx="4">
                  <c:v>4950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5E0-4612-A34B-F3B4BFCF77E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4.0000000000000002E-4</c:v>
                  </c:pt>
                  <c:pt idx="3">
                    <c:v>6.0000000000000001E-3</c:v>
                  </c:pt>
                  <c:pt idx="4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4.0000000000000002E-4</c:v>
                  </c:pt>
                  <c:pt idx="3">
                    <c:v>6.0000000000000001E-3</c:v>
                  </c:pt>
                  <c:pt idx="4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4883</c:v>
                </c:pt>
                <c:pt idx="2">
                  <c:v>4844</c:v>
                </c:pt>
                <c:pt idx="3">
                  <c:v>4894</c:v>
                </c:pt>
                <c:pt idx="4">
                  <c:v>4950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5E0-4612-A34B-F3B4BFCF77E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4883</c:v>
                </c:pt>
                <c:pt idx="2">
                  <c:v>4844</c:v>
                </c:pt>
                <c:pt idx="3">
                  <c:v>4894</c:v>
                </c:pt>
                <c:pt idx="4">
                  <c:v>4950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1.1902911959394483E-3</c:v>
                </c:pt>
                <c:pt idx="1">
                  <c:v>2.8423050915135369E-2</c:v>
                </c:pt>
                <c:pt idx="2">
                  <c:v>2.8205545768903825E-2</c:v>
                </c:pt>
                <c:pt idx="3">
                  <c:v>2.8484398520482731E-2</c:v>
                </c:pt>
                <c:pt idx="4">
                  <c:v>2.8796713602251105E-2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5E0-4612-A34B-F3B4BFCF77E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4883</c:v>
                </c:pt>
                <c:pt idx="2">
                  <c:v>4844</c:v>
                </c:pt>
                <c:pt idx="3">
                  <c:v>4894</c:v>
                </c:pt>
                <c:pt idx="4">
                  <c:v>4950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5E0-4612-A34B-F3B4BFCF7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3459120"/>
        <c:axId val="1"/>
      </c:scatterChart>
      <c:valAx>
        <c:axId val="683459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34591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9C6F202-4630-70D6-F446-410F3740E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23</v>
      </c>
      <c r="B2" t="s">
        <v>43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3">
        <v>51462.93</v>
      </c>
      <c r="D7" s="30" t="s">
        <v>41</v>
      </c>
    </row>
    <row r="8" spans="1:7" x14ac:dyDescent="0.2">
      <c r="A8" t="s">
        <v>3</v>
      </c>
      <c r="C8" s="33">
        <v>0.92379999999999995</v>
      </c>
      <c r="D8" s="30" t="s">
        <v>41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1.1902911959394483E-3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5.5770550315781122E-6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60326.678517245367</v>
      </c>
    </row>
    <row r="15" spans="1:7" x14ac:dyDescent="0.2">
      <c r="A15" s="12" t="s">
        <v>17</v>
      </c>
      <c r="B15" s="10"/>
      <c r="C15" s="13">
        <f ca="1">(C7+C11)+(C8+C12)*INT(MAX(F21:F3533))</f>
        <v>56035.768796713601</v>
      </c>
      <c r="D15" s="14" t="s">
        <v>38</v>
      </c>
      <c r="E15" s="15">
        <f ca="1">ROUND(2*(E14-$C$7)/$C$8,0)/2+E13</f>
        <v>9596</v>
      </c>
    </row>
    <row r="16" spans="1:7" x14ac:dyDescent="0.2">
      <c r="A16" s="16" t="s">
        <v>4</v>
      </c>
      <c r="B16" s="10"/>
      <c r="C16" s="17">
        <f ca="1">+C8+C12</f>
        <v>0.92380557705503152</v>
      </c>
      <c r="D16" s="14" t="s">
        <v>39</v>
      </c>
      <c r="E16" s="24">
        <f ca="1">ROUND(2*(E14-$C$15)/$C$16,0)/2+E13</f>
        <v>4646</v>
      </c>
    </row>
    <row r="17" spans="1:18" ht="13.5" thickBot="1" x14ac:dyDescent="0.25">
      <c r="A17" s="14" t="s">
        <v>29</v>
      </c>
      <c r="B17" s="10"/>
      <c r="C17" s="10">
        <f>COUNT(C21:C2191)</f>
        <v>5</v>
      </c>
      <c r="D17" s="14" t="s">
        <v>33</v>
      </c>
      <c r="E17" s="18">
        <f ca="1">+$C$15+$C$16*E16-15018.5-$C$9/24</f>
        <v>45309.665341044616</v>
      </c>
    </row>
    <row r="18" spans="1:18" ht="14.25" thickTop="1" thickBot="1" x14ac:dyDescent="0.25">
      <c r="A18" s="16" t="s">
        <v>5</v>
      </c>
      <c r="B18" s="10"/>
      <c r="C18" s="19">
        <f ca="1">+C15</f>
        <v>56035.768796713601</v>
      </c>
      <c r="D18" s="20">
        <f ca="1">+C16</f>
        <v>0.92380557705503152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28</v>
      </c>
      <c r="J20" s="7" t="s">
        <v>47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x14ac:dyDescent="0.2">
      <c r="A21" t="s">
        <v>41</v>
      </c>
      <c r="C21" s="8">
        <f>C7</f>
        <v>51462.93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1.1902911959394483E-3</v>
      </c>
      <c r="Q21" s="2">
        <f>+C21-15018.5</f>
        <v>36444.43</v>
      </c>
    </row>
    <row r="22" spans="1:18" x14ac:dyDescent="0.2">
      <c r="A22" s="31" t="s">
        <v>44</v>
      </c>
      <c r="B22" s="32" t="s">
        <v>45</v>
      </c>
      <c r="C22" s="31">
        <v>55973.798999999999</v>
      </c>
      <c r="D22" s="31">
        <v>0.01</v>
      </c>
      <c r="E22">
        <f>+(C22-C$7)/C$8</f>
        <v>4882.9497726780673</v>
      </c>
      <c r="F22">
        <f>ROUND(2*E22,0)/2</f>
        <v>4883</v>
      </c>
      <c r="G22">
        <f>+C22-(C$7+F22*C$8)</f>
        <v>-4.6399999999266583E-2</v>
      </c>
      <c r="I22">
        <f>+G22</f>
        <v>-4.6399999999266583E-2</v>
      </c>
      <c r="O22">
        <f ca="1">+C$11+C$12*$F22</f>
        <v>2.8423050915135369E-2</v>
      </c>
      <c r="Q22" s="2">
        <f>+C22-15018.5</f>
        <v>40955.298999999999</v>
      </c>
    </row>
    <row r="23" spans="1:18" x14ac:dyDescent="0.2">
      <c r="A23" s="31" t="s">
        <v>44</v>
      </c>
      <c r="B23" s="32" t="s">
        <v>46</v>
      </c>
      <c r="C23" s="31">
        <v>55937.981399999997</v>
      </c>
      <c r="D23" s="31">
        <v>4.0000000000000002E-4</v>
      </c>
      <c r="E23">
        <f>+(C23-C$7)/C$8</f>
        <v>4844.1777441004515</v>
      </c>
      <c r="F23">
        <f>ROUND(2*E23,0)/2</f>
        <v>4844</v>
      </c>
      <c r="G23">
        <f>+C23-(C$7+F23*C$8)</f>
        <v>0.16419999999925494</v>
      </c>
      <c r="I23">
        <f>+G23</f>
        <v>0.16419999999925494</v>
      </c>
      <c r="O23">
        <f ca="1">+C$11+C$12*$F23</f>
        <v>2.8205545768903825E-2</v>
      </c>
      <c r="Q23" s="2">
        <f>+C23-15018.5</f>
        <v>40919.481399999997</v>
      </c>
    </row>
    <row r="24" spans="1:18" x14ac:dyDescent="0.2">
      <c r="A24" s="31" t="s">
        <v>44</v>
      </c>
      <c r="B24" s="32" t="s">
        <v>45</v>
      </c>
      <c r="C24" s="31">
        <v>55983.972999999998</v>
      </c>
      <c r="D24" s="31">
        <v>6.0000000000000001E-3</v>
      </c>
      <c r="E24">
        <f>+(C24-C$7)/C$8</f>
        <v>4893.9629789997816</v>
      </c>
      <c r="F24">
        <f>ROUND(2*E24,0)/2</f>
        <v>4894</v>
      </c>
      <c r="G24">
        <f>+C24-(C$7+F24*C$8)</f>
        <v>-3.4200000001874287E-2</v>
      </c>
      <c r="I24">
        <f>+G24</f>
        <v>-3.4200000001874287E-2</v>
      </c>
      <c r="O24">
        <f ca="1">+C$11+C$12*$F24</f>
        <v>2.8484398520482731E-2</v>
      </c>
      <c r="Q24" s="2">
        <f>+C24-15018.5</f>
        <v>40965.472999999998</v>
      </c>
    </row>
    <row r="25" spans="1:18" x14ac:dyDescent="0.2">
      <c r="A25" s="31" t="s">
        <v>44</v>
      </c>
      <c r="B25" s="32" t="s">
        <v>45</v>
      </c>
      <c r="C25" s="31">
        <v>56035.771500000003</v>
      </c>
      <c r="D25" s="31">
        <v>8.9999999999999998E-4</v>
      </c>
      <c r="E25">
        <f>+(C25-C$7)/C$8</f>
        <v>4950.034098289676</v>
      </c>
      <c r="F25">
        <f>ROUND(2*E25,0)/2</f>
        <v>4950</v>
      </c>
      <c r="G25">
        <f>+C25-(C$7+F25*C$8)</f>
        <v>3.1500000004598405E-2</v>
      </c>
      <c r="I25">
        <f>+G25</f>
        <v>3.1500000004598405E-2</v>
      </c>
      <c r="O25">
        <f ca="1">+C$11+C$12*$F25</f>
        <v>2.8796713602251105E-2</v>
      </c>
      <c r="Q25" s="2">
        <f>+C25-15018.5</f>
        <v>41017.271500000003</v>
      </c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2024-01-17T03:17:03Z</dcterms:modified>
</cp:coreProperties>
</file>