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C9AB0EE-AEA9-4C6E-A81A-2E8AA0A89AD6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Q109" i="1" l="1"/>
  <c r="C65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C7" i="1"/>
  <c r="C13" i="1"/>
  <c r="C8" i="1"/>
  <c r="F12" i="1"/>
  <c r="F13" i="1" s="1"/>
  <c r="D14" i="1"/>
  <c r="D13" i="1"/>
  <c r="C14" i="1"/>
  <c r="C17" i="1"/>
  <c r="E55" i="1"/>
  <c r="F55" i="1"/>
  <c r="W55" i="1"/>
  <c r="E63" i="1"/>
  <c r="F63" i="1"/>
  <c r="W63" i="1"/>
  <c r="E71" i="1"/>
  <c r="F71" i="1"/>
  <c r="W71" i="1"/>
  <c r="E79" i="1"/>
  <c r="F79" i="1"/>
  <c r="W79" i="1"/>
  <c r="E87" i="1"/>
  <c r="F87" i="1"/>
  <c r="W87" i="1"/>
  <c r="E95" i="1"/>
  <c r="F95" i="1"/>
  <c r="W95" i="1"/>
  <c r="E103" i="1"/>
  <c r="F103" i="1"/>
  <c r="W103" i="1"/>
  <c r="E23" i="1"/>
  <c r="F23" i="1"/>
  <c r="W23" i="1"/>
  <c r="E31" i="1"/>
  <c r="F31" i="1"/>
  <c r="W31" i="1"/>
  <c r="E39" i="1"/>
  <c r="F39" i="1"/>
  <c r="W39" i="1"/>
  <c r="E47" i="1"/>
  <c r="F47" i="1"/>
  <c r="W47" i="1"/>
  <c r="E50" i="1"/>
  <c r="F50" i="1"/>
  <c r="W50" i="1"/>
  <c r="E58" i="1"/>
  <c r="F58" i="1"/>
  <c r="W58" i="1"/>
  <c r="E66" i="1"/>
  <c r="F66" i="1"/>
  <c r="W66" i="1"/>
  <c r="E74" i="1"/>
  <c r="F74" i="1"/>
  <c r="W74" i="1"/>
  <c r="E82" i="1"/>
  <c r="F82" i="1"/>
  <c r="W82" i="1"/>
  <c r="E90" i="1"/>
  <c r="F90" i="1"/>
  <c r="W90" i="1"/>
  <c r="E98" i="1"/>
  <c r="F98" i="1"/>
  <c r="W98" i="1"/>
  <c r="E106" i="1"/>
  <c r="F106" i="1"/>
  <c r="W106" i="1"/>
  <c r="E26" i="1"/>
  <c r="F26" i="1"/>
  <c r="W26" i="1"/>
  <c r="E34" i="1"/>
  <c r="F34" i="1"/>
  <c r="W34" i="1"/>
  <c r="E42" i="1"/>
  <c r="F42" i="1"/>
  <c r="W42" i="1"/>
  <c r="G22" i="1"/>
  <c r="G26" i="1"/>
  <c r="G30" i="1"/>
  <c r="G34" i="1"/>
  <c r="G38" i="1"/>
  <c r="G50" i="1"/>
  <c r="G54" i="1"/>
  <c r="G58" i="1"/>
  <c r="G62" i="1"/>
  <c r="G66" i="1"/>
  <c r="G90" i="1"/>
  <c r="G98" i="1"/>
  <c r="E53" i="1"/>
  <c r="F53" i="1"/>
  <c r="W53" i="1"/>
  <c r="E61" i="1"/>
  <c r="F61" i="1"/>
  <c r="W61" i="1"/>
  <c r="E69" i="1"/>
  <c r="F69" i="1"/>
  <c r="W69" i="1"/>
  <c r="E77" i="1"/>
  <c r="F77" i="1"/>
  <c r="W77" i="1"/>
  <c r="E85" i="1"/>
  <c r="F85" i="1"/>
  <c r="W85" i="1"/>
  <c r="E93" i="1"/>
  <c r="F93" i="1"/>
  <c r="W93" i="1"/>
  <c r="E101" i="1"/>
  <c r="F101" i="1"/>
  <c r="W101" i="1"/>
  <c r="E109" i="1"/>
  <c r="F109" i="1"/>
  <c r="W109" i="1"/>
  <c r="E29" i="1"/>
  <c r="F29" i="1"/>
  <c r="W29" i="1"/>
  <c r="E37" i="1"/>
  <c r="F37" i="1"/>
  <c r="W37" i="1"/>
  <c r="E45" i="1"/>
  <c r="F45" i="1"/>
  <c r="W45" i="1"/>
  <c r="E56" i="1"/>
  <c r="F56" i="1"/>
  <c r="W56" i="1"/>
  <c r="E64" i="1"/>
  <c r="F64" i="1"/>
  <c r="W64" i="1"/>
  <c r="E72" i="1"/>
  <c r="F72" i="1"/>
  <c r="W72" i="1"/>
  <c r="E80" i="1"/>
  <c r="F80" i="1"/>
  <c r="W80" i="1"/>
  <c r="E88" i="1"/>
  <c r="F88" i="1"/>
  <c r="W88" i="1"/>
  <c r="E96" i="1"/>
  <c r="F96" i="1"/>
  <c r="W96" i="1"/>
  <c r="E104" i="1"/>
  <c r="F104" i="1"/>
  <c r="W104" i="1"/>
  <c r="E24" i="1"/>
  <c r="F24" i="1"/>
  <c r="W24" i="1"/>
  <c r="E32" i="1"/>
  <c r="F32" i="1"/>
  <c r="W32" i="1"/>
  <c r="E40" i="1"/>
  <c r="F40" i="1"/>
  <c r="W40" i="1"/>
  <c r="E48" i="1"/>
  <c r="F48" i="1"/>
  <c r="W48" i="1"/>
  <c r="G31" i="1"/>
  <c r="G39" i="1"/>
  <c r="G43" i="1"/>
  <c r="G47" i="1"/>
  <c r="G63" i="1"/>
  <c r="G67" i="1"/>
  <c r="G71" i="1"/>
  <c r="G75" i="1"/>
  <c r="G79" i="1"/>
  <c r="G83" i="1"/>
  <c r="G87" i="1"/>
  <c r="G95" i="1"/>
  <c r="G103" i="1"/>
  <c r="E51" i="1"/>
  <c r="F51" i="1"/>
  <c r="W51" i="1"/>
  <c r="E59" i="1"/>
  <c r="F59" i="1"/>
  <c r="W59" i="1"/>
  <c r="E67" i="1"/>
  <c r="F67" i="1"/>
  <c r="W67" i="1"/>
  <c r="E75" i="1"/>
  <c r="F75" i="1"/>
  <c r="W75" i="1"/>
  <c r="E83" i="1"/>
  <c r="F83" i="1"/>
  <c r="W83" i="1"/>
  <c r="E91" i="1"/>
  <c r="F91" i="1"/>
  <c r="W91" i="1"/>
  <c r="E99" i="1"/>
  <c r="F99" i="1"/>
  <c r="W99" i="1"/>
  <c r="E107" i="1"/>
  <c r="F107" i="1"/>
  <c r="W107" i="1"/>
  <c r="E27" i="1"/>
  <c r="F27" i="1"/>
  <c r="W27" i="1"/>
  <c r="E35" i="1"/>
  <c r="F35" i="1"/>
  <c r="W35" i="1"/>
  <c r="E43" i="1"/>
  <c r="F43" i="1"/>
  <c r="W43" i="1"/>
  <c r="E54" i="1"/>
  <c r="F54" i="1"/>
  <c r="W54" i="1"/>
  <c r="E62" i="1"/>
  <c r="F62" i="1"/>
  <c r="W62" i="1"/>
  <c r="E70" i="1"/>
  <c r="F70" i="1"/>
  <c r="W70" i="1"/>
  <c r="E78" i="1"/>
  <c r="F78" i="1"/>
  <c r="W78" i="1"/>
  <c r="E86" i="1"/>
  <c r="F86" i="1"/>
  <c r="W86" i="1"/>
  <c r="E94" i="1"/>
  <c r="F94" i="1"/>
  <c r="W94" i="1"/>
  <c r="E102" i="1"/>
  <c r="F102" i="1"/>
  <c r="W102" i="1"/>
  <c r="E22" i="1"/>
  <c r="F22" i="1"/>
  <c r="W22" i="1"/>
  <c r="E30" i="1"/>
  <c r="F30" i="1"/>
  <c r="W30" i="1"/>
  <c r="E38" i="1"/>
  <c r="F38" i="1"/>
  <c r="W38" i="1"/>
  <c r="E46" i="1"/>
  <c r="F46" i="1"/>
  <c r="W46" i="1"/>
  <c r="G24" i="1"/>
  <c r="G32" i="1"/>
  <c r="G36" i="1"/>
  <c r="G56" i="1"/>
  <c r="G64" i="1"/>
  <c r="G80" i="1"/>
  <c r="G84" i="1"/>
  <c r="G88" i="1"/>
  <c r="G92" i="1"/>
  <c r="G96" i="1"/>
  <c r="G100" i="1"/>
  <c r="E49" i="1"/>
  <c r="F49" i="1"/>
  <c r="W49" i="1"/>
  <c r="E57" i="1"/>
  <c r="F57" i="1"/>
  <c r="W57" i="1"/>
  <c r="E73" i="1"/>
  <c r="F73" i="1"/>
  <c r="W73" i="1"/>
  <c r="E81" i="1"/>
  <c r="F81" i="1"/>
  <c r="W81" i="1"/>
  <c r="E89" i="1"/>
  <c r="F89" i="1"/>
  <c r="W89" i="1"/>
  <c r="E97" i="1"/>
  <c r="F97" i="1"/>
  <c r="W97" i="1"/>
  <c r="E105" i="1"/>
  <c r="F105" i="1"/>
  <c r="W105" i="1"/>
  <c r="E25" i="1"/>
  <c r="F25" i="1"/>
  <c r="W25" i="1"/>
  <c r="E33" i="1"/>
  <c r="F33" i="1"/>
  <c r="W33" i="1"/>
  <c r="E41" i="1"/>
  <c r="F41" i="1"/>
  <c r="W41" i="1"/>
  <c r="E21" i="1"/>
  <c r="F21" i="1"/>
  <c r="W21" i="1"/>
  <c r="E52" i="1"/>
  <c r="F52" i="1"/>
  <c r="W52" i="1"/>
  <c r="E60" i="1"/>
  <c r="F60" i="1"/>
  <c r="W60" i="1"/>
  <c r="E68" i="1"/>
  <c r="F68" i="1"/>
  <c r="W68" i="1"/>
  <c r="E76" i="1"/>
  <c r="F76" i="1"/>
  <c r="W76" i="1"/>
  <c r="E84" i="1"/>
  <c r="F84" i="1"/>
  <c r="W84" i="1"/>
  <c r="E92" i="1"/>
  <c r="F92" i="1"/>
  <c r="W92" i="1"/>
  <c r="E100" i="1"/>
  <c r="F100" i="1"/>
  <c r="W100" i="1"/>
  <c r="E108" i="1"/>
  <c r="F108" i="1"/>
  <c r="W108" i="1"/>
  <c r="E28" i="1"/>
  <c r="F28" i="1"/>
  <c r="W28" i="1"/>
  <c r="E36" i="1"/>
  <c r="F36" i="1"/>
  <c r="W36" i="1"/>
  <c r="E44" i="1"/>
  <c r="F44" i="1"/>
  <c r="W44" i="1"/>
  <c r="G25" i="1"/>
  <c r="G29" i="1"/>
  <c r="G33" i="1"/>
  <c r="G37" i="1"/>
  <c r="G41" i="1"/>
  <c r="G45" i="1"/>
  <c r="G49" i="1"/>
  <c r="G53" i="1"/>
  <c r="G77" i="1"/>
  <c r="G81" i="1"/>
  <c r="G85" i="1"/>
  <c r="G89" i="1"/>
  <c r="G105" i="1"/>
  <c r="G109" i="1"/>
  <c r="E65" i="1"/>
  <c r="F65" i="1"/>
  <c r="W65" i="1"/>
  <c r="G68" i="1"/>
  <c r="R85" i="1"/>
  <c r="I85" i="1"/>
  <c r="R77" i="1"/>
  <c r="I77" i="1"/>
  <c r="S105" i="1"/>
  <c r="I105" i="1"/>
  <c r="G73" i="1"/>
  <c r="S37" i="1"/>
  <c r="H37" i="1"/>
  <c r="G101" i="1"/>
  <c r="G69" i="1"/>
  <c r="H80" i="1"/>
  <c r="R80" i="1"/>
  <c r="I95" i="1"/>
  <c r="S95" i="1"/>
  <c r="R31" i="1"/>
  <c r="H31" i="1"/>
  <c r="G82" i="1"/>
  <c r="G97" i="1"/>
  <c r="G61" i="1"/>
  <c r="S29" i="1"/>
  <c r="H29" i="1"/>
  <c r="G108" i="1"/>
  <c r="G76" i="1"/>
  <c r="G44" i="1"/>
  <c r="G91" i="1"/>
  <c r="G59" i="1"/>
  <c r="R59" i="1"/>
  <c r="G27" i="1"/>
  <c r="G78" i="1"/>
  <c r="G46" i="1"/>
  <c r="R81" i="1"/>
  <c r="H81" i="1"/>
  <c r="G65" i="1"/>
  <c r="R24" i="1"/>
  <c r="H24" i="1"/>
  <c r="G86" i="1"/>
  <c r="G48" i="1"/>
  <c r="H63" i="1"/>
  <c r="S63" i="1"/>
  <c r="R50" i="1"/>
  <c r="I50" i="1"/>
  <c r="G93" i="1"/>
  <c r="G57" i="1"/>
  <c r="S25" i="1"/>
  <c r="H25" i="1"/>
  <c r="G104" i="1"/>
  <c r="G72" i="1"/>
  <c r="G40" i="1"/>
  <c r="I87" i="1"/>
  <c r="S87" i="1"/>
  <c r="G55" i="1"/>
  <c r="G23" i="1"/>
  <c r="G106" i="1"/>
  <c r="G74" i="1"/>
  <c r="G42" i="1"/>
  <c r="S83" i="1"/>
  <c r="I83" i="1"/>
  <c r="G51" i="1"/>
  <c r="G102" i="1"/>
  <c r="G70" i="1"/>
  <c r="S38" i="1"/>
  <c r="H38" i="1"/>
  <c r="R53" i="1"/>
  <c r="H53" i="1"/>
  <c r="I96" i="1"/>
  <c r="R96" i="1"/>
  <c r="I79" i="1"/>
  <c r="R79" i="1"/>
  <c r="R47" i="1"/>
  <c r="H47" i="1"/>
  <c r="S98" i="1"/>
  <c r="I98" i="1"/>
  <c r="R66" i="1"/>
  <c r="H66" i="1"/>
  <c r="R34" i="1"/>
  <c r="H34" i="1"/>
  <c r="S89" i="1"/>
  <c r="I89" i="1"/>
  <c r="H64" i="1"/>
  <c r="S64" i="1"/>
  <c r="I92" i="1"/>
  <c r="R92" i="1"/>
  <c r="G60" i="1"/>
  <c r="G28" i="1"/>
  <c r="G107" i="1"/>
  <c r="R75" i="1"/>
  <c r="I75" i="1"/>
  <c r="R43" i="1"/>
  <c r="H43" i="1"/>
  <c r="G94" i="1"/>
  <c r="S62" i="1"/>
  <c r="H62" i="1"/>
  <c r="R30" i="1"/>
  <c r="H30" i="1"/>
  <c r="R36" i="1"/>
  <c r="H36" i="1"/>
  <c r="R49" i="1"/>
  <c r="I49" i="1"/>
  <c r="S109" i="1"/>
  <c r="I109" i="1"/>
  <c r="R41" i="1"/>
  <c r="H41" i="1"/>
  <c r="I103" i="1"/>
  <c r="S103" i="1"/>
  <c r="H71" i="1"/>
  <c r="S71" i="1"/>
  <c r="R39" i="1"/>
  <c r="H39" i="1"/>
  <c r="G21" i="1"/>
  <c r="R90" i="1"/>
  <c r="I90" i="1"/>
  <c r="R58" i="1"/>
  <c r="I58" i="1"/>
  <c r="R26" i="1"/>
  <c r="H26" i="1"/>
  <c r="I100" i="1"/>
  <c r="S100" i="1"/>
  <c r="I88" i="1"/>
  <c r="S88" i="1"/>
  <c r="I84" i="1"/>
  <c r="S84" i="1"/>
  <c r="G52" i="1"/>
  <c r="G99" i="1"/>
  <c r="R22" i="1"/>
  <c r="H22" i="1"/>
  <c r="R32" i="1"/>
  <c r="H32" i="1"/>
  <c r="R45" i="1"/>
  <c r="H45" i="1"/>
  <c r="R56" i="1"/>
  <c r="I56" i="1"/>
  <c r="S67" i="1"/>
  <c r="H67" i="1"/>
  <c r="G35" i="1"/>
  <c r="R54" i="1"/>
  <c r="I54" i="1"/>
  <c r="R33" i="1"/>
  <c r="H33" i="1"/>
  <c r="S28" i="1"/>
  <c r="H28" i="1"/>
  <c r="R23" i="1"/>
  <c r="H23" i="1"/>
  <c r="S86" i="1"/>
  <c r="I86" i="1"/>
  <c r="R61" i="1"/>
  <c r="H61" i="1"/>
  <c r="S102" i="1"/>
  <c r="I102" i="1"/>
  <c r="R57" i="1"/>
  <c r="I57" i="1"/>
  <c r="R97" i="1"/>
  <c r="I97" i="1"/>
  <c r="J52" i="1"/>
  <c r="R52" i="1"/>
  <c r="R51" i="1"/>
  <c r="I51" i="1"/>
  <c r="S82" i="1"/>
  <c r="I82" i="1"/>
  <c r="R65" i="1"/>
  <c r="I65" i="1"/>
  <c r="R40" i="1"/>
  <c r="H40" i="1"/>
  <c r="I76" i="1"/>
  <c r="R76" i="1"/>
  <c r="H68" i="1"/>
  <c r="R68" i="1"/>
  <c r="R42" i="1"/>
  <c r="H42" i="1"/>
  <c r="H72" i="1"/>
  <c r="R72" i="1"/>
  <c r="I108" i="1"/>
  <c r="R108" i="1"/>
  <c r="R73" i="1"/>
  <c r="H73" i="1"/>
  <c r="S70" i="1"/>
  <c r="H70" i="1"/>
  <c r="R27" i="1"/>
  <c r="H27" i="1"/>
  <c r="R99" i="1"/>
  <c r="I99" i="1"/>
  <c r="S60" i="1"/>
  <c r="S19" i="1"/>
  <c r="E19" i="1"/>
  <c r="H60" i="1"/>
  <c r="S55" i="1"/>
  <c r="H55" i="1"/>
  <c r="S69" i="1"/>
  <c r="H69" i="1"/>
  <c r="S94" i="1"/>
  <c r="I94" i="1"/>
  <c r="R93" i="1"/>
  <c r="I93" i="1"/>
  <c r="R91" i="1"/>
  <c r="I91" i="1"/>
  <c r="S101" i="1"/>
  <c r="I101" i="1"/>
  <c r="R44" i="1"/>
  <c r="H44" i="1"/>
  <c r="R35" i="1"/>
  <c r="H35" i="1"/>
  <c r="R74" i="1"/>
  <c r="H74" i="1"/>
  <c r="I104" i="1"/>
  <c r="S104" i="1"/>
  <c r="R46" i="1"/>
  <c r="H46" i="1"/>
  <c r="R21" i="1"/>
  <c r="H21" i="1"/>
  <c r="R107" i="1"/>
  <c r="I107" i="1"/>
  <c r="R106" i="1"/>
  <c r="I106" i="1"/>
  <c r="R48" i="1"/>
  <c r="H48" i="1"/>
  <c r="R78" i="1"/>
  <c r="I78" i="1"/>
  <c r="R19" i="1"/>
  <c r="E18" i="1"/>
  <c r="D11" i="1"/>
  <c r="D12" i="1"/>
  <c r="C11" i="1"/>
  <c r="C12" i="1"/>
  <c r="C16" i="1" l="1"/>
  <c r="D18" i="1" s="1"/>
  <c r="O92" i="1"/>
  <c r="O97" i="1"/>
  <c r="O78" i="1"/>
  <c r="O75" i="1"/>
  <c r="O21" i="1"/>
  <c r="O58" i="1"/>
  <c r="O47" i="1"/>
  <c r="O41" i="1"/>
  <c r="O45" i="1"/>
  <c r="O53" i="1"/>
  <c r="O26" i="1"/>
  <c r="O68" i="1"/>
  <c r="O90" i="1"/>
  <c r="O50" i="1"/>
  <c r="O40" i="1"/>
  <c r="O57" i="1"/>
  <c r="O74" i="1"/>
  <c r="O38" i="1"/>
  <c r="O86" i="1"/>
  <c r="O22" i="1"/>
  <c r="O84" i="1"/>
  <c r="O89" i="1"/>
  <c r="O70" i="1"/>
  <c r="O67" i="1"/>
  <c r="O109" i="1"/>
  <c r="O106" i="1"/>
  <c r="O103" i="1"/>
  <c r="O33" i="1"/>
  <c r="O52" i="1"/>
  <c r="O46" i="1"/>
  <c r="O39" i="1"/>
  <c r="O96" i="1"/>
  <c r="O23" i="1"/>
  <c r="O99" i="1"/>
  <c r="O64" i="1"/>
  <c r="C15" i="1"/>
  <c r="O76" i="1"/>
  <c r="O81" i="1"/>
  <c r="O62" i="1"/>
  <c r="O104" i="1"/>
  <c r="O101" i="1"/>
  <c r="O98" i="1"/>
  <c r="O95" i="1"/>
  <c r="O25" i="1"/>
  <c r="O48" i="1"/>
  <c r="O43" i="1"/>
  <c r="O31" i="1"/>
  <c r="O51" i="1"/>
  <c r="O77" i="1"/>
  <c r="O55" i="1"/>
  <c r="O73" i="1"/>
  <c r="O93" i="1"/>
  <c r="O87" i="1"/>
  <c r="O42" i="1"/>
  <c r="O102" i="1"/>
  <c r="O71" i="1"/>
  <c r="O56" i="1"/>
  <c r="O83" i="1"/>
  <c r="O34" i="1"/>
  <c r="O60" i="1"/>
  <c r="O65" i="1"/>
  <c r="O107" i="1"/>
  <c r="O88" i="1"/>
  <c r="O85" i="1"/>
  <c r="O82" i="1"/>
  <c r="O79" i="1"/>
  <c r="O35" i="1"/>
  <c r="O54" i="1"/>
  <c r="O32" i="1"/>
  <c r="O59" i="1"/>
  <c r="O27" i="1"/>
  <c r="O36" i="1"/>
  <c r="O105" i="1"/>
  <c r="O29" i="1"/>
  <c r="O80" i="1"/>
  <c r="O100" i="1"/>
  <c r="O44" i="1"/>
  <c r="O108" i="1"/>
  <c r="O49" i="1"/>
  <c r="O94" i="1"/>
  <c r="O91" i="1"/>
  <c r="O72" i="1"/>
  <c r="O69" i="1"/>
  <c r="O66" i="1"/>
  <c r="O63" i="1"/>
  <c r="O24" i="1"/>
  <c r="O30" i="1"/>
  <c r="O37" i="1"/>
  <c r="O28" i="1"/>
  <c r="O61" i="1"/>
  <c r="D16" i="1"/>
  <c r="D19" i="1" s="1"/>
  <c r="P60" i="1"/>
  <c r="P37" i="1"/>
  <c r="P101" i="1"/>
  <c r="P70" i="1"/>
  <c r="P39" i="1"/>
  <c r="P103" i="1"/>
  <c r="P80" i="1"/>
  <c r="P57" i="1"/>
  <c r="P34" i="1"/>
  <c r="P98" i="1"/>
  <c r="P75" i="1"/>
  <c r="P22" i="1"/>
  <c r="P55" i="1"/>
  <c r="P73" i="1"/>
  <c r="P91" i="1"/>
  <c r="P84" i="1"/>
  <c r="P94" i="1"/>
  <c r="P104" i="1"/>
  <c r="P35" i="1"/>
  <c r="P36" i="1"/>
  <c r="P21" i="1"/>
  <c r="P97" i="1"/>
  <c r="P93" i="1"/>
  <c r="P26" i="1"/>
  <c r="P68" i="1"/>
  <c r="P45" i="1"/>
  <c r="P109" i="1"/>
  <c r="P78" i="1"/>
  <c r="P47" i="1"/>
  <c r="P24" i="1"/>
  <c r="P88" i="1"/>
  <c r="P65" i="1"/>
  <c r="P42" i="1"/>
  <c r="P106" i="1"/>
  <c r="P83" i="1"/>
  <c r="P53" i="1"/>
  <c r="P96" i="1"/>
  <c r="P27" i="1"/>
  <c r="P30" i="1"/>
  <c r="P81" i="1"/>
  <c r="P56" i="1"/>
  <c r="P72" i="1"/>
  <c r="P76" i="1"/>
  <c r="P86" i="1"/>
  <c r="P32" i="1"/>
  <c r="P50" i="1"/>
  <c r="P40" i="1"/>
  <c r="P99" i="1"/>
  <c r="P67" i="1"/>
  <c r="P61" i="1"/>
  <c r="P63" i="1"/>
  <c r="P58" i="1"/>
  <c r="P100" i="1"/>
  <c r="P79" i="1"/>
  <c r="P51" i="1"/>
  <c r="P31" i="1"/>
  <c r="P28" i="1"/>
  <c r="P92" i="1"/>
  <c r="P69" i="1"/>
  <c r="P38" i="1"/>
  <c r="P102" i="1"/>
  <c r="P71" i="1"/>
  <c r="P48" i="1"/>
  <c r="P25" i="1"/>
  <c r="P89" i="1"/>
  <c r="P66" i="1"/>
  <c r="P43" i="1"/>
  <c r="P107" i="1"/>
  <c r="P46" i="1"/>
  <c r="P33" i="1"/>
  <c r="D15" i="1"/>
  <c r="C19" i="1" s="1"/>
  <c r="P62" i="1"/>
  <c r="P90" i="1"/>
  <c r="P77" i="1"/>
  <c r="P74" i="1"/>
  <c r="P29" i="1"/>
  <c r="P49" i="1"/>
  <c r="P44" i="1"/>
  <c r="P108" i="1"/>
  <c r="P85" i="1"/>
  <c r="P54" i="1"/>
  <c r="P23" i="1"/>
  <c r="P87" i="1"/>
  <c r="P64" i="1"/>
  <c r="P41" i="1"/>
  <c r="P105" i="1"/>
  <c r="P82" i="1"/>
  <c r="P59" i="1"/>
  <c r="P52" i="1"/>
  <c r="P95" i="1"/>
  <c r="F14" i="1" l="1"/>
  <c r="F15" i="1" s="1"/>
  <c r="C18" i="1"/>
</calcChain>
</file>

<file path=xl/sharedStrings.xml><?xml version="1.0" encoding="utf-8"?>
<sst xmlns="http://schemas.openxmlformats.org/spreadsheetml/2006/main" count="307" uniqueCount="58">
  <si>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</si>
  <si>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</si>
  <si>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</si>
  <si>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</si>
  <si>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</si>
  <si>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</si>
  <si>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</si>
  <si>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</si>
  <si>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</si>
  <si>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</si>
  <si>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</si>
  <si>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</si>
  <si>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</si>
  <si>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</si>
  <si>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</si>
  <si>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</si>
  <si>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</si>
  <si>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</si>
  <si>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</si>
  <si>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</si>
  <si>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</si>
  <si>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Prim. Ephem. =</t>
  </si>
  <si>
    <t>Sec. Ephem. =</t>
  </si>
  <si>
    <t>Prim. Fit</t>
  </si>
  <si>
    <t>Sec. Fit</t>
  </si>
  <si>
    <t>S5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</si>
  <si>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</si>
  <si>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</si>
  <si>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</si>
  <si>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</si>
  <si>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</si>
  <si>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</si>
  <si>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</si>
  <si>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</si>
  <si>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</si>
  <si>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</si>
  <si>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</si>
  <si>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</si>
  <si>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QX Cas / GSC 04281-01230</t>
  </si>
  <si>
    <t>EA</t>
  </si>
  <si>
    <t> AN 282.77 </t>
  </si>
  <si>
    <t>I</t>
  </si>
  <si>
    <t>vis</t>
  </si>
  <si>
    <t> PZ 13.43 </t>
  </si>
  <si>
    <t> PZ 13.44 </t>
  </si>
  <si>
    <t>II</t>
  </si>
  <si>
    <t> AC 155.15 </t>
  </si>
  <si>
    <t> MVS 411 </t>
  </si>
  <si>
    <t>Wood 1963</t>
  </si>
  <si>
    <t>Sandage &amp; Tamman</t>
  </si>
  <si>
    <t> APJ 128.160 </t>
  </si>
  <si>
    <t> AC 201.11 </t>
  </si>
  <si>
    <t> MHAR 9.16 </t>
  </si>
  <si>
    <t> MHAR 9.17 </t>
  </si>
  <si>
    <t>pg</t>
  </si>
  <si>
    <t>PE</t>
  </si>
  <si>
    <t>CCD</t>
  </si>
  <si>
    <t>s7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</si>
</sst>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9">
    <xf numFmtId="0" fontId="0" fillId="0" borderId="0">
      <alignment vertical="top"/>
    </xf>
    <xf numFmtId="4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50">
    <xf numFmtId="0" fontId="0" fillId="0" borderId="0" xfId="0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5" fillId="0" borderId="0" xfId="0" applyFont="1" applyAlignment="1"/>
    <xf numFmtId="0" fontId="5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8" fillId="0" borderId="0" xfId="0" applyFont="1" applyAlignment="1"/>
    <xf numFmtId="0" fontId="8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0" xfId="0">
      <alignment vertical="top"/>
    </xf>
    <xf numFmtId="0" fontId="9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5" fillId="0" borderId="0" xfId="0" applyFont="1">
      <alignment vertical="top"/>
    </xf>
    <xf numFmtId="0" fontId="10" fillId="0" borderId="0" xfId="0" applyFont="1" applyAlignment="1">
      <alignment horizontal="center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10" fillId="0" borderId="0" xfId="0" applyFont="1">
      <alignment vertical="top"/>
    </xf>
    <xf numFmtId="0" fontId="9" fillId="0" borderId="0" xfId="0" applyFont="1" applyAlignment="1"/>
    <xf numFmtId="22" fontId="9" fillId="0" borderId="0" xfId="0" applyNumberFormat="1" applyFont="1">
      <alignment vertical="top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3" fillId="0" borderId="1" xfId="0" applyFont="1" applyBorder="1">
      <alignment vertical="top"/>
    </xf>
    <xf numFmtId="0" fontId="0" fillId="0" borderId="1" xfId="0" applyBorder="1">
      <alignment vertical="top"/>
    </xf>
    <xf numFmtId="0" fontId="7" fillId="0" borderId="1" xfId="0" applyFont="1" applyBorder="1">
      <alignment vertical="top"/>
    </xf>
    <xf numFmtId="0" fontId="0" fillId="0" borderId="6" xfId="0" applyBorder="1">
      <alignment vertical="top"/>
    </xf>
    <xf numFmtId="0" fontId="0" fillId="0" borderId="7" xfId="0" applyBorder="1">
      <alignment vertical="top"/>
    </xf>
    <xf numFmtId="2" fontId="0" fillId="0" borderId="8" xfId="0" applyNumberFormat="1" applyBorder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3" fillId="0" borderId="11" xfId="0" applyFont="1" applyBorder="1">
      <alignment vertical="top"/>
    </xf>
    <xf numFmtId="0" fontId="13" fillId="0" borderId="11" xfId="0" applyFont="1" applyBorder="1" applyAlignment="1">
      <alignment horizontal="center"/>
    </xf>
    <xf numFmtId="0" fontId="13" fillId="0" borderId="11" xfId="0" applyFont="1" applyBorder="1" applyAlignment="1">
      <alignment horizontal="left"/>
    </xf>
    <xf numFmtId="0" fontId="0" fillId="0" borderId="11" xfId="0" applyBorder="1">
      <alignment vertical="top"/>
    </xf>
    <xf numFmtId="14" fontId="0" fillId="0" borderId="11" xfId="0" applyNumberFormat="1" applyBorder="1">
      <alignment vertical="top"/>
    </xf>
    <xf numFmtId="0" fontId="13" fillId="0" borderId="1" xfId="0" applyFont="1" applyBorder="1">
      <alignment vertical="top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4" fontId="14" fillId="2" borderId="1" xfId="1" applyFont="1" applyFill="1" applyBorder="1" applyAlignment="1">
      <alignment horizontal="center"/>
    </xf>
    <xf numFmtId="4" fontId="13" fillId="2" borderId="1" xfId="1" applyFont="1" applyFill="1" applyBorder="1" applyAlignment="1">
      <alignment horizontal="left"/>
    </xf>
    <xf numFmtId="4" fontId="13" fillId="2" borderId="1" xfId="1" applyFont="1" applyFill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2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0" fillId="0" borderId="0" xfId="0" applyAlignment="1">
      <alignment horizontal="center"/>
    </xf>
  </cellXfs>
  <cellStyles count="9">
    <cellStyle name="Comma" xfId="1" builtinId="3"/>
    <cellStyle name="Comma0" xfId="2"/>
    <cellStyle name="Currency0" xfId="3"/>
    <cellStyle name="Date" xfId="4"/>
    <cellStyle name="Fixed" xfId="5"/>
    <cellStyle name="Heading 1" xfId="6" builtinId="16" customBuiltin="1"/>
    <cellStyle name="Heading 2" xfId="7" builtinId="17" customBuiltin="1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QX Cas - O-C Diagr.</a:t>
            </a:r>
          </a:p>
        </c:rich>
      </c:tx>
      <c:layout>
        <c:manualLayout>
          <c:xMode val="edge"/>
          <c:yMode val="edge"/>
          <c:x val="0.3758064516129032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678942920199375"/>
          <c:w val="0.82096774193548383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</c:numCache>
              </c:numRef>
            </c:plus>
            <c:minus>
              <c:numRef>
                <c:f>'Active 1'!$D$21:$D$494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-1398</c:v>
                </c:pt>
                <c:pt idx="1">
                  <c:v>-1170</c:v>
                </c:pt>
                <c:pt idx="2">
                  <c:v>-1164</c:v>
                </c:pt>
                <c:pt idx="3">
                  <c:v>-1152</c:v>
                </c:pt>
                <c:pt idx="4">
                  <c:v>-1047.5</c:v>
                </c:pt>
                <c:pt idx="5">
                  <c:v>-1043</c:v>
                </c:pt>
                <c:pt idx="6">
                  <c:v>-974</c:v>
                </c:pt>
                <c:pt idx="7">
                  <c:v>-902.5</c:v>
                </c:pt>
                <c:pt idx="8">
                  <c:v>-860.5</c:v>
                </c:pt>
                <c:pt idx="9">
                  <c:v>-858</c:v>
                </c:pt>
                <c:pt idx="10">
                  <c:v>-802</c:v>
                </c:pt>
                <c:pt idx="11">
                  <c:v>-801</c:v>
                </c:pt>
                <c:pt idx="12">
                  <c:v>-797</c:v>
                </c:pt>
                <c:pt idx="13">
                  <c:v>-797</c:v>
                </c:pt>
                <c:pt idx="14">
                  <c:v>-796</c:v>
                </c:pt>
                <c:pt idx="15">
                  <c:v>-796</c:v>
                </c:pt>
                <c:pt idx="16">
                  <c:v>-795.5</c:v>
                </c:pt>
                <c:pt idx="17">
                  <c:v>-795.5</c:v>
                </c:pt>
                <c:pt idx="18">
                  <c:v>-795</c:v>
                </c:pt>
                <c:pt idx="19">
                  <c:v>-795</c:v>
                </c:pt>
                <c:pt idx="20">
                  <c:v>-794</c:v>
                </c:pt>
                <c:pt idx="21">
                  <c:v>-793</c:v>
                </c:pt>
                <c:pt idx="22">
                  <c:v>-792</c:v>
                </c:pt>
                <c:pt idx="23">
                  <c:v>-792</c:v>
                </c:pt>
                <c:pt idx="24">
                  <c:v>-792</c:v>
                </c:pt>
                <c:pt idx="25">
                  <c:v>-791</c:v>
                </c:pt>
                <c:pt idx="26">
                  <c:v>-788</c:v>
                </c:pt>
                <c:pt idx="27">
                  <c:v>-747</c:v>
                </c:pt>
                <c:pt idx="28">
                  <c:v>-552</c:v>
                </c:pt>
                <c:pt idx="29">
                  <c:v>-551</c:v>
                </c:pt>
                <c:pt idx="30">
                  <c:v>-547</c:v>
                </c:pt>
                <c:pt idx="31">
                  <c:v>-411</c:v>
                </c:pt>
                <c:pt idx="32">
                  <c:v>-383</c:v>
                </c:pt>
                <c:pt idx="33">
                  <c:v>-309</c:v>
                </c:pt>
                <c:pt idx="34">
                  <c:v>-192.5</c:v>
                </c:pt>
                <c:pt idx="35">
                  <c:v>-164</c:v>
                </c:pt>
                <c:pt idx="36">
                  <c:v>-128</c:v>
                </c:pt>
                <c:pt idx="37">
                  <c:v>-114</c:v>
                </c:pt>
                <c:pt idx="38">
                  <c:v>-12</c:v>
                </c:pt>
                <c:pt idx="39">
                  <c:v>-11.5</c:v>
                </c:pt>
                <c:pt idx="40">
                  <c:v>-11</c:v>
                </c:pt>
                <c:pt idx="41">
                  <c:v>-10.5</c:v>
                </c:pt>
                <c:pt idx="42">
                  <c:v>-9.5</c:v>
                </c:pt>
                <c:pt idx="43">
                  <c:v>-0.5</c:v>
                </c:pt>
                <c:pt idx="44">
                  <c:v>0</c:v>
                </c:pt>
                <c:pt idx="45">
                  <c:v>49</c:v>
                </c:pt>
                <c:pt idx="46">
                  <c:v>53.5</c:v>
                </c:pt>
                <c:pt idx="47">
                  <c:v>54</c:v>
                </c:pt>
                <c:pt idx="48">
                  <c:v>54.5</c:v>
                </c:pt>
                <c:pt idx="49">
                  <c:v>59.5</c:v>
                </c:pt>
                <c:pt idx="50">
                  <c:v>62.5</c:v>
                </c:pt>
                <c:pt idx="51">
                  <c:v>64</c:v>
                </c:pt>
                <c:pt idx="52">
                  <c:v>68</c:v>
                </c:pt>
                <c:pt idx="53">
                  <c:v>72</c:v>
                </c:pt>
                <c:pt idx="54">
                  <c:v>99</c:v>
                </c:pt>
                <c:pt idx="55">
                  <c:v>101</c:v>
                </c:pt>
                <c:pt idx="56">
                  <c:v>108</c:v>
                </c:pt>
                <c:pt idx="57">
                  <c:v>113</c:v>
                </c:pt>
                <c:pt idx="58">
                  <c:v>113</c:v>
                </c:pt>
                <c:pt idx="59">
                  <c:v>118</c:v>
                </c:pt>
                <c:pt idx="60">
                  <c:v>119</c:v>
                </c:pt>
                <c:pt idx="61">
                  <c:v>200.5</c:v>
                </c:pt>
                <c:pt idx="62">
                  <c:v>244.5</c:v>
                </c:pt>
                <c:pt idx="63">
                  <c:v>265.5</c:v>
                </c:pt>
                <c:pt idx="64">
                  <c:v>305</c:v>
                </c:pt>
                <c:pt idx="65">
                  <c:v>447.5</c:v>
                </c:pt>
                <c:pt idx="66">
                  <c:v>452.5</c:v>
                </c:pt>
                <c:pt idx="67">
                  <c:v>482.5</c:v>
                </c:pt>
                <c:pt idx="68">
                  <c:v>485.5</c:v>
                </c:pt>
                <c:pt idx="69">
                  <c:v>497</c:v>
                </c:pt>
                <c:pt idx="70">
                  <c:v>545</c:v>
                </c:pt>
                <c:pt idx="71">
                  <c:v>545</c:v>
                </c:pt>
                <c:pt idx="72">
                  <c:v>547</c:v>
                </c:pt>
                <c:pt idx="73">
                  <c:v>667.5</c:v>
                </c:pt>
                <c:pt idx="74">
                  <c:v>673.5</c:v>
                </c:pt>
                <c:pt idx="75">
                  <c:v>691</c:v>
                </c:pt>
                <c:pt idx="76">
                  <c:v>697</c:v>
                </c:pt>
                <c:pt idx="77">
                  <c:v>718.5</c:v>
                </c:pt>
                <c:pt idx="78">
                  <c:v>732</c:v>
                </c:pt>
                <c:pt idx="79">
                  <c:v>853.5</c:v>
                </c:pt>
                <c:pt idx="80">
                  <c:v>859.5</c:v>
                </c:pt>
                <c:pt idx="81">
                  <c:v>870.5</c:v>
                </c:pt>
                <c:pt idx="82">
                  <c:v>899.5</c:v>
                </c:pt>
                <c:pt idx="83">
                  <c:v>909.5</c:v>
                </c:pt>
                <c:pt idx="84">
                  <c:v>913.5</c:v>
                </c:pt>
                <c:pt idx="85">
                  <c:v>915</c:v>
                </c:pt>
                <c:pt idx="86">
                  <c:v>918</c:v>
                </c:pt>
                <c:pt idx="87">
                  <c:v>965</c:v>
                </c:pt>
                <c:pt idx="88">
                  <c:v>1090.5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  <c:pt idx="0">
                  <c:v>-0.1624199999969278</c:v>
                </c:pt>
                <c:pt idx="1">
                  <c:v>-9.330000000045402E-2</c:v>
                </c:pt>
                <c:pt idx="2">
                  <c:v>-5.5560000000696164E-2</c:v>
                </c:pt>
                <c:pt idx="3">
                  <c:v>-9.607999999934691E-2</c:v>
                </c:pt>
                <c:pt idx="4">
                  <c:v>-0.76127500000075088</c:v>
                </c:pt>
                <c:pt idx="5">
                  <c:v>0.1185299999997369</c:v>
                </c:pt>
                <c:pt idx="6">
                  <c:v>-7.6460000000224682E-2</c:v>
                </c:pt>
                <c:pt idx="7">
                  <c:v>-0.66922499999782303</c:v>
                </c:pt>
                <c:pt idx="8">
                  <c:v>-0.68404500000178814</c:v>
                </c:pt>
                <c:pt idx="9">
                  <c:v>0.2681799999991199</c:v>
                </c:pt>
                <c:pt idx="10">
                  <c:v>0.10742000000027474</c:v>
                </c:pt>
                <c:pt idx="11">
                  <c:v>9.8710000002029119E-2</c:v>
                </c:pt>
                <c:pt idx="12">
                  <c:v>-1.2129999999160646E-2</c:v>
                </c:pt>
                <c:pt idx="13">
                  <c:v>2.3870000000897562E-2</c:v>
                </c:pt>
                <c:pt idx="14">
                  <c:v>-3.0839999999443535E-2</c:v>
                </c:pt>
                <c:pt idx="15">
                  <c:v>3.9160000000265427E-2</c:v>
                </c:pt>
                <c:pt idx="16">
                  <c:v>-0.83319500000288826</c:v>
                </c:pt>
                <c:pt idx="17">
                  <c:v>-0.83319500000288826</c:v>
                </c:pt>
                <c:pt idx="18">
                  <c:v>-4.3550000002142042E-2</c:v>
                </c:pt>
                <c:pt idx="19">
                  <c:v>-4.2550000001938315E-2</c:v>
                </c:pt>
                <c:pt idx="20">
                  <c:v>-4.2599999978847336E-3</c:v>
                </c:pt>
                <c:pt idx="21">
                  <c:v>-4.296999999860418E-2</c:v>
                </c:pt>
                <c:pt idx="22">
                  <c:v>-5.7679999998072162E-2</c:v>
                </c:pt>
                <c:pt idx="23">
                  <c:v>1.3320000001840526E-2</c:v>
                </c:pt>
                <c:pt idx="24">
                  <c:v>6.4320000001316657E-2</c:v>
                </c:pt>
                <c:pt idx="25">
                  <c:v>-1.4390000000275904E-2</c:v>
                </c:pt>
                <c:pt idx="26">
                  <c:v>-6.5200000026379712E-3</c:v>
                </c:pt>
                <c:pt idx="27">
                  <c:v>-6.5630000000965083E-2</c:v>
                </c:pt>
                <c:pt idx="32">
                  <c:v>0.20893000000069151</c:v>
                </c:pt>
                <c:pt idx="34">
                  <c:v>-0.80732500000158325</c:v>
                </c:pt>
                <c:pt idx="39">
                  <c:v>-0.59283499999583</c:v>
                </c:pt>
                <c:pt idx="40">
                  <c:v>2.6809999995748512E-2</c:v>
                </c:pt>
                <c:pt idx="41">
                  <c:v>-0.66154500000266125</c:v>
                </c:pt>
                <c:pt idx="42">
                  <c:v>-0.65725499999825843</c:v>
                </c:pt>
                <c:pt idx="43">
                  <c:v>-0.79164500000479165</c:v>
                </c:pt>
                <c:pt idx="45">
                  <c:v>3.8209999998798594E-2</c:v>
                </c:pt>
                <c:pt idx="46">
                  <c:v>-0.72198500000376953</c:v>
                </c:pt>
                <c:pt idx="47">
                  <c:v>-2.9340000000956934E-2</c:v>
                </c:pt>
                <c:pt idx="48">
                  <c:v>-0.73569500000303378</c:v>
                </c:pt>
                <c:pt idx="49">
                  <c:v>-0.84924500000488479</c:v>
                </c:pt>
                <c:pt idx="50">
                  <c:v>-0.81637499999487773</c:v>
                </c:pt>
                <c:pt idx="51">
                  <c:v>-3.1440000006114133E-2</c:v>
                </c:pt>
                <c:pt idx="52">
                  <c:v>3.8719999996828847E-2</c:v>
                </c:pt>
                <c:pt idx="53">
                  <c:v>-5.311999999685213E-2</c:v>
                </c:pt>
                <c:pt idx="59">
                  <c:v>-8.878000000549946E-2</c:v>
                </c:pt>
                <c:pt idx="60">
                  <c:v>-3.1490000001213048E-2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04-47EE-9C5E-845BFFAFCFE2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-1398</c:v>
                </c:pt>
                <c:pt idx="1">
                  <c:v>-1170</c:v>
                </c:pt>
                <c:pt idx="2">
                  <c:v>-1164</c:v>
                </c:pt>
                <c:pt idx="3">
                  <c:v>-1152</c:v>
                </c:pt>
                <c:pt idx="4">
                  <c:v>-1047.5</c:v>
                </c:pt>
                <c:pt idx="5">
                  <c:v>-1043</c:v>
                </c:pt>
                <c:pt idx="6">
                  <c:v>-974</c:v>
                </c:pt>
                <c:pt idx="7">
                  <c:v>-902.5</c:v>
                </c:pt>
                <c:pt idx="8">
                  <c:v>-860.5</c:v>
                </c:pt>
                <c:pt idx="9">
                  <c:v>-858</c:v>
                </c:pt>
                <c:pt idx="10">
                  <c:v>-802</c:v>
                </c:pt>
                <c:pt idx="11">
                  <c:v>-801</c:v>
                </c:pt>
                <c:pt idx="12">
                  <c:v>-797</c:v>
                </c:pt>
                <c:pt idx="13">
                  <c:v>-797</c:v>
                </c:pt>
                <c:pt idx="14">
                  <c:v>-796</c:v>
                </c:pt>
                <c:pt idx="15">
                  <c:v>-796</c:v>
                </c:pt>
                <c:pt idx="16">
                  <c:v>-795.5</c:v>
                </c:pt>
                <c:pt idx="17">
                  <c:v>-795.5</c:v>
                </c:pt>
                <c:pt idx="18">
                  <c:v>-795</c:v>
                </c:pt>
                <c:pt idx="19">
                  <c:v>-795</c:v>
                </c:pt>
                <c:pt idx="20">
                  <c:v>-794</c:v>
                </c:pt>
                <c:pt idx="21">
                  <c:v>-793</c:v>
                </c:pt>
                <c:pt idx="22">
                  <c:v>-792</c:v>
                </c:pt>
                <c:pt idx="23">
                  <c:v>-792</c:v>
                </c:pt>
                <c:pt idx="24">
                  <c:v>-792</c:v>
                </c:pt>
                <c:pt idx="25">
                  <c:v>-791</c:v>
                </c:pt>
                <c:pt idx="26">
                  <c:v>-788</c:v>
                </c:pt>
                <c:pt idx="27">
                  <c:v>-747</c:v>
                </c:pt>
                <c:pt idx="28">
                  <c:v>-552</c:v>
                </c:pt>
                <c:pt idx="29">
                  <c:v>-551</c:v>
                </c:pt>
                <c:pt idx="30">
                  <c:v>-547</c:v>
                </c:pt>
                <c:pt idx="31">
                  <c:v>-411</c:v>
                </c:pt>
                <c:pt idx="32">
                  <c:v>-383</c:v>
                </c:pt>
                <c:pt idx="33">
                  <c:v>-309</c:v>
                </c:pt>
                <c:pt idx="34">
                  <c:v>-192.5</c:v>
                </c:pt>
                <c:pt idx="35">
                  <c:v>-164</c:v>
                </c:pt>
                <c:pt idx="36">
                  <c:v>-128</c:v>
                </c:pt>
                <c:pt idx="37">
                  <c:v>-114</c:v>
                </c:pt>
                <c:pt idx="38">
                  <c:v>-12</c:v>
                </c:pt>
                <c:pt idx="39">
                  <c:v>-11.5</c:v>
                </c:pt>
                <c:pt idx="40">
                  <c:v>-11</c:v>
                </c:pt>
                <c:pt idx="41">
                  <c:v>-10.5</c:v>
                </c:pt>
                <c:pt idx="42">
                  <c:v>-9.5</c:v>
                </c:pt>
                <c:pt idx="43">
                  <c:v>-0.5</c:v>
                </c:pt>
                <c:pt idx="44">
                  <c:v>0</c:v>
                </c:pt>
                <c:pt idx="45">
                  <c:v>49</c:v>
                </c:pt>
                <c:pt idx="46">
                  <c:v>53.5</c:v>
                </c:pt>
                <c:pt idx="47">
                  <c:v>54</c:v>
                </c:pt>
                <c:pt idx="48">
                  <c:v>54.5</c:v>
                </c:pt>
                <c:pt idx="49">
                  <c:v>59.5</c:v>
                </c:pt>
                <c:pt idx="50">
                  <c:v>62.5</c:v>
                </c:pt>
                <c:pt idx="51">
                  <c:v>64</c:v>
                </c:pt>
                <c:pt idx="52">
                  <c:v>68</c:v>
                </c:pt>
                <c:pt idx="53">
                  <c:v>72</c:v>
                </c:pt>
                <c:pt idx="54">
                  <c:v>99</c:v>
                </c:pt>
                <c:pt idx="55">
                  <c:v>101</c:v>
                </c:pt>
                <c:pt idx="56">
                  <c:v>108</c:v>
                </c:pt>
                <c:pt idx="57">
                  <c:v>113</c:v>
                </c:pt>
                <c:pt idx="58">
                  <c:v>113</c:v>
                </c:pt>
                <c:pt idx="59">
                  <c:v>118</c:v>
                </c:pt>
                <c:pt idx="60">
                  <c:v>119</c:v>
                </c:pt>
                <c:pt idx="61">
                  <c:v>200.5</c:v>
                </c:pt>
                <c:pt idx="62">
                  <c:v>244.5</c:v>
                </c:pt>
                <c:pt idx="63">
                  <c:v>265.5</c:v>
                </c:pt>
                <c:pt idx="64">
                  <c:v>305</c:v>
                </c:pt>
                <c:pt idx="65">
                  <c:v>447.5</c:v>
                </c:pt>
                <c:pt idx="66">
                  <c:v>452.5</c:v>
                </c:pt>
                <c:pt idx="67">
                  <c:v>482.5</c:v>
                </c:pt>
                <c:pt idx="68">
                  <c:v>485.5</c:v>
                </c:pt>
                <c:pt idx="69">
                  <c:v>497</c:v>
                </c:pt>
                <c:pt idx="70">
                  <c:v>545</c:v>
                </c:pt>
                <c:pt idx="71">
                  <c:v>545</c:v>
                </c:pt>
                <c:pt idx="72">
                  <c:v>547</c:v>
                </c:pt>
                <c:pt idx="73">
                  <c:v>667.5</c:v>
                </c:pt>
                <c:pt idx="74">
                  <c:v>673.5</c:v>
                </c:pt>
                <c:pt idx="75">
                  <c:v>691</c:v>
                </c:pt>
                <c:pt idx="76">
                  <c:v>697</c:v>
                </c:pt>
                <c:pt idx="77">
                  <c:v>718.5</c:v>
                </c:pt>
                <c:pt idx="78">
                  <c:v>732</c:v>
                </c:pt>
                <c:pt idx="79">
                  <c:v>853.5</c:v>
                </c:pt>
                <c:pt idx="80">
                  <c:v>859.5</c:v>
                </c:pt>
                <c:pt idx="81">
                  <c:v>870.5</c:v>
                </c:pt>
                <c:pt idx="82">
                  <c:v>899.5</c:v>
                </c:pt>
                <c:pt idx="83">
                  <c:v>909.5</c:v>
                </c:pt>
                <c:pt idx="84">
                  <c:v>913.5</c:v>
                </c:pt>
                <c:pt idx="85">
                  <c:v>915</c:v>
                </c:pt>
                <c:pt idx="86">
                  <c:v>918</c:v>
                </c:pt>
                <c:pt idx="87">
                  <c:v>965</c:v>
                </c:pt>
                <c:pt idx="88">
                  <c:v>1090.5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  <c:pt idx="28">
                  <c:v>0.15192000000024564</c:v>
                </c:pt>
                <c:pt idx="29">
                  <c:v>9.6209999999700813E-2</c:v>
                </c:pt>
                <c:pt idx="30">
                  <c:v>3.4369999997579725E-2</c:v>
                </c:pt>
                <c:pt idx="33">
                  <c:v>-5.9609999996609986E-2</c:v>
                </c:pt>
                <c:pt idx="35">
                  <c:v>0.10543999999936204</c:v>
                </c:pt>
                <c:pt idx="36">
                  <c:v>3.6879999999655411E-2</c:v>
                </c:pt>
                <c:pt idx="37">
                  <c:v>-0.10605999999825144</c:v>
                </c:pt>
                <c:pt idx="38">
                  <c:v>0</c:v>
                </c:pt>
                <c:pt idx="44">
                  <c:v>0</c:v>
                </c:pt>
                <c:pt idx="54">
                  <c:v>1.9710000000486616E-2</c:v>
                </c:pt>
                <c:pt idx="55">
                  <c:v>-2.2709999997459818E-2</c:v>
                </c:pt>
                <c:pt idx="56">
                  <c:v>-3.4679999997024424E-2</c:v>
                </c:pt>
                <c:pt idx="57">
                  <c:v>9.770000004209578E-3</c:v>
                </c:pt>
                <c:pt idx="58">
                  <c:v>1.0770000000775326E-2</c:v>
                </c:pt>
                <c:pt idx="61">
                  <c:v>-0.70235500000126194</c:v>
                </c:pt>
                <c:pt idx="62">
                  <c:v>-0.77559500000643311</c:v>
                </c:pt>
                <c:pt idx="63">
                  <c:v>-0.82250500000372995</c:v>
                </c:pt>
                <c:pt idx="64">
                  <c:v>2.6450000004842877E-2</c:v>
                </c:pt>
                <c:pt idx="65">
                  <c:v>-0.8057249999983469</c:v>
                </c:pt>
                <c:pt idx="66">
                  <c:v>-0.83427500000107102</c:v>
                </c:pt>
                <c:pt idx="67">
                  <c:v>-0.74657500000466825</c:v>
                </c:pt>
                <c:pt idx="68">
                  <c:v>-0.81170500000007451</c:v>
                </c:pt>
                <c:pt idx="69">
                  <c:v>2.8129999998782296E-2</c:v>
                </c:pt>
                <c:pt idx="70">
                  <c:v>-5.7950000002165325E-2</c:v>
                </c:pt>
                <c:pt idx="71">
                  <c:v>5.0000002374872565E-5</c:v>
                </c:pt>
                <c:pt idx="72">
                  <c:v>-8.3700000031967647E-3</c:v>
                </c:pt>
                <c:pt idx="73">
                  <c:v>-0.6939249999995809</c:v>
                </c:pt>
                <c:pt idx="74">
                  <c:v>-0.76218499999959022</c:v>
                </c:pt>
                <c:pt idx="75">
                  <c:v>2.8389999999490101E-2</c:v>
                </c:pt>
                <c:pt idx="76">
                  <c:v>2.0129999997152481E-2</c:v>
                </c:pt>
                <c:pt idx="77">
                  <c:v>-0.84213499999896158</c:v>
                </c:pt>
                <c:pt idx="78">
                  <c:v>4.2800000010174699E-3</c:v>
                </c:pt>
                <c:pt idx="79">
                  <c:v>-0.7059850000005099</c:v>
                </c:pt>
                <c:pt idx="80">
                  <c:v>-0.81124499999714317</c:v>
                </c:pt>
                <c:pt idx="81">
                  <c:v>-0.73505500000464963</c:v>
                </c:pt>
                <c:pt idx="82">
                  <c:v>-0.731644999999844</c:v>
                </c:pt>
                <c:pt idx="83">
                  <c:v>-0.82074499999725958</c:v>
                </c:pt>
                <c:pt idx="84">
                  <c:v>-0.8375850000011269</c:v>
                </c:pt>
                <c:pt idx="85">
                  <c:v>3.4999999479623511E-4</c:v>
                </c:pt>
                <c:pt idx="86">
                  <c:v>2.8220000000146683E-2</c:v>
                </c:pt>
                <c:pt idx="87">
                  <c:v>-3.5149999996065162E-2</c:v>
                </c:pt>
                <c:pt idx="88">
                  <c:v>-0.82225499999913154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04-47EE-9C5E-845BFFAFCFE2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-1398</c:v>
                </c:pt>
                <c:pt idx="1">
                  <c:v>-1170</c:v>
                </c:pt>
                <c:pt idx="2">
                  <c:v>-1164</c:v>
                </c:pt>
                <c:pt idx="3">
                  <c:v>-1152</c:v>
                </c:pt>
                <c:pt idx="4">
                  <c:v>-1047.5</c:v>
                </c:pt>
                <c:pt idx="5">
                  <c:v>-1043</c:v>
                </c:pt>
                <c:pt idx="6">
                  <c:v>-974</c:v>
                </c:pt>
                <c:pt idx="7">
                  <c:v>-902.5</c:v>
                </c:pt>
                <c:pt idx="8">
                  <c:v>-860.5</c:v>
                </c:pt>
                <c:pt idx="9">
                  <c:v>-858</c:v>
                </c:pt>
                <c:pt idx="10">
                  <c:v>-802</c:v>
                </c:pt>
                <c:pt idx="11">
                  <c:v>-801</c:v>
                </c:pt>
                <c:pt idx="12">
                  <c:v>-797</c:v>
                </c:pt>
                <c:pt idx="13">
                  <c:v>-797</c:v>
                </c:pt>
                <c:pt idx="14">
                  <c:v>-796</c:v>
                </c:pt>
                <c:pt idx="15">
                  <c:v>-796</c:v>
                </c:pt>
                <c:pt idx="16">
                  <c:v>-795.5</c:v>
                </c:pt>
                <c:pt idx="17">
                  <c:v>-795.5</c:v>
                </c:pt>
                <c:pt idx="18">
                  <c:v>-795</c:v>
                </c:pt>
                <c:pt idx="19">
                  <c:v>-795</c:v>
                </c:pt>
                <c:pt idx="20">
                  <c:v>-794</c:v>
                </c:pt>
                <c:pt idx="21">
                  <c:v>-793</c:v>
                </c:pt>
                <c:pt idx="22">
                  <c:v>-792</c:v>
                </c:pt>
                <c:pt idx="23">
                  <c:v>-792</c:v>
                </c:pt>
                <c:pt idx="24">
                  <c:v>-792</c:v>
                </c:pt>
                <c:pt idx="25">
                  <c:v>-791</c:v>
                </c:pt>
                <c:pt idx="26">
                  <c:v>-788</c:v>
                </c:pt>
                <c:pt idx="27">
                  <c:v>-747</c:v>
                </c:pt>
                <c:pt idx="28">
                  <c:v>-552</c:v>
                </c:pt>
                <c:pt idx="29">
                  <c:v>-551</c:v>
                </c:pt>
                <c:pt idx="30">
                  <c:v>-547</c:v>
                </c:pt>
                <c:pt idx="31">
                  <c:v>-411</c:v>
                </c:pt>
                <c:pt idx="32">
                  <c:v>-383</c:v>
                </c:pt>
                <c:pt idx="33">
                  <c:v>-309</c:v>
                </c:pt>
                <c:pt idx="34">
                  <c:v>-192.5</c:v>
                </c:pt>
                <c:pt idx="35">
                  <c:v>-164</c:v>
                </c:pt>
                <c:pt idx="36">
                  <c:v>-128</c:v>
                </c:pt>
                <c:pt idx="37">
                  <c:v>-114</c:v>
                </c:pt>
                <c:pt idx="38">
                  <c:v>-12</c:v>
                </c:pt>
                <c:pt idx="39">
                  <c:v>-11.5</c:v>
                </c:pt>
                <c:pt idx="40">
                  <c:v>-11</c:v>
                </c:pt>
                <c:pt idx="41">
                  <c:v>-10.5</c:v>
                </c:pt>
                <c:pt idx="42">
                  <c:v>-9.5</c:v>
                </c:pt>
                <c:pt idx="43">
                  <c:v>-0.5</c:v>
                </c:pt>
                <c:pt idx="44">
                  <c:v>0</c:v>
                </c:pt>
                <c:pt idx="45">
                  <c:v>49</c:v>
                </c:pt>
                <c:pt idx="46">
                  <c:v>53.5</c:v>
                </c:pt>
                <c:pt idx="47">
                  <c:v>54</c:v>
                </c:pt>
                <c:pt idx="48">
                  <c:v>54.5</c:v>
                </c:pt>
                <c:pt idx="49">
                  <c:v>59.5</c:v>
                </c:pt>
                <c:pt idx="50">
                  <c:v>62.5</c:v>
                </c:pt>
                <c:pt idx="51">
                  <c:v>64</c:v>
                </c:pt>
                <c:pt idx="52">
                  <c:v>68</c:v>
                </c:pt>
                <c:pt idx="53">
                  <c:v>72</c:v>
                </c:pt>
                <c:pt idx="54">
                  <c:v>99</c:v>
                </c:pt>
                <c:pt idx="55">
                  <c:v>101</c:v>
                </c:pt>
                <c:pt idx="56">
                  <c:v>108</c:v>
                </c:pt>
                <c:pt idx="57">
                  <c:v>113</c:v>
                </c:pt>
                <c:pt idx="58">
                  <c:v>113</c:v>
                </c:pt>
                <c:pt idx="59">
                  <c:v>118</c:v>
                </c:pt>
                <c:pt idx="60">
                  <c:v>119</c:v>
                </c:pt>
                <c:pt idx="61">
                  <c:v>200.5</c:v>
                </c:pt>
                <c:pt idx="62">
                  <c:v>244.5</c:v>
                </c:pt>
                <c:pt idx="63">
                  <c:v>265.5</c:v>
                </c:pt>
                <c:pt idx="64">
                  <c:v>305</c:v>
                </c:pt>
                <c:pt idx="65">
                  <c:v>447.5</c:v>
                </c:pt>
                <c:pt idx="66">
                  <c:v>452.5</c:v>
                </c:pt>
                <c:pt idx="67">
                  <c:v>482.5</c:v>
                </c:pt>
                <c:pt idx="68">
                  <c:v>485.5</c:v>
                </c:pt>
                <c:pt idx="69">
                  <c:v>497</c:v>
                </c:pt>
                <c:pt idx="70">
                  <c:v>545</c:v>
                </c:pt>
                <c:pt idx="71">
                  <c:v>545</c:v>
                </c:pt>
                <c:pt idx="72">
                  <c:v>547</c:v>
                </c:pt>
                <c:pt idx="73">
                  <c:v>667.5</c:v>
                </c:pt>
                <c:pt idx="74">
                  <c:v>673.5</c:v>
                </c:pt>
                <c:pt idx="75">
                  <c:v>691</c:v>
                </c:pt>
                <c:pt idx="76">
                  <c:v>697</c:v>
                </c:pt>
                <c:pt idx="77">
                  <c:v>718.5</c:v>
                </c:pt>
                <c:pt idx="78">
                  <c:v>732</c:v>
                </c:pt>
                <c:pt idx="79">
                  <c:v>853.5</c:v>
                </c:pt>
                <c:pt idx="80">
                  <c:v>859.5</c:v>
                </c:pt>
                <c:pt idx="81">
                  <c:v>870.5</c:v>
                </c:pt>
                <c:pt idx="82">
                  <c:v>899.5</c:v>
                </c:pt>
                <c:pt idx="83">
                  <c:v>909.5</c:v>
                </c:pt>
                <c:pt idx="84">
                  <c:v>913.5</c:v>
                </c:pt>
                <c:pt idx="85">
                  <c:v>915</c:v>
                </c:pt>
                <c:pt idx="86">
                  <c:v>918</c:v>
                </c:pt>
                <c:pt idx="87">
                  <c:v>965</c:v>
                </c:pt>
                <c:pt idx="88">
                  <c:v>1090.5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  <c:pt idx="31">
                  <c:v>8.2140000005892944E-2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04-47EE-9C5E-845BFFAFCFE2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-1398</c:v>
                </c:pt>
                <c:pt idx="1">
                  <c:v>-1170</c:v>
                </c:pt>
                <c:pt idx="2">
                  <c:v>-1164</c:v>
                </c:pt>
                <c:pt idx="3">
                  <c:v>-1152</c:v>
                </c:pt>
                <c:pt idx="4">
                  <c:v>-1047.5</c:v>
                </c:pt>
                <c:pt idx="5">
                  <c:v>-1043</c:v>
                </c:pt>
                <c:pt idx="6">
                  <c:v>-974</c:v>
                </c:pt>
                <c:pt idx="7">
                  <c:v>-902.5</c:v>
                </c:pt>
                <c:pt idx="8">
                  <c:v>-860.5</c:v>
                </c:pt>
                <c:pt idx="9">
                  <c:v>-858</c:v>
                </c:pt>
                <c:pt idx="10">
                  <c:v>-802</c:v>
                </c:pt>
                <c:pt idx="11">
                  <c:v>-801</c:v>
                </c:pt>
                <c:pt idx="12">
                  <c:v>-797</c:v>
                </c:pt>
                <c:pt idx="13">
                  <c:v>-797</c:v>
                </c:pt>
                <c:pt idx="14">
                  <c:v>-796</c:v>
                </c:pt>
                <c:pt idx="15">
                  <c:v>-796</c:v>
                </c:pt>
                <c:pt idx="16">
                  <c:v>-795.5</c:v>
                </c:pt>
                <c:pt idx="17">
                  <c:v>-795.5</c:v>
                </c:pt>
                <c:pt idx="18">
                  <c:v>-795</c:v>
                </c:pt>
                <c:pt idx="19">
                  <c:v>-795</c:v>
                </c:pt>
                <c:pt idx="20">
                  <c:v>-794</c:v>
                </c:pt>
                <c:pt idx="21">
                  <c:v>-793</c:v>
                </c:pt>
                <c:pt idx="22">
                  <c:v>-792</c:v>
                </c:pt>
                <c:pt idx="23">
                  <c:v>-792</c:v>
                </c:pt>
                <c:pt idx="24">
                  <c:v>-792</c:v>
                </c:pt>
                <c:pt idx="25">
                  <c:v>-791</c:v>
                </c:pt>
                <c:pt idx="26">
                  <c:v>-788</c:v>
                </c:pt>
                <c:pt idx="27">
                  <c:v>-747</c:v>
                </c:pt>
                <c:pt idx="28">
                  <c:v>-552</c:v>
                </c:pt>
                <c:pt idx="29">
                  <c:v>-551</c:v>
                </c:pt>
                <c:pt idx="30">
                  <c:v>-547</c:v>
                </c:pt>
                <c:pt idx="31">
                  <c:v>-411</c:v>
                </c:pt>
                <c:pt idx="32">
                  <c:v>-383</c:v>
                </c:pt>
                <c:pt idx="33">
                  <c:v>-309</c:v>
                </c:pt>
                <c:pt idx="34">
                  <c:v>-192.5</c:v>
                </c:pt>
                <c:pt idx="35">
                  <c:v>-164</c:v>
                </c:pt>
                <c:pt idx="36">
                  <c:v>-128</c:v>
                </c:pt>
                <c:pt idx="37">
                  <c:v>-114</c:v>
                </c:pt>
                <c:pt idx="38">
                  <c:v>-12</c:v>
                </c:pt>
                <c:pt idx="39">
                  <c:v>-11.5</c:v>
                </c:pt>
                <c:pt idx="40">
                  <c:v>-11</c:v>
                </c:pt>
                <c:pt idx="41">
                  <c:v>-10.5</c:v>
                </c:pt>
                <c:pt idx="42">
                  <c:v>-9.5</c:v>
                </c:pt>
                <c:pt idx="43">
                  <c:v>-0.5</c:v>
                </c:pt>
                <c:pt idx="44">
                  <c:v>0</c:v>
                </c:pt>
                <c:pt idx="45">
                  <c:v>49</c:v>
                </c:pt>
                <c:pt idx="46">
                  <c:v>53.5</c:v>
                </c:pt>
                <c:pt idx="47">
                  <c:v>54</c:v>
                </c:pt>
                <c:pt idx="48">
                  <c:v>54.5</c:v>
                </c:pt>
                <c:pt idx="49">
                  <c:v>59.5</c:v>
                </c:pt>
                <c:pt idx="50">
                  <c:v>62.5</c:v>
                </c:pt>
                <c:pt idx="51">
                  <c:v>64</c:v>
                </c:pt>
                <c:pt idx="52">
                  <c:v>68</c:v>
                </c:pt>
                <c:pt idx="53">
                  <c:v>72</c:v>
                </c:pt>
                <c:pt idx="54">
                  <c:v>99</c:v>
                </c:pt>
                <c:pt idx="55">
                  <c:v>101</c:v>
                </c:pt>
                <c:pt idx="56">
                  <c:v>108</c:v>
                </c:pt>
                <c:pt idx="57">
                  <c:v>113</c:v>
                </c:pt>
                <c:pt idx="58">
                  <c:v>113</c:v>
                </c:pt>
                <c:pt idx="59">
                  <c:v>118</c:v>
                </c:pt>
                <c:pt idx="60">
                  <c:v>119</c:v>
                </c:pt>
                <c:pt idx="61">
                  <c:v>200.5</c:v>
                </c:pt>
                <c:pt idx="62">
                  <c:v>244.5</c:v>
                </c:pt>
                <c:pt idx="63">
                  <c:v>265.5</c:v>
                </c:pt>
                <c:pt idx="64">
                  <c:v>305</c:v>
                </c:pt>
                <c:pt idx="65">
                  <c:v>447.5</c:v>
                </c:pt>
                <c:pt idx="66">
                  <c:v>452.5</c:v>
                </c:pt>
                <c:pt idx="67">
                  <c:v>482.5</c:v>
                </c:pt>
                <c:pt idx="68">
                  <c:v>485.5</c:v>
                </c:pt>
                <c:pt idx="69">
                  <c:v>497</c:v>
                </c:pt>
                <c:pt idx="70">
                  <c:v>545</c:v>
                </c:pt>
                <c:pt idx="71">
                  <c:v>545</c:v>
                </c:pt>
                <c:pt idx="72">
                  <c:v>547</c:v>
                </c:pt>
                <c:pt idx="73">
                  <c:v>667.5</c:v>
                </c:pt>
                <c:pt idx="74">
                  <c:v>673.5</c:v>
                </c:pt>
                <c:pt idx="75">
                  <c:v>691</c:v>
                </c:pt>
                <c:pt idx="76">
                  <c:v>697</c:v>
                </c:pt>
                <c:pt idx="77">
                  <c:v>718.5</c:v>
                </c:pt>
                <c:pt idx="78">
                  <c:v>732</c:v>
                </c:pt>
                <c:pt idx="79">
                  <c:v>853.5</c:v>
                </c:pt>
                <c:pt idx="80">
                  <c:v>859.5</c:v>
                </c:pt>
                <c:pt idx="81">
                  <c:v>870.5</c:v>
                </c:pt>
                <c:pt idx="82">
                  <c:v>899.5</c:v>
                </c:pt>
                <c:pt idx="83">
                  <c:v>909.5</c:v>
                </c:pt>
                <c:pt idx="84">
                  <c:v>913.5</c:v>
                </c:pt>
                <c:pt idx="85">
                  <c:v>915</c:v>
                </c:pt>
                <c:pt idx="86">
                  <c:v>918</c:v>
                </c:pt>
                <c:pt idx="87">
                  <c:v>965</c:v>
                </c:pt>
                <c:pt idx="88">
                  <c:v>1090.5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04-47EE-9C5E-845BFFAFCFE2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-1398</c:v>
                </c:pt>
                <c:pt idx="1">
                  <c:v>-1170</c:v>
                </c:pt>
                <c:pt idx="2">
                  <c:v>-1164</c:v>
                </c:pt>
                <c:pt idx="3">
                  <c:v>-1152</c:v>
                </c:pt>
                <c:pt idx="4">
                  <c:v>-1047.5</c:v>
                </c:pt>
                <c:pt idx="5">
                  <c:v>-1043</c:v>
                </c:pt>
                <c:pt idx="6">
                  <c:v>-974</c:v>
                </c:pt>
                <c:pt idx="7">
                  <c:v>-902.5</c:v>
                </c:pt>
                <c:pt idx="8">
                  <c:v>-860.5</c:v>
                </c:pt>
                <c:pt idx="9">
                  <c:v>-858</c:v>
                </c:pt>
                <c:pt idx="10">
                  <c:v>-802</c:v>
                </c:pt>
                <c:pt idx="11">
                  <c:v>-801</c:v>
                </c:pt>
                <c:pt idx="12">
                  <c:v>-797</c:v>
                </c:pt>
                <c:pt idx="13">
                  <c:v>-797</c:v>
                </c:pt>
                <c:pt idx="14">
                  <c:v>-796</c:v>
                </c:pt>
                <c:pt idx="15">
                  <c:v>-796</c:v>
                </c:pt>
                <c:pt idx="16">
                  <c:v>-795.5</c:v>
                </c:pt>
                <c:pt idx="17">
                  <c:v>-795.5</c:v>
                </c:pt>
                <c:pt idx="18">
                  <c:v>-795</c:v>
                </c:pt>
                <c:pt idx="19">
                  <c:v>-795</c:v>
                </c:pt>
                <c:pt idx="20">
                  <c:v>-794</c:v>
                </c:pt>
                <c:pt idx="21">
                  <c:v>-793</c:v>
                </c:pt>
                <c:pt idx="22">
                  <c:v>-792</c:v>
                </c:pt>
                <c:pt idx="23">
                  <c:v>-792</c:v>
                </c:pt>
                <c:pt idx="24">
                  <c:v>-792</c:v>
                </c:pt>
                <c:pt idx="25">
                  <c:v>-791</c:v>
                </c:pt>
                <c:pt idx="26">
                  <c:v>-788</c:v>
                </c:pt>
                <c:pt idx="27">
                  <c:v>-747</c:v>
                </c:pt>
                <c:pt idx="28">
                  <c:v>-552</c:v>
                </c:pt>
                <c:pt idx="29">
                  <c:v>-551</c:v>
                </c:pt>
                <c:pt idx="30">
                  <c:v>-547</c:v>
                </c:pt>
                <c:pt idx="31">
                  <c:v>-411</c:v>
                </c:pt>
                <c:pt idx="32">
                  <c:v>-383</c:v>
                </c:pt>
                <c:pt idx="33">
                  <c:v>-309</c:v>
                </c:pt>
                <c:pt idx="34">
                  <c:v>-192.5</c:v>
                </c:pt>
                <c:pt idx="35">
                  <c:v>-164</c:v>
                </c:pt>
                <c:pt idx="36">
                  <c:v>-128</c:v>
                </c:pt>
                <c:pt idx="37">
                  <c:v>-114</c:v>
                </c:pt>
                <c:pt idx="38">
                  <c:v>-12</c:v>
                </c:pt>
                <c:pt idx="39">
                  <c:v>-11.5</c:v>
                </c:pt>
                <c:pt idx="40">
                  <c:v>-11</c:v>
                </c:pt>
                <c:pt idx="41">
                  <c:v>-10.5</c:v>
                </c:pt>
                <c:pt idx="42">
                  <c:v>-9.5</c:v>
                </c:pt>
                <c:pt idx="43">
                  <c:v>-0.5</c:v>
                </c:pt>
                <c:pt idx="44">
                  <c:v>0</c:v>
                </c:pt>
                <c:pt idx="45">
                  <c:v>49</c:v>
                </c:pt>
                <c:pt idx="46">
                  <c:v>53.5</c:v>
                </c:pt>
                <c:pt idx="47">
                  <c:v>54</c:v>
                </c:pt>
                <c:pt idx="48">
                  <c:v>54.5</c:v>
                </c:pt>
                <c:pt idx="49">
                  <c:v>59.5</c:v>
                </c:pt>
                <c:pt idx="50">
                  <c:v>62.5</c:v>
                </c:pt>
                <c:pt idx="51">
                  <c:v>64</c:v>
                </c:pt>
                <c:pt idx="52">
                  <c:v>68</c:v>
                </c:pt>
                <c:pt idx="53">
                  <c:v>72</c:v>
                </c:pt>
                <c:pt idx="54">
                  <c:v>99</c:v>
                </c:pt>
                <c:pt idx="55">
                  <c:v>101</c:v>
                </c:pt>
                <c:pt idx="56">
                  <c:v>108</c:v>
                </c:pt>
                <c:pt idx="57">
                  <c:v>113</c:v>
                </c:pt>
                <c:pt idx="58">
                  <c:v>113</c:v>
                </c:pt>
                <c:pt idx="59">
                  <c:v>118</c:v>
                </c:pt>
                <c:pt idx="60">
                  <c:v>119</c:v>
                </c:pt>
                <c:pt idx="61">
                  <c:v>200.5</c:v>
                </c:pt>
                <c:pt idx="62">
                  <c:v>244.5</c:v>
                </c:pt>
                <c:pt idx="63">
                  <c:v>265.5</c:v>
                </c:pt>
                <c:pt idx="64">
                  <c:v>305</c:v>
                </c:pt>
                <c:pt idx="65">
                  <c:v>447.5</c:v>
                </c:pt>
                <c:pt idx="66">
                  <c:v>452.5</c:v>
                </c:pt>
                <c:pt idx="67">
                  <c:v>482.5</c:v>
                </c:pt>
                <c:pt idx="68">
                  <c:v>485.5</c:v>
                </c:pt>
                <c:pt idx="69">
                  <c:v>497</c:v>
                </c:pt>
                <c:pt idx="70">
                  <c:v>545</c:v>
                </c:pt>
                <c:pt idx="71">
                  <c:v>545</c:v>
                </c:pt>
                <c:pt idx="72">
                  <c:v>547</c:v>
                </c:pt>
                <c:pt idx="73">
                  <c:v>667.5</c:v>
                </c:pt>
                <c:pt idx="74">
                  <c:v>673.5</c:v>
                </c:pt>
                <c:pt idx="75">
                  <c:v>691</c:v>
                </c:pt>
                <c:pt idx="76">
                  <c:v>697</c:v>
                </c:pt>
                <c:pt idx="77">
                  <c:v>718.5</c:v>
                </c:pt>
                <c:pt idx="78">
                  <c:v>732</c:v>
                </c:pt>
                <c:pt idx="79">
                  <c:v>853.5</c:v>
                </c:pt>
                <c:pt idx="80">
                  <c:v>859.5</c:v>
                </c:pt>
                <c:pt idx="81">
                  <c:v>870.5</c:v>
                </c:pt>
                <c:pt idx="82">
                  <c:v>899.5</c:v>
                </c:pt>
                <c:pt idx="83">
                  <c:v>909.5</c:v>
                </c:pt>
                <c:pt idx="84">
                  <c:v>913.5</c:v>
                </c:pt>
                <c:pt idx="85">
                  <c:v>915</c:v>
                </c:pt>
                <c:pt idx="86">
                  <c:v>918</c:v>
                </c:pt>
                <c:pt idx="87">
                  <c:v>965</c:v>
                </c:pt>
                <c:pt idx="88">
                  <c:v>1090.5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604-47EE-9C5E-845BFFAFCFE2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-1398</c:v>
                </c:pt>
                <c:pt idx="1">
                  <c:v>-1170</c:v>
                </c:pt>
                <c:pt idx="2">
                  <c:v>-1164</c:v>
                </c:pt>
                <c:pt idx="3">
                  <c:v>-1152</c:v>
                </c:pt>
                <c:pt idx="4">
                  <c:v>-1047.5</c:v>
                </c:pt>
                <c:pt idx="5">
                  <c:v>-1043</c:v>
                </c:pt>
                <c:pt idx="6">
                  <c:v>-974</c:v>
                </c:pt>
                <c:pt idx="7">
                  <c:v>-902.5</c:v>
                </c:pt>
                <c:pt idx="8">
                  <c:v>-860.5</c:v>
                </c:pt>
                <c:pt idx="9">
                  <c:v>-858</c:v>
                </c:pt>
                <c:pt idx="10">
                  <c:v>-802</c:v>
                </c:pt>
                <c:pt idx="11">
                  <c:v>-801</c:v>
                </c:pt>
                <c:pt idx="12">
                  <c:v>-797</c:v>
                </c:pt>
                <c:pt idx="13">
                  <c:v>-797</c:v>
                </c:pt>
                <c:pt idx="14">
                  <c:v>-796</c:v>
                </c:pt>
                <c:pt idx="15">
                  <c:v>-796</c:v>
                </c:pt>
                <c:pt idx="16">
                  <c:v>-795.5</c:v>
                </c:pt>
                <c:pt idx="17">
                  <c:v>-795.5</c:v>
                </c:pt>
                <c:pt idx="18">
                  <c:v>-795</c:v>
                </c:pt>
                <c:pt idx="19">
                  <c:v>-795</c:v>
                </c:pt>
                <c:pt idx="20">
                  <c:v>-794</c:v>
                </c:pt>
                <c:pt idx="21">
                  <c:v>-793</c:v>
                </c:pt>
                <c:pt idx="22">
                  <c:v>-792</c:v>
                </c:pt>
                <c:pt idx="23">
                  <c:v>-792</c:v>
                </c:pt>
                <c:pt idx="24">
                  <c:v>-792</c:v>
                </c:pt>
                <c:pt idx="25">
                  <c:v>-791</c:v>
                </c:pt>
                <c:pt idx="26">
                  <c:v>-788</c:v>
                </c:pt>
                <c:pt idx="27">
                  <c:v>-747</c:v>
                </c:pt>
                <c:pt idx="28">
                  <c:v>-552</c:v>
                </c:pt>
                <c:pt idx="29">
                  <c:v>-551</c:v>
                </c:pt>
                <c:pt idx="30">
                  <c:v>-547</c:v>
                </c:pt>
                <c:pt idx="31">
                  <c:v>-411</c:v>
                </c:pt>
                <c:pt idx="32">
                  <c:v>-383</c:v>
                </c:pt>
                <c:pt idx="33">
                  <c:v>-309</c:v>
                </c:pt>
                <c:pt idx="34">
                  <c:v>-192.5</c:v>
                </c:pt>
                <c:pt idx="35">
                  <c:v>-164</c:v>
                </c:pt>
                <c:pt idx="36">
                  <c:v>-128</c:v>
                </c:pt>
                <c:pt idx="37">
                  <c:v>-114</c:v>
                </c:pt>
                <c:pt idx="38">
                  <c:v>-12</c:v>
                </c:pt>
                <c:pt idx="39">
                  <c:v>-11.5</c:v>
                </c:pt>
                <c:pt idx="40">
                  <c:v>-11</c:v>
                </c:pt>
                <c:pt idx="41">
                  <c:v>-10.5</c:v>
                </c:pt>
                <c:pt idx="42">
                  <c:v>-9.5</c:v>
                </c:pt>
                <c:pt idx="43">
                  <c:v>-0.5</c:v>
                </c:pt>
                <c:pt idx="44">
                  <c:v>0</c:v>
                </c:pt>
                <c:pt idx="45">
                  <c:v>49</c:v>
                </c:pt>
                <c:pt idx="46">
                  <c:v>53.5</c:v>
                </c:pt>
                <c:pt idx="47">
                  <c:v>54</c:v>
                </c:pt>
                <c:pt idx="48">
                  <c:v>54.5</c:v>
                </c:pt>
                <c:pt idx="49">
                  <c:v>59.5</c:v>
                </c:pt>
                <c:pt idx="50">
                  <c:v>62.5</c:v>
                </c:pt>
                <c:pt idx="51">
                  <c:v>64</c:v>
                </c:pt>
                <c:pt idx="52">
                  <c:v>68</c:v>
                </c:pt>
                <c:pt idx="53">
                  <c:v>72</c:v>
                </c:pt>
                <c:pt idx="54">
                  <c:v>99</c:v>
                </c:pt>
                <c:pt idx="55">
                  <c:v>101</c:v>
                </c:pt>
                <c:pt idx="56">
                  <c:v>108</c:v>
                </c:pt>
                <c:pt idx="57">
                  <c:v>113</c:v>
                </c:pt>
                <c:pt idx="58">
                  <c:v>113</c:v>
                </c:pt>
                <c:pt idx="59">
                  <c:v>118</c:v>
                </c:pt>
                <c:pt idx="60">
                  <c:v>119</c:v>
                </c:pt>
                <c:pt idx="61">
                  <c:v>200.5</c:v>
                </c:pt>
                <c:pt idx="62">
                  <c:v>244.5</c:v>
                </c:pt>
                <c:pt idx="63">
                  <c:v>265.5</c:v>
                </c:pt>
                <c:pt idx="64">
                  <c:v>305</c:v>
                </c:pt>
                <c:pt idx="65">
                  <c:v>447.5</c:v>
                </c:pt>
                <c:pt idx="66">
                  <c:v>452.5</c:v>
                </c:pt>
                <c:pt idx="67">
                  <c:v>482.5</c:v>
                </c:pt>
                <c:pt idx="68">
                  <c:v>485.5</c:v>
                </c:pt>
                <c:pt idx="69">
                  <c:v>497</c:v>
                </c:pt>
                <c:pt idx="70">
                  <c:v>545</c:v>
                </c:pt>
                <c:pt idx="71">
                  <c:v>545</c:v>
                </c:pt>
                <c:pt idx="72">
                  <c:v>547</c:v>
                </c:pt>
                <c:pt idx="73">
                  <c:v>667.5</c:v>
                </c:pt>
                <c:pt idx="74">
                  <c:v>673.5</c:v>
                </c:pt>
                <c:pt idx="75">
                  <c:v>691</c:v>
                </c:pt>
                <c:pt idx="76">
                  <c:v>697</c:v>
                </c:pt>
                <c:pt idx="77">
                  <c:v>718.5</c:v>
                </c:pt>
                <c:pt idx="78">
                  <c:v>732</c:v>
                </c:pt>
                <c:pt idx="79">
                  <c:v>853.5</c:v>
                </c:pt>
                <c:pt idx="80">
                  <c:v>859.5</c:v>
                </c:pt>
                <c:pt idx="81">
                  <c:v>870.5</c:v>
                </c:pt>
                <c:pt idx="82">
                  <c:v>899.5</c:v>
                </c:pt>
                <c:pt idx="83">
                  <c:v>909.5</c:v>
                </c:pt>
                <c:pt idx="84">
                  <c:v>913.5</c:v>
                </c:pt>
                <c:pt idx="85">
                  <c:v>915</c:v>
                </c:pt>
                <c:pt idx="86">
                  <c:v>918</c:v>
                </c:pt>
                <c:pt idx="87">
                  <c:v>965</c:v>
                </c:pt>
                <c:pt idx="88">
                  <c:v>1090.5</c:v>
                </c:pt>
              </c:numCache>
            </c:numRef>
          </c:xVal>
          <c:yVal>
            <c:numRef>
              <c:f>'Active 1'!$M$21:$M$921</c:f>
              <c:numCache>
                <c:formatCode>m/d/yyyy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604-47EE-9C5E-845BFFAFCFE2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-1398</c:v>
                </c:pt>
                <c:pt idx="1">
                  <c:v>-1170</c:v>
                </c:pt>
                <c:pt idx="2">
                  <c:v>-1164</c:v>
                </c:pt>
                <c:pt idx="3">
                  <c:v>-1152</c:v>
                </c:pt>
                <c:pt idx="4">
                  <c:v>-1047.5</c:v>
                </c:pt>
                <c:pt idx="5">
                  <c:v>-1043</c:v>
                </c:pt>
                <c:pt idx="6">
                  <c:v>-974</c:v>
                </c:pt>
                <c:pt idx="7">
                  <c:v>-902.5</c:v>
                </c:pt>
                <c:pt idx="8">
                  <c:v>-860.5</c:v>
                </c:pt>
                <c:pt idx="9">
                  <c:v>-858</c:v>
                </c:pt>
                <c:pt idx="10">
                  <c:v>-802</c:v>
                </c:pt>
                <c:pt idx="11">
                  <c:v>-801</c:v>
                </c:pt>
                <c:pt idx="12">
                  <c:v>-797</c:v>
                </c:pt>
                <c:pt idx="13">
                  <c:v>-797</c:v>
                </c:pt>
                <c:pt idx="14">
                  <c:v>-796</c:v>
                </c:pt>
                <c:pt idx="15">
                  <c:v>-796</c:v>
                </c:pt>
                <c:pt idx="16">
                  <c:v>-795.5</c:v>
                </c:pt>
                <c:pt idx="17">
                  <c:v>-795.5</c:v>
                </c:pt>
                <c:pt idx="18">
                  <c:v>-795</c:v>
                </c:pt>
                <c:pt idx="19">
                  <c:v>-795</c:v>
                </c:pt>
                <c:pt idx="20">
                  <c:v>-794</c:v>
                </c:pt>
                <c:pt idx="21">
                  <c:v>-793</c:v>
                </c:pt>
                <c:pt idx="22">
                  <c:v>-792</c:v>
                </c:pt>
                <c:pt idx="23">
                  <c:v>-792</c:v>
                </c:pt>
                <c:pt idx="24">
                  <c:v>-792</c:v>
                </c:pt>
                <c:pt idx="25">
                  <c:v>-791</c:v>
                </c:pt>
                <c:pt idx="26">
                  <c:v>-788</c:v>
                </c:pt>
                <c:pt idx="27">
                  <c:v>-747</c:v>
                </c:pt>
                <c:pt idx="28">
                  <c:v>-552</c:v>
                </c:pt>
                <c:pt idx="29">
                  <c:v>-551</c:v>
                </c:pt>
                <c:pt idx="30">
                  <c:v>-547</c:v>
                </c:pt>
                <c:pt idx="31">
                  <c:v>-411</c:v>
                </c:pt>
                <c:pt idx="32">
                  <c:v>-383</c:v>
                </c:pt>
                <c:pt idx="33">
                  <c:v>-309</c:v>
                </c:pt>
                <c:pt idx="34">
                  <c:v>-192.5</c:v>
                </c:pt>
                <c:pt idx="35">
                  <c:v>-164</c:v>
                </c:pt>
                <c:pt idx="36">
                  <c:v>-128</c:v>
                </c:pt>
                <c:pt idx="37">
                  <c:v>-114</c:v>
                </c:pt>
                <c:pt idx="38">
                  <c:v>-12</c:v>
                </c:pt>
                <c:pt idx="39">
                  <c:v>-11.5</c:v>
                </c:pt>
                <c:pt idx="40">
                  <c:v>-11</c:v>
                </c:pt>
                <c:pt idx="41">
                  <c:v>-10.5</c:v>
                </c:pt>
                <c:pt idx="42">
                  <c:v>-9.5</c:v>
                </c:pt>
                <c:pt idx="43">
                  <c:v>-0.5</c:v>
                </c:pt>
                <c:pt idx="44">
                  <c:v>0</c:v>
                </c:pt>
                <c:pt idx="45">
                  <c:v>49</c:v>
                </c:pt>
                <c:pt idx="46">
                  <c:v>53.5</c:v>
                </c:pt>
                <c:pt idx="47">
                  <c:v>54</c:v>
                </c:pt>
                <c:pt idx="48">
                  <c:v>54.5</c:v>
                </c:pt>
                <c:pt idx="49">
                  <c:v>59.5</c:v>
                </c:pt>
                <c:pt idx="50">
                  <c:v>62.5</c:v>
                </c:pt>
                <c:pt idx="51">
                  <c:v>64</c:v>
                </c:pt>
                <c:pt idx="52">
                  <c:v>68</c:v>
                </c:pt>
                <c:pt idx="53">
                  <c:v>72</c:v>
                </c:pt>
                <c:pt idx="54">
                  <c:v>99</c:v>
                </c:pt>
                <c:pt idx="55">
                  <c:v>101</c:v>
                </c:pt>
                <c:pt idx="56">
                  <c:v>108</c:v>
                </c:pt>
                <c:pt idx="57">
                  <c:v>113</c:v>
                </c:pt>
                <c:pt idx="58">
                  <c:v>113</c:v>
                </c:pt>
                <c:pt idx="59">
                  <c:v>118</c:v>
                </c:pt>
                <c:pt idx="60">
                  <c:v>119</c:v>
                </c:pt>
                <c:pt idx="61">
                  <c:v>200.5</c:v>
                </c:pt>
                <c:pt idx="62">
                  <c:v>244.5</c:v>
                </c:pt>
                <c:pt idx="63">
                  <c:v>265.5</c:v>
                </c:pt>
                <c:pt idx="64">
                  <c:v>305</c:v>
                </c:pt>
                <c:pt idx="65">
                  <c:v>447.5</c:v>
                </c:pt>
                <c:pt idx="66">
                  <c:v>452.5</c:v>
                </c:pt>
                <c:pt idx="67">
                  <c:v>482.5</c:v>
                </c:pt>
                <c:pt idx="68">
                  <c:v>485.5</c:v>
                </c:pt>
                <c:pt idx="69">
                  <c:v>497</c:v>
                </c:pt>
                <c:pt idx="70">
                  <c:v>545</c:v>
                </c:pt>
                <c:pt idx="71">
                  <c:v>545</c:v>
                </c:pt>
                <c:pt idx="72">
                  <c:v>547</c:v>
                </c:pt>
                <c:pt idx="73">
                  <c:v>667.5</c:v>
                </c:pt>
                <c:pt idx="74">
                  <c:v>673.5</c:v>
                </c:pt>
                <c:pt idx="75">
                  <c:v>691</c:v>
                </c:pt>
                <c:pt idx="76">
                  <c:v>697</c:v>
                </c:pt>
                <c:pt idx="77">
                  <c:v>718.5</c:v>
                </c:pt>
                <c:pt idx="78">
                  <c:v>732</c:v>
                </c:pt>
                <c:pt idx="79">
                  <c:v>853.5</c:v>
                </c:pt>
                <c:pt idx="80">
                  <c:v>859.5</c:v>
                </c:pt>
                <c:pt idx="81">
                  <c:v>870.5</c:v>
                </c:pt>
                <c:pt idx="82">
                  <c:v>899.5</c:v>
                </c:pt>
                <c:pt idx="83">
                  <c:v>909.5</c:v>
                </c:pt>
                <c:pt idx="84">
                  <c:v>913.5</c:v>
                </c:pt>
                <c:pt idx="85">
                  <c:v>915</c:v>
                </c:pt>
                <c:pt idx="86">
                  <c:v>918</c:v>
                </c:pt>
                <c:pt idx="87">
                  <c:v>965</c:v>
                </c:pt>
                <c:pt idx="88">
                  <c:v>1090.5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604-47EE-9C5E-845BFFAFCFE2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-1398</c:v>
                </c:pt>
                <c:pt idx="1">
                  <c:v>-1170</c:v>
                </c:pt>
                <c:pt idx="2">
                  <c:v>-1164</c:v>
                </c:pt>
                <c:pt idx="3">
                  <c:v>-1152</c:v>
                </c:pt>
                <c:pt idx="4">
                  <c:v>-1047.5</c:v>
                </c:pt>
                <c:pt idx="5">
                  <c:v>-1043</c:v>
                </c:pt>
                <c:pt idx="6">
                  <c:v>-974</c:v>
                </c:pt>
                <c:pt idx="7">
                  <c:v>-902.5</c:v>
                </c:pt>
                <c:pt idx="8">
                  <c:v>-860.5</c:v>
                </c:pt>
                <c:pt idx="9">
                  <c:v>-858</c:v>
                </c:pt>
                <c:pt idx="10">
                  <c:v>-802</c:v>
                </c:pt>
                <c:pt idx="11">
                  <c:v>-801</c:v>
                </c:pt>
                <c:pt idx="12">
                  <c:v>-797</c:v>
                </c:pt>
                <c:pt idx="13">
                  <c:v>-797</c:v>
                </c:pt>
                <c:pt idx="14">
                  <c:v>-796</c:v>
                </c:pt>
                <c:pt idx="15">
                  <c:v>-796</c:v>
                </c:pt>
                <c:pt idx="16">
                  <c:v>-795.5</c:v>
                </c:pt>
                <c:pt idx="17">
                  <c:v>-795.5</c:v>
                </c:pt>
                <c:pt idx="18">
                  <c:v>-795</c:v>
                </c:pt>
                <c:pt idx="19">
                  <c:v>-795</c:v>
                </c:pt>
                <c:pt idx="20">
                  <c:v>-794</c:v>
                </c:pt>
                <c:pt idx="21">
                  <c:v>-793</c:v>
                </c:pt>
                <c:pt idx="22">
                  <c:v>-792</c:v>
                </c:pt>
                <c:pt idx="23">
                  <c:v>-792</c:v>
                </c:pt>
                <c:pt idx="24">
                  <c:v>-792</c:v>
                </c:pt>
                <c:pt idx="25">
                  <c:v>-791</c:v>
                </c:pt>
                <c:pt idx="26">
                  <c:v>-788</c:v>
                </c:pt>
                <c:pt idx="27">
                  <c:v>-747</c:v>
                </c:pt>
                <c:pt idx="28">
                  <c:v>-552</c:v>
                </c:pt>
                <c:pt idx="29">
                  <c:v>-551</c:v>
                </c:pt>
                <c:pt idx="30">
                  <c:v>-547</c:v>
                </c:pt>
                <c:pt idx="31">
                  <c:v>-411</c:v>
                </c:pt>
                <c:pt idx="32">
                  <c:v>-383</c:v>
                </c:pt>
                <c:pt idx="33">
                  <c:v>-309</c:v>
                </c:pt>
                <c:pt idx="34">
                  <c:v>-192.5</c:v>
                </c:pt>
                <c:pt idx="35">
                  <c:v>-164</c:v>
                </c:pt>
                <c:pt idx="36">
                  <c:v>-128</c:v>
                </c:pt>
                <c:pt idx="37">
                  <c:v>-114</c:v>
                </c:pt>
                <c:pt idx="38">
                  <c:v>-12</c:v>
                </c:pt>
                <c:pt idx="39">
                  <c:v>-11.5</c:v>
                </c:pt>
                <c:pt idx="40">
                  <c:v>-11</c:v>
                </c:pt>
                <c:pt idx="41">
                  <c:v>-10.5</c:v>
                </c:pt>
                <c:pt idx="42">
                  <c:v>-9.5</c:v>
                </c:pt>
                <c:pt idx="43">
                  <c:v>-0.5</c:v>
                </c:pt>
                <c:pt idx="44">
                  <c:v>0</c:v>
                </c:pt>
                <c:pt idx="45">
                  <c:v>49</c:v>
                </c:pt>
                <c:pt idx="46">
                  <c:v>53.5</c:v>
                </c:pt>
                <c:pt idx="47">
                  <c:v>54</c:v>
                </c:pt>
                <c:pt idx="48">
                  <c:v>54.5</c:v>
                </c:pt>
                <c:pt idx="49">
                  <c:v>59.5</c:v>
                </c:pt>
                <c:pt idx="50">
                  <c:v>62.5</c:v>
                </c:pt>
                <c:pt idx="51">
                  <c:v>64</c:v>
                </c:pt>
                <c:pt idx="52">
                  <c:v>68</c:v>
                </c:pt>
                <c:pt idx="53">
                  <c:v>72</c:v>
                </c:pt>
                <c:pt idx="54">
                  <c:v>99</c:v>
                </c:pt>
                <c:pt idx="55">
                  <c:v>101</c:v>
                </c:pt>
                <c:pt idx="56">
                  <c:v>108</c:v>
                </c:pt>
                <c:pt idx="57">
                  <c:v>113</c:v>
                </c:pt>
                <c:pt idx="58">
                  <c:v>113</c:v>
                </c:pt>
                <c:pt idx="59">
                  <c:v>118</c:v>
                </c:pt>
                <c:pt idx="60">
                  <c:v>119</c:v>
                </c:pt>
                <c:pt idx="61">
                  <c:v>200.5</c:v>
                </c:pt>
                <c:pt idx="62">
                  <c:v>244.5</c:v>
                </c:pt>
                <c:pt idx="63">
                  <c:v>265.5</c:v>
                </c:pt>
                <c:pt idx="64">
                  <c:v>305</c:v>
                </c:pt>
                <c:pt idx="65">
                  <c:v>447.5</c:v>
                </c:pt>
                <c:pt idx="66">
                  <c:v>452.5</c:v>
                </c:pt>
                <c:pt idx="67">
                  <c:v>482.5</c:v>
                </c:pt>
                <c:pt idx="68">
                  <c:v>485.5</c:v>
                </c:pt>
                <c:pt idx="69">
                  <c:v>497</c:v>
                </c:pt>
                <c:pt idx="70">
                  <c:v>545</c:v>
                </c:pt>
                <c:pt idx="71">
                  <c:v>545</c:v>
                </c:pt>
                <c:pt idx="72">
                  <c:v>547</c:v>
                </c:pt>
                <c:pt idx="73">
                  <c:v>667.5</c:v>
                </c:pt>
                <c:pt idx="74">
                  <c:v>673.5</c:v>
                </c:pt>
                <c:pt idx="75">
                  <c:v>691</c:v>
                </c:pt>
                <c:pt idx="76">
                  <c:v>697</c:v>
                </c:pt>
                <c:pt idx="77">
                  <c:v>718.5</c:v>
                </c:pt>
                <c:pt idx="78">
                  <c:v>732</c:v>
                </c:pt>
                <c:pt idx="79">
                  <c:v>853.5</c:v>
                </c:pt>
                <c:pt idx="80">
                  <c:v>859.5</c:v>
                </c:pt>
                <c:pt idx="81">
                  <c:v>870.5</c:v>
                </c:pt>
                <c:pt idx="82">
                  <c:v>899.5</c:v>
                </c:pt>
                <c:pt idx="83">
                  <c:v>909.5</c:v>
                </c:pt>
                <c:pt idx="84">
                  <c:v>913.5</c:v>
                </c:pt>
                <c:pt idx="85">
                  <c:v>915</c:v>
                </c:pt>
                <c:pt idx="86">
                  <c:v>918</c:v>
                </c:pt>
                <c:pt idx="87">
                  <c:v>965</c:v>
                </c:pt>
                <c:pt idx="88">
                  <c:v>1090.5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4.3283640295572225E-3</c:v>
                </c:pt>
                <c:pt idx="1">
                  <c:v>4.7082771546378358E-3</c:v>
                </c:pt>
                <c:pt idx="2">
                  <c:v>4.7182748684557463E-3</c:v>
                </c:pt>
                <c:pt idx="3">
                  <c:v>4.7382702960915681E-3</c:v>
                </c:pt>
                <c:pt idx="4">
                  <c:v>4.9123971450868494E-3</c:v>
                </c:pt>
                <c:pt idx="5">
                  <c:v>4.9198954304502827E-3</c:v>
                </c:pt>
                <c:pt idx="6">
                  <c:v>5.0348691393562574E-3</c:v>
                </c:pt>
                <c:pt idx="7">
                  <c:v>5.1540085623530286E-3</c:v>
                </c:pt>
                <c:pt idx="8">
                  <c:v>5.2239925590784053E-3</c:v>
                </c:pt>
                <c:pt idx="9">
                  <c:v>5.2281582731692009E-3</c:v>
                </c:pt>
                <c:pt idx="10">
                  <c:v>5.3214702688030363E-3</c:v>
                </c:pt>
                <c:pt idx="11">
                  <c:v>5.3231365544393547E-3</c:v>
                </c:pt>
                <c:pt idx="12">
                  <c:v>5.3298016969846283E-3</c:v>
                </c:pt>
                <c:pt idx="13">
                  <c:v>5.3298016969846283E-3</c:v>
                </c:pt>
                <c:pt idx="14">
                  <c:v>5.3314679826209467E-3</c:v>
                </c:pt>
                <c:pt idx="15">
                  <c:v>5.3314679826209467E-3</c:v>
                </c:pt>
                <c:pt idx="16">
                  <c:v>5.3323011254391064E-3</c:v>
                </c:pt>
                <c:pt idx="17">
                  <c:v>5.3323011254391064E-3</c:v>
                </c:pt>
                <c:pt idx="18">
                  <c:v>5.3331342682572652E-3</c:v>
                </c:pt>
                <c:pt idx="19">
                  <c:v>5.3331342682572652E-3</c:v>
                </c:pt>
                <c:pt idx="20">
                  <c:v>5.3348005538935844E-3</c:v>
                </c:pt>
                <c:pt idx="21">
                  <c:v>5.336466839529902E-3</c:v>
                </c:pt>
                <c:pt idx="22">
                  <c:v>5.3381331251662213E-3</c:v>
                </c:pt>
                <c:pt idx="23">
                  <c:v>5.3381331251662213E-3</c:v>
                </c:pt>
                <c:pt idx="24">
                  <c:v>5.3381331251662213E-3</c:v>
                </c:pt>
                <c:pt idx="25">
                  <c:v>5.3397994108025388E-3</c:v>
                </c:pt>
                <c:pt idx="26">
                  <c:v>5.3447982677114949E-3</c:v>
                </c:pt>
                <c:pt idx="27">
                  <c:v>5.4131159788005524E-3</c:v>
                </c:pt>
                <c:pt idx="28">
                  <c:v>5.7380416778826555E-3</c:v>
                </c:pt>
                <c:pt idx="29">
                  <c:v>5.7397079635189748E-3</c:v>
                </c:pt>
                <c:pt idx="30">
                  <c:v>5.7463731060642485E-3</c:v>
                </c:pt>
                <c:pt idx="31">
                  <c:v>5.9729879526035619E-3</c:v>
                </c:pt>
                <c:pt idx="32">
                  <c:v>6.0196439504204792E-3</c:v>
                </c:pt>
                <c:pt idx="33">
                  <c:v>6.1429490875080468E-3</c:v>
                </c:pt>
                <c:pt idx="34">
                  <c:v>6.3370713641391491E-3</c:v>
                </c:pt>
                <c:pt idx="35">
                  <c:v>6.384560504774226E-3</c:v>
                </c:pt>
                <c:pt idx="36">
                  <c:v>6.4445467876816914E-3</c:v>
                </c:pt>
                <c:pt idx="37">
                  <c:v>6.46787478659015E-3</c:v>
                </c:pt>
                <c:pt idx="38">
                  <c:v>6.6378359214946349E-3</c:v>
                </c:pt>
                <c:pt idx="39">
                  <c:v>6.6386690643127945E-3</c:v>
                </c:pt>
                <c:pt idx="40">
                  <c:v>6.6395022071309533E-3</c:v>
                </c:pt>
                <c:pt idx="41">
                  <c:v>6.6403353499491129E-3</c:v>
                </c:pt>
                <c:pt idx="42">
                  <c:v>6.6420016355854313E-3</c:v>
                </c:pt>
                <c:pt idx="43">
                  <c:v>6.656998206312297E-3</c:v>
                </c:pt>
                <c:pt idx="44">
                  <c:v>6.6578313491304567E-3</c:v>
                </c:pt>
                <c:pt idx="45">
                  <c:v>6.7394793453100623E-3</c:v>
                </c:pt>
                <c:pt idx="46">
                  <c:v>6.7469776306734956E-3</c:v>
                </c:pt>
                <c:pt idx="47">
                  <c:v>6.7478107734916543E-3</c:v>
                </c:pt>
                <c:pt idx="48">
                  <c:v>6.748643916309814E-3</c:v>
                </c:pt>
                <c:pt idx="49">
                  <c:v>6.756975344491406E-3</c:v>
                </c:pt>
                <c:pt idx="50">
                  <c:v>6.7619742014003613E-3</c:v>
                </c:pt>
                <c:pt idx="51">
                  <c:v>6.7644736298548393E-3</c:v>
                </c:pt>
                <c:pt idx="52">
                  <c:v>6.7711387724001129E-3</c:v>
                </c:pt>
                <c:pt idx="53">
                  <c:v>6.7778039149453875E-3</c:v>
                </c:pt>
                <c:pt idx="54">
                  <c:v>6.8227936271259863E-3</c:v>
                </c:pt>
                <c:pt idx="55">
                  <c:v>6.8261261983986231E-3</c:v>
                </c:pt>
                <c:pt idx="56">
                  <c:v>6.8377901978528529E-3</c:v>
                </c:pt>
                <c:pt idx="57">
                  <c:v>6.8461216260344449E-3</c:v>
                </c:pt>
                <c:pt idx="58">
                  <c:v>6.8461216260344449E-3</c:v>
                </c:pt>
                <c:pt idx="59">
                  <c:v>6.854453054216037E-3</c:v>
                </c:pt>
                <c:pt idx="60">
                  <c:v>6.8561193398523554E-3</c:v>
                </c:pt>
                <c:pt idx="61">
                  <c:v>6.9919216192123115E-3</c:v>
                </c:pt>
                <c:pt idx="62">
                  <c:v>7.0652381872103251E-3</c:v>
                </c:pt>
                <c:pt idx="63">
                  <c:v>7.1002301855730126E-3</c:v>
                </c:pt>
                <c:pt idx="64">
                  <c:v>7.1660484682075929E-3</c:v>
                </c:pt>
                <c:pt idx="65">
                  <c:v>7.4034941713829764E-3</c:v>
                </c:pt>
                <c:pt idx="66">
                  <c:v>7.4118255995645685E-3</c:v>
                </c:pt>
                <c:pt idx="67">
                  <c:v>7.4618141686541226E-3</c:v>
                </c:pt>
                <c:pt idx="68">
                  <c:v>7.4668130255630787E-3</c:v>
                </c:pt>
                <c:pt idx="69">
                  <c:v>7.4859753103807408E-3</c:v>
                </c:pt>
                <c:pt idx="70">
                  <c:v>7.565957020924028E-3</c:v>
                </c:pt>
                <c:pt idx="71">
                  <c:v>7.565957020924028E-3</c:v>
                </c:pt>
                <c:pt idx="72">
                  <c:v>7.5692895921966648E-3</c:v>
                </c:pt>
                <c:pt idx="73">
                  <c:v>7.7700770113730416E-3</c:v>
                </c:pt>
                <c:pt idx="74">
                  <c:v>7.7800747251909521E-3</c:v>
                </c:pt>
                <c:pt idx="75">
                  <c:v>7.8092347238265265E-3</c:v>
                </c:pt>
                <c:pt idx="76">
                  <c:v>7.8192324376444369E-3</c:v>
                </c:pt>
                <c:pt idx="77">
                  <c:v>7.8550575788252849E-3</c:v>
                </c:pt>
                <c:pt idx="78">
                  <c:v>7.8775524349155839E-3</c:v>
                </c:pt>
                <c:pt idx="79">
                  <c:v>8.0800061397282782E-3</c:v>
                </c:pt>
                <c:pt idx="80">
                  <c:v>8.0900038535461904E-3</c:v>
                </c:pt>
                <c:pt idx="81">
                  <c:v>8.1083329955456938E-3</c:v>
                </c:pt>
                <c:pt idx="82">
                  <c:v>8.1566552789989286E-3</c:v>
                </c:pt>
                <c:pt idx="83">
                  <c:v>8.1733181353621145E-3</c:v>
                </c:pt>
                <c:pt idx="84">
                  <c:v>8.1799832779073881E-3</c:v>
                </c:pt>
                <c:pt idx="85">
                  <c:v>8.1824827063618662E-3</c:v>
                </c:pt>
                <c:pt idx="86">
                  <c:v>8.1874815632708205E-3</c:v>
                </c:pt>
                <c:pt idx="87">
                  <c:v>8.2657969881777885E-3</c:v>
                </c:pt>
                <c:pt idx="88">
                  <c:v>8.4749158355357582E-3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604-47EE-9C5E-845BFFAFCFE2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-1398</c:v>
                </c:pt>
                <c:pt idx="1">
                  <c:v>-1170</c:v>
                </c:pt>
                <c:pt idx="2">
                  <c:v>-1164</c:v>
                </c:pt>
                <c:pt idx="3">
                  <c:v>-1152</c:v>
                </c:pt>
                <c:pt idx="4">
                  <c:v>-1047.5</c:v>
                </c:pt>
                <c:pt idx="5">
                  <c:v>-1043</c:v>
                </c:pt>
                <c:pt idx="6">
                  <c:v>-974</c:v>
                </c:pt>
                <c:pt idx="7">
                  <c:v>-902.5</c:v>
                </c:pt>
                <c:pt idx="8">
                  <c:v>-860.5</c:v>
                </c:pt>
                <c:pt idx="9">
                  <c:v>-858</c:v>
                </c:pt>
                <c:pt idx="10">
                  <c:v>-802</c:v>
                </c:pt>
                <c:pt idx="11">
                  <c:v>-801</c:v>
                </c:pt>
                <c:pt idx="12">
                  <c:v>-797</c:v>
                </c:pt>
                <c:pt idx="13">
                  <c:v>-797</c:v>
                </c:pt>
                <c:pt idx="14">
                  <c:v>-796</c:v>
                </c:pt>
                <c:pt idx="15">
                  <c:v>-796</c:v>
                </c:pt>
                <c:pt idx="16">
                  <c:v>-795.5</c:v>
                </c:pt>
                <c:pt idx="17">
                  <c:v>-795.5</c:v>
                </c:pt>
                <c:pt idx="18">
                  <c:v>-795</c:v>
                </c:pt>
                <c:pt idx="19">
                  <c:v>-795</c:v>
                </c:pt>
                <c:pt idx="20">
                  <c:v>-794</c:v>
                </c:pt>
                <c:pt idx="21">
                  <c:v>-793</c:v>
                </c:pt>
                <c:pt idx="22">
                  <c:v>-792</c:v>
                </c:pt>
                <c:pt idx="23">
                  <c:v>-792</c:v>
                </c:pt>
                <c:pt idx="24">
                  <c:v>-792</c:v>
                </c:pt>
                <c:pt idx="25">
                  <c:v>-791</c:v>
                </c:pt>
                <c:pt idx="26">
                  <c:v>-788</c:v>
                </c:pt>
                <c:pt idx="27">
                  <c:v>-747</c:v>
                </c:pt>
                <c:pt idx="28">
                  <c:v>-552</c:v>
                </c:pt>
                <c:pt idx="29">
                  <c:v>-551</c:v>
                </c:pt>
                <c:pt idx="30">
                  <c:v>-547</c:v>
                </c:pt>
                <c:pt idx="31">
                  <c:v>-411</c:v>
                </c:pt>
                <c:pt idx="32">
                  <c:v>-383</c:v>
                </c:pt>
                <c:pt idx="33">
                  <c:v>-309</c:v>
                </c:pt>
                <c:pt idx="34">
                  <c:v>-192.5</c:v>
                </c:pt>
                <c:pt idx="35">
                  <c:v>-164</c:v>
                </c:pt>
                <c:pt idx="36">
                  <c:v>-128</c:v>
                </c:pt>
                <c:pt idx="37">
                  <c:v>-114</c:v>
                </c:pt>
                <c:pt idx="38">
                  <c:v>-12</c:v>
                </c:pt>
                <c:pt idx="39">
                  <c:v>-11.5</c:v>
                </c:pt>
                <c:pt idx="40">
                  <c:v>-11</c:v>
                </c:pt>
                <c:pt idx="41">
                  <c:v>-10.5</c:v>
                </c:pt>
                <c:pt idx="42">
                  <c:v>-9.5</c:v>
                </c:pt>
                <c:pt idx="43">
                  <c:v>-0.5</c:v>
                </c:pt>
                <c:pt idx="44">
                  <c:v>0</c:v>
                </c:pt>
                <c:pt idx="45">
                  <c:v>49</c:v>
                </c:pt>
                <c:pt idx="46">
                  <c:v>53.5</c:v>
                </c:pt>
                <c:pt idx="47">
                  <c:v>54</c:v>
                </c:pt>
                <c:pt idx="48">
                  <c:v>54.5</c:v>
                </c:pt>
                <c:pt idx="49">
                  <c:v>59.5</c:v>
                </c:pt>
                <c:pt idx="50">
                  <c:v>62.5</c:v>
                </c:pt>
                <c:pt idx="51">
                  <c:v>64</c:v>
                </c:pt>
                <c:pt idx="52">
                  <c:v>68</c:v>
                </c:pt>
                <c:pt idx="53">
                  <c:v>72</c:v>
                </c:pt>
                <c:pt idx="54">
                  <c:v>99</c:v>
                </c:pt>
                <c:pt idx="55">
                  <c:v>101</c:v>
                </c:pt>
                <c:pt idx="56">
                  <c:v>108</c:v>
                </c:pt>
                <c:pt idx="57">
                  <c:v>113</c:v>
                </c:pt>
                <c:pt idx="58">
                  <c:v>113</c:v>
                </c:pt>
                <c:pt idx="59">
                  <c:v>118</c:v>
                </c:pt>
                <c:pt idx="60">
                  <c:v>119</c:v>
                </c:pt>
                <c:pt idx="61">
                  <c:v>200.5</c:v>
                </c:pt>
                <c:pt idx="62">
                  <c:v>244.5</c:v>
                </c:pt>
                <c:pt idx="63">
                  <c:v>265.5</c:v>
                </c:pt>
                <c:pt idx="64">
                  <c:v>305</c:v>
                </c:pt>
                <c:pt idx="65">
                  <c:v>447.5</c:v>
                </c:pt>
                <c:pt idx="66">
                  <c:v>452.5</c:v>
                </c:pt>
                <c:pt idx="67">
                  <c:v>482.5</c:v>
                </c:pt>
                <c:pt idx="68">
                  <c:v>485.5</c:v>
                </c:pt>
                <c:pt idx="69">
                  <c:v>497</c:v>
                </c:pt>
                <c:pt idx="70">
                  <c:v>545</c:v>
                </c:pt>
                <c:pt idx="71">
                  <c:v>545</c:v>
                </c:pt>
                <c:pt idx="72">
                  <c:v>547</c:v>
                </c:pt>
                <c:pt idx="73">
                  <c:v>667.5</c:v>
                </c:pt>
                <c:pt idx="74">
                  <c:v>673.5</c:v>
                </c:pt>
                <c:pt idx="75">
                  <c:v>691</c:v>
                </c:pt>
                <c:pt idx="76">
                  <c:v>697</c:v>
                </c:pt>
                <c:pt idx="77">
                  <c:v>718.5</c:v>
                </c:pt>
                <c:pt idx="78">
                  <c:v>732</c:v>
                </c:pt>
                <c:pt idx="79">
                  <c:v>853.5</c:v>
                </c:pt>
                <c:pt idx="80">
                  <c:v>859.5</c:v>
                </c:pt>
                <c:pt idx="81">
                  <c:v>870.5</c:v>
                </c:pt>
                <c:pt idx="82">
                  <c:v>899.5</c:v>
                </c:pt>
                <c:pt idx="83">
                  <c:v>909.5</c:v>
                </c:pt>
                <c:pt idx="84">
                  <c:v>913.5</c:v>
                </c:pt>
                <c:pt idx="85">
                  <c:v>915</c:v>
                </c:pt>
                <c:pt idx="86">
                  <c:v>918</c:v>
                </c:pt>
                <c:pt idx="87">
                  <c:v>965</c:v>
                </c:pt>
                <c:pt idx="88">
                  <c:v>1090.5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-0.72711363086409175</c:v>
                </c:pt>
                <c:pt idx="1">
                  <c:v>-0.73229537102315168</c:v>
                </c:pt>
                <c:pt idx="2">
                  <c:v>-0.7324317326062848</c:v>
                </c:pt>
                <c:pt idx="3">
                  <c:v>-0.73270445577255117</c:v>
                </c:pt>
                <c:pt idx="4">
                  <c:v>-0.73507942001212023</c:v>
                </c:pt>
                <c:pt idx="5">
                  <c:v>-0.73518169119947019</c:v>
                </c:pt>
                <c:pt idx="6">
                  <c:v>-0.73674984940550148</c:v>
                </c:pt>
                <c:pt idx="7">
                  <c:v>-0.73837482493783824</c:v>
                </c:pt>
                <c:pt idx="8">
                  <c:v>-0.73932935601977035</c:v>
                </c:pt>
                <c:pt idx="9">
                  <c:v>-0.73938617334607581</c:v>
                </c:pt>
                <c:pt idx="10">
                  <c:v>-0.74065888145531866</c:v>
                </c:pt>
                <c:pt idx="11">
                  <c:v>-0.74068160838584085</c:v>
                </c:pt>
                <c:pt idx="12">
                  <c:v>-0.7407725161079296</c:v>
                </c:pt>
                <c:pt idx="13">
                  <c:v>-0.7407725161079296</c:v>
                </c:pt>
                <c:pt idx="14">
                  <c:v>-0.74079524303845179</c:v>
                </c:pt>
                <c:pt idx="15">
                  <c:v>-0.74079524303845179</c:v>
                </c:pt>
                <c:pt idx="16">
                  <c:v>-0.74080660650371288</c:v>
                </c:pt>
                <c:pt idx="17">
                  <c:v>-0.74080660650371288</c:v>
                </c:pt>
                <c:pt idx="18">
                  <c:v>-0.74081796996897398</c:v>
                </c:pt>
                <c:pt idx="19">
                  <c:v>-0.74081796996897398</c:v>
                </c:pt>
                <c:pt idx="20">
                  <c:v>-0.74084069689949616</c:v>
                </c:pt>
                <c:pt idx="21">
                  <c:v>-0.74086342383001835</c:v>
                </c:pt>
                <c:pt idx="22">
                  <c:v>-0.74088615076054054</c:v>
                </c:pt>
                <c:pt idx="23">
                  <c:v>-0.74088615076054054</c:v>
                </c:pt>
                <c:pt idx="24">
                  <c:v>-0.74088615076054054</c:v>
                </c:pt>
                <c:pt idx="25">
                  <c:v>-0.74090887769106273</c:v>
                </c:pt>
                <c:pt idx="26">
                  <c:v>-0.74097705848262929</c:v>
                </c:pt>
                <c:pt idx="27">
                  <c:v>-0.74190886263403921</c:v>
                </c:pt>
                <c:pt idx="28">
                  <c:v>-0.74634061408586683</c:v>
                </c:pt>
                <c:pt idx="29">
                  <c:v>-0.74636334101638901</c:v>
                </c:pt>
                <c:pt idx="30">
                  <c:v>-0.74645424873847777</c:v>
                </c:pt>
                <c:pt idx="31">
                  <c:v>-0.74954511128949597</c:v>
                </c:pt>
                <c:pt idx="32">
                  <c:v>-0.75018146534411745</c:v>
                </c:pt>
                <c:pt idx="33">
                  <c:v>-0.75186325820275968</c:v>
                </c:pt>
                <c:pt idx="34">
                  <c:v>-0.75451094560859511</c:v>
                </c:pt>
                <c:pt idx="35">
                  <c:v>-0.75515866312847768</c:v>
                </c:pt>
                <c:pt idx="36">
                  <c:v>-0.75597683262727655</c:v>
                </c:pt>
                <c:pt idx="37">
                  <c:v>-0.75629500965458729</c:v>
                </c:pt>
                <c:pt idx="38">
                  <c:v>-0.75861315656785089</c:v>
                </c:pt>
                <c:pt idx="39">
                  <c:v>-0.75862452003311198</c:v>
                </c:pt>
                <c:pt idx="40">
                  <c:v>-0.75863588349837319</c:v>
                </c:pt>
                <c:pt idx="41">
                  <c:v>-0.75864724696363428</c:v>
                </c:pt>
                <c:pt idx="42">
                  <c:v>-0.75866997389415647</c:v>
                </c:pt>
                <c:pt idx="43">
                  <c:v>-0.75887451626885616</c:v>
                </c:pt>
                <c:pt idx="44">
                  <c:v>-0.75888587973411725</c:v>
                </c:pt>
                <c:pt idx="45">
                  <c:v>-0.75999949932970468</c:v>
                </c:pt>
                <c:pt idx="46">
                  <c:v>-0.76010177051705452</c:v>
                </c:pt>
                <c:pt idx="47">
                  <c:v>-0.76011313398231561</c:v>
                </c:pt>
                <c:pt idx="48">
                  <c:v>-0.76012449744757671</c:v>
                </c:pt>
                <c:pt idx="49">
                  <c:v>-0.76023813210018776</c:v>
                </c:pt>
                <c:pt idx="50">
                  <c:v>-0.76030631289175432</c:v>
                </c:pt>
                <c:pt idx="51">
                  <c:v>-0.7603404032875376</c:v>
                </c:pt>
                <c:pt idx="52">
                  <c:v>-0.76043131100962635</c:v>
                </c:pt>
                <c:pt idx="53">
                  <c:v>-0.76052221873171511</c:v>
                </c:pt>
                <c:pt idx="54">
                  <c:v>-0.76113584585581429</c:v>
                </c:pt>
                <c:pt idx="55">
                  <c:v>-0.76118129971685877</c:v>
                </c:pt>
                <c:pt idx="56">
                  <c:v>-0.76134038823051409</c:v>
                </c:pt>
                <c:pt idx="57">
                  <c:v>-0.76145402288312503</c:v>
                </c:pt>
                <c:pt idx="58">
                  <c:v>-0.76145402288312503</c:v>
                </c:pt>
                <c:pt idx="59">
                  <c:v>-0.76156765753573596</c:v>
                </c:pt>
                <c:pt idx="60">
                  <c:v>-0.76159038446625815</c:v>
                </c:pt>
                <c:pt idx="61">
                  <c:v>-0.7634426293038169</c:v>
                </c:pt>
                <c:pt idx="62">
                  <c:v>-0.76444261424679338</c:v>
                </c:pt>
                <c:pt idx="63">
                  <c:v>-0.76491987978775944</c:v>
                </c:pt>
                <c:pt idx="64">
                  <c:v>-0.76581759354338608</c:v>
                </c:pt>
                <c:pt idx="65">
                  <c:v>-0.7690561811427985</c:v>
                </c:pt>
                <c:pt idx="66">
                  <c:v>-0.76916981579540955</c:v>
                </c:pt>
                <c:pt idx="67">
                  <c:v>-0.76985162371107529</c:v>
                </c:pt>
                <c:pt idx="68">
                  <c:v>-0.76991980450264186</c:v>
                </c:pt>
                <c:pt idx="69">
                  <c:v>-0.77018116420364713</c:v>
                </c:pt>
                <c:pt idx="70">
                  <c:v>-0.77127205686871236</c:v>
                </c:pt>
                <c:pt idx="71">
                  <c:v>-0.77127205686871236</c:v>
                </c:pt>
                <c:pt idx="72">
                  <c:v>-0.77131751072975674</c:v>
                </c:pt>
                <c:pt idx="73">
                  <c:v>-0.77405610585768092</c:v>
                </c:pt>
                <c:pt idx="74">
                  <c:v>-0.77419246744081416</c:v>
                </c:pt>
                <c:pt idx="75">
                  <c:v>-0.77459018872495244</c:v>
                </c:pt>
                <c:pt idx="76">
                  <c:v>-0.77472655030808568</c:v>
                </c:pt>
                <c:pt idx="77">
                  <c:v>-0.77521517931431283</c:v>
                </c:pt>
                <c:pt idx="78">
                  <c:v>-0.77552199287636236</c:v>
                </c:pt>
                <c:pt idx="79">
                  <c:v>-0.77828331493480885</c:v>
                </c:pt>
                <c:pt idx="80">
                  <c:v>-0.77841967651794197</c:v>
                </c:pt>
                <c:pt idx="81">
                  <c:v>-0.77866967275368615</c:v>
                </c:pt>
                <c:pt idx="82">
                  <c:v>-0.7793287537388297</c:v>
                </c:pt>
                <c:pt idx="83">
                  <c:v>-0.77955602304405158</c:v>
                </c:pt>
                <c:pt idx="84">
                  <c:v>-0.77964693076614033</c:v>
                </c:pt>
                <c:pt idx="85">
                  <c:v>-0.77968102116192373</c:v>
                </c:pt>
                <c:pt idx="86">
                  <c:v>-0.77974920195349029</c:v>
                </c:pt>
                <c:pt idx="87">
                  <c:v>-0.78081736768803334</c:v>
                </c:pt>
                <c:pt idx="88">
                  <c:v>-0.78366959746856857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604-47EE-9C5E-845BFFAFC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258448"/>
        <c:axId val="1"/>
      </c:scatterChart>
      <c:valAx>
        <c:axId val="526258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5483870967747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6258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77419354838708"/>
          <c:y val="0.9204921861831491"/>
          <c:w val="0.7870967741935484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QX Cas - Prim. O-C Diagr.</a:t>
            </a:r>
          </a:p>
        </c:rich>
      </c:tx>
      <c:layout>
        <c:manualLayout>
          <c:xMode val="edge"/>
          <c:yMode val="edge"/>
          <c:x val="0.297297515565232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723926380368099"/>
          <c:w val="0.76299453753830881"/>
          <c:h val="0.62883435582822089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-1398</c:v>
                </c:pt>
                <c:pt idx="1">
                  <c:v>-1170</c:v>
                </c:pt>
                <c:pt idx="2">
                  <c:v>-1164</c:v>
                </c:pt>
                <c:pt idx="3">
                  <c:v>-1152</c:v>
                </c:pt>
                <c:pt idx="4">
                  <c:v>-1047.5</c:v>
                </c:pt>
                <c:pt idx="5">
                  <c:v>-1043</c:v>
                </c:pt>
                <c:pt idx="6">
                  <c:v>-974</c:v>
                </c:pt>
                <c:pt idx="7">
                  <c:v>-902.5</c:v>
                </c:pt>
                <c:pt idx="8">
                  <c:v>-860.5</c:v>
                </c:pt>
                <c:pt idx="9">
                  <c:v>-858</c:v>
                </c:pt>
                <c:pt idx="10">
                  <c:v>-802</c:v>
                </c:pt>
                <c:pt idx="11">
                  <c:v>-801</c:v>
                </c:pt>
                <c:pt idx="12">
                  <c:v>-797</c:v>
                </c:pt>
                <c:pt idx="13">
                  <c:v>-797</c:v>
                </c:pt>
                <c:pt idx="14">
                  <c:v>-796</c:v>
                </c:pt>
                <c:pt idx="15">
                  <c:v>-796</c:v>
                </c:pt>
                <c:pt idx="16">
                  <c:v>-795.5</c:v>
                </c:pt>
                <c:pt idx="17">
                  <c:v>-795.5</c:v>
                </c:pt>
                <c:pt idx="18">
                  <c:v>-795</c:v>
                </c:pt>
                <c:pt idx="19">
                  <c:v>-795</c:v>
                </c:pt>
                <c:pt idx="20">
                  <c:v>-794</c:v>
                </c:pt>
                <c:pt idx="21">
                  <c:v>-793</c:v>
                </c:pt>
                <c:pt idx="22">
                  <c:v>-792</c:v>
                </c:pt>
                <c:pt idx="23">
                  <c:v>-792</c:v>
                </c:pt>
                <c:pt idx="24">
                  <c:v>-792</c:v>
                </c:pt>
                <c:pt idx="25">
                  <c:v>-791</c:v>
                </c:pt>
                <c:pt idx="26">
                  <c:v>-788</c:v>
                </c:pt>
                <c:pt idx="27">
                  <c:v>-747</c:v>
                </c:pt>
                <c:pt idx="28">
                  <c:v>-552</c:v>
                </c:pt>
                <c:pt idx="29">
                  <c:v>-551</c:v>
                </c:pt>
                <c:pt idx="30">
                  <c:v>-547</c:v>
                </c:pt>
                <c:pt idx="31">
                  <c:v>-411</c:v>
                </c:pt>
                <c:pt idx="32">
                  <c:v>-383</c:v>
                </c:pt>
                <c:pt idx="33">
                  <c:v>-309</c:v>
                </c:pt>
                <c:pt idx="34">
                  <c:v>-192.5</c:v>
                </c:pt>
                <c:pt idx="35">
                  <c:v>-164</c:v>
                </c:pt>
                <c:pt idx="36">
                  <c:v>-128</c:v>
                </c:pt>
                <c:pt idx="37">
                  <c:v>-114</c:v>
                </c:pt>
                <c:pt idx="38">
                  <c:v>-12</c:v>
                </c:pt>
                <c:pt idx="39">
                  <c:v>-11.5</c:v>
                </c:pt>
                <c:pt idx="40">
                  <c:v>-11</c:v>
                </c:pt>
                <c:pt idx="41">
                  <c:v>-10.5</c:v>
                </c:pt>
                <c:pt idx="42">
                  <c:v>-9.5</c:v>
                </c:pt>
                <c:pt idx="43">
                  <c:v>-0.5</c:v>
                </c:pt>
                <c:pt idx="44">
                  <c:v>0</c:v>
                </c:pt>
                <c:pt idx="45">
                  <c:v>49</c:v>
                </c:pt>
                <c:pt idx="46">
                  <c:v>53.5</c:v>
                </c:pt>
                <c:pt idx="47">
                  <c:v>54</c:v>
                </c:pt>
                <c:pt idx="48">
                  <c:v>54.5</c:v>
                </c:pt>
                <c:pt idx="49">
                  <c:v>59.5</c:v>
                </c:pt>
                <c:pt idx="50">
                  <c:v>62.5</c:v>
                </c:pt>
                <c:pt idx="51">
                  <c:v>64</c:v>
                </c:pt>
                <c:pt idx="52">
                  <c:v>68</c:v>
                </c:pt>
                <c:pt idx="53">
                  <c:v>72</c:v>
                </c:pt>
                <c:pt idx="54">
                  <c:v>99</c:v>
                </c:pt>
                <c:pt idx="55">
                  <c:v>101</c:v>
                </c:pt>
                <c:pt idx="56">
                  <c:v>108</c:v>
                </c:pt>
                <c:pt idx="57">
                  <c:v>113</c:v>
                </c:pt>
                <c:pt idx="58">
                  <c:v>113</c:v>
                </c:pt>
                <c:pt idx="59">
                  <c:v>118</c:v>
                </c:pt>
                <c:pt idx="60">
                  <c:v>119</c:v>
                </c:pt>
                <c:pt idx="61">
                  <c:v>200.5</c:v>
                </c:pt>
                <c:pt idx="62">
                  <c:v>244.5</c:v>
                </c:pt>
                <c:pt idx="63">
                  <c:v>265.5</c:v>
                </c:pt>
                <c:pt idx="64">
                  <c:v>305</c:v>
                </c:pt>
                <c:pt idx="65">
                  <c:v>447.5</c:v>
                </c:pt>
                <c:pt idx="66">
                  <c:v>452.5</c:v>
                </c:pt>
                <c:pt idx="67">
                  <c:v>482.5</c:v>
                </c:pt>
                <c:pt idx="68">
                  <c:v>485.5</c:v>
                </c:pt>
                <c:pt idx="69">
                  <c:v>497</c:v>
                </c:pt>
                <c:pt idx="70">
                  <c:v>545</c:v>
                </c:pt>
                <c:pt idx="71">
                  <c:v>545</c:v>
                </c:pt>
                <c:pt idx="72">
                  <c:v>547</c:v>
                </c:pt>
                <c:pt idx="73">
                  <c:v>667.5</c:v>
                </c:pt>
                <c:pt idx="74">
                  <c:v>673.5</c:v>
                </c:pt>
                <c:pt idx="75">
                  <c:v>691</c:v>
                </c:pt>
                <c:pt idx="76">
                  <c:v>697</c:v>
                </c:pt>
                <c:pt idx="77">
                  <c:v>718.5</c:v>
                </c:pt>
                <c:pt idx="78">
                  <c:v>732</c:v>
                </c:pt>
                <c:pt idx="79">
                  <c:v>853.5</c:v>
                </c:pt>
                <c:pt idx="80">
                  <c:v>859.5</c:v>
                </c:pt>
                <c:pt idx="81">
                  <c:v>870.5</c:v>
                </c:pt>
                <c:pt idx="82">
                  <c:v>899.5</c:v>
                </c:pt>
                <c:pt idx="83">
                  <c:v>909.5</c:v>
                </c:pt>
                <c:pt idx="84">
                  <c:v>913.5</c:v>
                </c:pt>
                <c:pt idx="85">
                  <c:v>915</c:v>
                </c:pt>
                <c:pt idx="86">
                  <c:v>918</c:v>
                </c:pt>
                <c:pt idx="87">
                  <c:v>965</c:v>
                </c:pt>
                <c:pt idx="88">
                  <c:v>1090.5</c:v>
                </c:pt>
              </c:numCache>
            </c:numRef>
          </c:xVal>
          <c:yVal>
            <c:numRef>
              <c:f>'Active 1'!$R$21:$R$921</c:f>
              <c:numCache>
                <c:formatCode>General</c:formatCode>
                <c:ptCount val="901"/>
                <c:pt idx="0">
                  <c:v>-0.1624199999969278</c:v>
                </c:pt>
                <c:pt idx="1">
                  <c:v>-9.330000000045402E-2</c:v>
                </c:pt>
                <c:pt idx="2">
                  <c:v>-5.5560000000696164E-2</c:v>
                </c:pt>
                <c:pt idx="3">
                  <c:v>-9.607999999934691E-2</c:v>
                </c:pt>
                <c:pt idx="5">
                  <c:v>0.1185299999997369</c:v>
                </c:pt>
                <c:pt idx="6">
                  <c:v>-7.6460000000224682E-2</c:v>
                </c:pt>
                <c:pt idx="9">
                  <c:v>0.2681799999991199</c:v>
                </c:pt>
                <c:pt idx="10">
                  <c:v>0.10742000000027474</c:v>
                </c:pt>
                <c:pt idx="11">
                  <c:v>9.8710000002029119E-2</c:v>
                </c:pt>
                <c:pt idx="12">
                  <c:v>-1.2129999999160646E-2</c:v>
                </c:pt>
                <c:pt idx="13">
                  <c:v>2.3870000000897562E-2</c:v>
                </c:pt>
                <c:pt idx="14">
                  <c:v>-3.0839999999443535E-2</c:v>
                </c:pt>
                <c:pt idx="15">
                  <c:v>3.9160000000265427E-2</c:v>
                </c:pt>
                <c:pt idx="18">
                  <c:v>-4.3550000002142042E-2</c:v>
                </c:pt>
                <c:pt idx="19">
                  <c:v>-4.2550000001938315E-2</c:v>
                </c:pt>
                <c:pt idx="20">
                  <c:v>-4.2599999978847336E-3</c:v>
                </c:pt>
                <c:pt idx="21">
                  <c:v>-4.296999999860418E-2</c:v>
                </c:pt>
                <c:pt idx="22">
                  <c:v>-5.7679999998072162E-2</c:v>
                </c:pt>
                <c:pt idx="23">
                  <c:v>1.3320000001840526E-2</c:v>
                </c:pt>
                <c:pt idx="24">
                  <c:v>6.4320000001316657E-2</c:v>
                </c:pt>
                <c:pt idx="25">
                  <c:v>-1.4390000000275904E-2</c:v>
                </c:pt>
                <c:pt idx="26">
                  <c:v>-6.5200000026379712E-3</c:v>
                </c:pt>
                <c:pt idx="27">
                  <c:v>-6.5630000000965083E-2</c:v>
                </c:pt>
                <c:pt idx="28">
                  <c:v>0.15192000000024564</c:v>
                </c:pt>
                <c:pt idx="29">
                  <c:v>9.6209999999700813E-2</c:v>
                </c:pt>
                <c:pt idx="30">
                  <c:v>3.4369999997579725E-2</c:v>
                </c:pt>
                <c:pt idx="31">
                  <c:v>8.2140000005892944E-2</c:v>
                </c:pt>
                <c:pt idx="32">
                  <c:v>0.20893000000069151</c:v>
                </c:pt>
                <c:pt idx="33">
                  <c:v>-5.9609999996609986E-2</c:v>
                </c:pt>
                <c:pt idx="35">
                  <c:v>0.10543999999936204</c:v>
                </c:pt>
                <c:pt idx="36">
                  <c:v>3.6879999999655411E-2</c:v>
                </c:pt>
                <c:pt idx="37">
                  <c:v>-0.10605999999825144</c:v>
                </c:pt>
                <c:pt idx="38">
                  <c:v>-5.4799999998067506E-3</c:v>
                </c:pt>
                <c:pt idx="40">
                  <c:v>2.6809999995748512E-2</c:v>
                </c:pt>
                <c:pt idx="44">
                  <c:v>0</c:v>
                </c:pt>
                <c:pt idx="45">
                  <c:v>3.8209999998798594E-2</c:v>
                </c:pt>
                <c:pt idx="47">
                  <c:v>-2.9340000000956934E-2</c:v>
                </c:pt>
                <c:pt idx="51">
                  <c:v>-3.1440000006114133E-2</c:v>
                </c:pt>
                <c:pt idx="52">
                  <c:v>3.8719999996828847E-2</c:v>
                </c:pt>
                <c:pt idx="53">
                  <c:v>-5.311999999685213E-2</c:v>
                </c:pt>
                <c:pt idx="54">
                  <c:v>1.9710000000486616E-2</c:v>
                </c:pt>
                <c:pt idx="55">
                  <c:v>-2.2709999997459818E-2</c:v>
                </c:pt>
                <c:pt idx="56">
                  <c:v>-3.4679999997024424E-2</c:v>
                </c:pt>
                <c:pt idx="57">
                  <c:v>9.770000004209578E-3</c:v>
                </c:pt>
                <c:pt idx="58">
                  <c:v>1.0770000000775326E-2</c:v>
                </c:pt>
                <c:pt idx="59">
                  <c:v>-8.878000000549946E-2</c:v>
                </c:pt>
                <c:pt idx="60">
                  <c:v>-3.1490000001213048E-2</c:v>
                </c:pt>
                <c:pt idx="64">
                  <c:v>2.6450000004842877E-2</c:v>
                </c:pt>
                <c:pt idx="69">
                  <c:v>2.8129999998782296E-2</c:v>
                </c:pt>
                <c:pt idx="70">
                  <c:v>-5.7950000002165325E-2</c:v>
                </c:pt>
                <c:pt idx="71">
                  <c:v>5.0000002374872565E-5</c:v>
                </c:pt>
                <c:pt idx="72">
                  <c:v>-8.3700000031967647E-3</c:v>
                </c:pt>
                <c:pt idx="75">
                  <c:v>2.8389999999490101E-2</c:v>
                </c:pt>
                <c:pt idx="76">
                  <c:v>2.0129999997152481E-2</c:v>
                </c:pt>
                <c:pt idx="78">
                  <c:v>4.2800000010174699E-3</c:v>
                </c:pt>
                <c:pt idx="85">
                  <c:v>3.4999999479623511E-4</c:v>
                </c:pt>
                <c:pt idx="86">
                  <c:v>2.8220000000146683E-2</c:v>
                </c:pt>
                <c:pt idx="87">
                  <c:v>-3.5149999996065162E-2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3C-41FE-B026-C884237BD1BD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-1398</c:v>
                </c:pt>
                <c:pt idx="1">
                  <c:v>-1170</c:v>
                </c:pt>
                <c:pt idx="2">
                  <c:v>-1164</c:v>
                </c:pt>
                <c:pt idx="3">
                  <c:v>-1152</c:v>
                </c:pt>
                <c:pt idx="4">
                  <c:v>-1047.5</c:v>
                </c:pt>
                <c:pt idx="5">
                  <c:v>-1043</c:v>
                </c:pt>
                <c:pt idx="6">
                  <c:v>-974</c:v>
                </c:pt>
                <c:pt idx="7">
                  <c:v>-902.5</c:v>
                </c:pt>
                <c:pt idx="8">
                  <c:v>-860.5</c:v>
                </c:pt>
                <c:pt idx="9">
                  <c:v>-858</c:v>
                </c:pt>
                <c:pt idx="10">
                  <c:v>-802</c:v>
                </c:pt>
                <c:pt idx="11">
                  <c:v>-801</c:v>
                </c:pt>
                <c:pt idx="12">
                  <c:v>-797</c:v>
                </c:pt>
                <c:pt idx="13">
                  <c:v>-797</c:v>
                </c:pt>
                <c:pt idx="14">
                  <c:v>-796</c:v>
                </c:pt>
                <c:pt idx="15">
                  <c:v>-796</c:v>
                </c:pt>
                <c:pt idx="16">
                  <c:v>-795.5</c:v>
                </c:pt>
                <c:pt idx="17">
                  <c:v>-795.5</c:v>
                </c:pt>
                <c:pt idx="18">
                  <c:v>-795</c:v>
                </c:pt>
                <c:pt idx="19">
                  <c:v>-795</c:v>
                </c:pt>
                <c:pt idx="20">
                  <c:v>-794</c:v>
                </c:pt>
                <c:pt idx="21">
                  <c:v>-793</c:v>
                </c:pt>
                <c:pt idx="22">
                  <c:v>-792</c:v>
                </c:pt>
                <c:pt idx="23">
                  <c:v>-792</c:v>
                </c:pt>
                <c:pt idx="24">
                  <c:v>-792</c:v>
                </c:pt>
                <c:pt idx="25">
                  <c:v>-791</c:v>
                </c:pt>
                <c:pt idx="26">
                  <c:v>-788</c:v>
                </c:pt>
                <c:pt idx="27">
                  <c:v>-747</c:v>
                </c:pt>
                <c:pt idx="28">
                  <c:v>-552</c:v>
                </c:pt>
                <c:pt idx="29">
                  <c:v>-551</c:v>
                </c:pt>
                <c:pt idx="30">
                  <c:v>-547</c:v>
                </c:pt>
                <c:pt idx="31">
                  <c:v>-411</c:v>
                </c:pt>
                <c:pt idx="32">
                  <c:v>-383</c:v>
                </c:pt>
                <c:pt idx="33">
                  <c:v>-309</c:v>
                </c:pt>
                <c:pt idx="34">
                  <c:v>-192.5</c:v>
                </c:pt>
                <c:pt idx="35">
                  <c:v>-164</c:v>
                </c:pt>
                <c:pt idx="36">
                  <c:v>-128</c:v>
                </c:pt>
                <c:pt idx="37">
                  <c:v>-114</c:v>
                </c:pt>
                <c:pt idx="38">
                  <c:v>-12</c:v>
                </c:pt>
                <c:pt idx="39">
                  <c:v>-11.5</c:v>
                </c:pt>
                <c:pt idx="40">
                  <c:v>-11</c:v>
                </c:pt>
                <c:pt idx="41">
                  <c:v>-10.5</c:v>
                </c:pt>
                <c:pt idx="42">
                  <c:v>-9.5</c:v>
                </c:pt>
                <c:pt idx="43">
                  <c:v>-0.5</c:v>
                </c:pt>
                <c:pt idx="44">
                  <c:v>0</c:v>
                </c:pt>
                <c:pt idx="45">
                  <c:v>49</c:v>
                </c:pt>
                <c:pt idx="46">
                  <c:v>53.5</c:v>
                </c:pt>
                <c:pt idx="47">
                  <c:v>54</c:v>
                </c:pt>
                <c:pt idx="48">
                  <c:v>54.5</c:v>
                </c:pt>
                <c:pt idx="49">
                  <c:v>59.5</c:v>
                </c:pt>
                <c:pt idx="50">
                  <c:v>62.5</c:v>
                </c:pt>
                <c:pt idx="51">
                  <c:v>64</c:v>
                </c:pt>
                <c:pt idx="52">
                  <c:v>68</c:v>
                </c:pt>
                <c:pt idx="53">
                  <c:v>72</c:v>
                </c:pt>
                <c:pt idx="54">
                  <c:v>99</c:v>
                </c:pt>
                <c:pt idx="55">
                  <c:v>101</c:v>
                </c:pt>
                <c:pt idx="56">
                  <c:v>108</c:v>
                </c:pt>
                <c:pt idx="57">
                  <c:v>113</c:v>
                </c:pt>
                <c:pt idx="58">
                  <c:v>113</c:v>
                </c:pt>
                <c:pt idx="59">
                  <c:v>118</c:v>
                </c:pt>
                <c:pt idx="60">
                  <c:v>119</c:v>
                </c:pt>
                <c:pt idx="61">
                  <c:v>200.5</c:v>
                </c:pt>
                <c:pt idx="62">
                  <c:v>244.5</c:v>
                </c:pt>
                <c:pt idx="63">
                  <c:v>265.5</c:v>
                </c:pt>
                <c:pt idx="64">
                  <c:v>305</c:v>
                </c:pt>
                <c:pt idx="65">
                  <c:v>447.5</c:v>
                </c:pt>
                <c:pt idx="66">
                  <c:v>452.5</c:v>
                </c:pt>
                <c:pt idx="67">
                  <c:v>482.5</c:v>
                </c:pt>
                <c:pt idx="68">
                  <c:v>485.5</c:v>
                </c:pt>
                <c:pt idx="69">
                  <c:v>497</c:v>
                </c:pt>
                <c:pt idx="70">
                  <c:v>545</c:v>
                </c:pt>
                <c:pt idx="71">
                  <c:v>545</c:v>
                </c:pt>
                <c:pt idx="72">
                  <c:v>547</c:v>
                </c:pt>
                <c:pt idx="73">
                  <c:v>667.5</c:v>
                </c:pt>
                <c:pt idx="74">
                  <c:v>673.5</c:v>
                </c:pt>
                <c:pt idx="75">
                  <c:v>691</c:v>
                </c:pt>
                <c:pt idx="76">
                  <c:v>697</c:v>
                </c:pt>
                <c:pt idx="77">
                  <c:v>718.5</c:v>
                </c:pt>
                <c:pt idx="78">
                  <c:v>732</c:v>
                </c:pt>
                <c:pt idx="79">
                  <c:v>853.5</c:v>
                </c:pt>
                <c:pt idx="80">
                  <c:v>859.5</c:v>
                </c:pt>
                <c:pt idx="81">
                  <c:v>870.5</c:v>
                </c:pt>
                <c:pt idx="82">
                  <c:v>899.5</c:v>
                </c:pt>
                <c:pt idx="83">
                  <c:v>909.5</c:v>
                </c:pt>
                <c:pt idx="84">
                  <c:v>913.5</c:v>
                </c:pt>
                <c:pt idx="85">
                  <c:v>915</c:v>
                </c:pt>
                <c:pt idx="86">
                  <c:v>918</c:v>
                </c:pt>
                <c:pt idx="87">
                  <c:v>965</c:v>
                </c:pt>
                <c:pt idx="88">
                  <c:v>1090.5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4.3283640295572225E-3</c:v>
                </c:pt>
                <c:pt idx="1">
                  <c:v>4.7082771546378358E-3</c:v>
                </c:pt>
                <c:pt idx="2">
                  <c:v>4.7182748684557463E-3</c:v>
                </c:pt>
                <c:pt idx="3">
                  <c:v>4.7382702960915681E-3</c:v>
                </c:pt>
                <c:pt idx="4">
                  <c:v>4.9123971450868494E-3</c:v>
                </c:pt>
                <c:pt idx="5">
                  <c:v>4.9198954304502827E-3</c:v>
                </c:pt>
                <c:pt idx="6">
                  <c:v>5.0348691393562574E-3</c:v>
                </c:pt>
                <c:pt idx="7">
                  <c:v>5.1540085623530286E-3</c:v>
                </c:pt>
                <c:pt idx="8">
                  <c:v>5.2239925590784053E-3</c:v>
                </c:pt>
                <c:pt idx="9">
                  <c:v>5.2281582731692009E-3</c:v>
                </c:pt>
                <c:pt idx="10">
                  <c:v>5.3214702688030363E-3</c:v>
                </c:pt>
                <c:pt idx="11">
                  <c:v>5.3231365544393547E-3</c:v>
                </c:pt>
                <c:pt idx="12">
                  <c:v>5.3298016969846283E-3</c:v>
                </c:pt>
                <c:pt idx="13">
                  <c:v>5.3298016969846283E-3</c:v>
                </c:pt>
                <c:pt idx="14">
                  <c:v>5.3314679826209467E-3</c:v>
                </c:pt>
                <c:pt idx="15">
                  <c:v>5.3314679826209467E-3</c:v>
                </c:pt>
                <c:pt idx="16">
                  <c:v>5.3323011254391064E-3</c:v>
                </c:pt>
                <c:pt idx="17">
                  <c:v>5.3323011254391064E-3</c:v>
                </c:pt>
                <c:pt idx="18">
                  <c:v>5.3331342682572652E-3</c:v>
                </c:pt>
                <c:pt idx="19">
                  <c:v>5.3331342682572652E-3</c:v>
                </c:pt>
                <c:pt idx="20">
                  <c:v>5.3348005538935844E-3</c:v>
                </c:pt>
                <c:pt idx="21">
                  <c:v>5.336466839529902E-3</c:v>
                </c:pt>
                <c:pt idx="22">
                  <c:v>5.3381331251662213E-3</c:v>
                </c:pt>
                <c:pt idx="23">
                  <c:v>5.3381331251662213E-3</c:v>
                </c:pt>
                <c:pt idx="24">
                  <c:v>5.3381331251662213E-3</c:v>
                </c:pt>
                <c:pt idx="25">
                  <c:v>5.3397994108025388E-3</c:v>
                </c:pt>
                <c:pt idx="26">
                  <c:v>5.3447982677114949E-3</c:v>
                </c:pt>
                <c:pt idx="27">
                  <c:v>5.4131159788005524E-3</c:v>
                </c:pt>
                <c:pt idx="28">
                  <c:v>5.7380416778826555E-3</c:v>
                </c:pt>
                <c:pt idx="29">
                  <c:v>5.7397079635189748E-3</c:v>
                </c:pt>
                <c:pt idx="30">
                  <c:v>5.7463731060642485E-3</c:v>
                </c:pt>
                <c:pt idx="31">
                  <c:v>5.9729879526035619E-3</c:v>
                </c:pt>
                <c:pt idx="32">
                  <c:v>6.0196439504204792E-3</c:v>
                </c:pt>
                <c:pt idx="33">
                  <c:v>6.1429490875080468E-3</c:v>
                </c:pt>
                <c:pt idx="34">
                  <c:v>6.3370713641391491E-3</c:v>
                </c:pt>
                <c:pt idx="35">
                  <c:v>6.384560504774226E-3</c:v>
                </c:pt>
                <c:pt idx="36">
                  <c:v>6.4445467876816914E-3</c:v>
                </c:pt>
                <c:pt idx="37">
                  <c:v>6.46787478659015E-3</c:v>
                </c:pt>
                <c:pt idx="38">
                  <c:v>6.6378359214946349E-3</c:v>
                </c:pt>
                <c:pt idx="39">
                  <c:v>6.6386690643127945E-3</c:v>
                </c:pt>
                <c:pt idx="40">
                  <c:v>6.6395022071309533E-3</c:v>
                </c:pt>
                <c:pt idx="41">
                  <c:v>6.6403353499491129E-3</c:v>
                </c:pt>
                <c:pt idx="42">
                  <c:v>6.6420016355854313E-3</c:v>
                </c:pt>
                <c:pt idx="43">
                  <c:v>6.656998206312297E-3</c:v>
                </c:pt>
                <c:pt idx="44">
                  <c:v>6.6578313491304567E-3</c:v>
                </c:pt>
                <c:pt idx="45">
                  <c:v>6.7394793453100623E-3</c:v>
                </c:pt>
                <c:pt idx="46">
                  <c:v>6.7469776306734956E-3</c:v>
                </c:pt>
                <c:pt idx="47">
                  <c:v>6.7478107734916543E-3</c:v>
                </c:pt>
                <c:pt idx="48">
                  <c:v>6.748643916309814E-3</c:v>
                </c:pt>
                <c:pt idx="49">
                  <c:v>6.756975344491406E-3</c:v>
                </c:pt>
                <c:pt idx="50">
                  <c:v>6.7619742014003613E-3</c:v>
                </c:pt>
                <c:pt idx="51">
                  <c:v>6.7644736298548393E-3</c:v>
                </c:pt>
                <c:pt idx="52">
                  <c:v>6.7711387724001129E-3</c:v>
                </c:pt>
                <c:pt idx="53">
                  <c:v>6.7778039149453875E-3</c:v>
                </c:pt>
                <c:pt idx="54">
                  <c:v>6.8227936271259863E-3</c:v>
                </c:pt>
                <c:pt idx="55">
                  <c:v>6.8261261983986231E-3</c:v>
                </c:pt>
                <c:pt idx="56">
                  <c:v>6.8377901978528529E-3</c:v>
                </c:pt>
                <c:pt idx="57">
                  <c:v>6.8461216260344449E-3</c:v>
                </c:pt>
                <c:pt idx="58">
                  <c:v>6.8461216260344449E-3</c:v>
                </c:pt>
                <c:pt idx="59">
                  <c:v>6.854453054216037E-3</c:v>
                </c:pt>
                <c:pt idx="60">
                  <c:v>6.8561193398523554E-3</c:v>
                </c:pt>
                <c:pt idx="61">
                  <c:v>6.9919216192123115E-3</c:v>
                </c:pt>
                <c:pt idx="62">
                  <c:v>7.0652381872103251E-3</c:v>
                </c:pt>
                <c:pt idx="63">
                  <c:v>7.1002301855730126E-3</c:v>
                </c:pt>
                <c:pt idx="64">
                  <c:v>7.1660484682075929E-3</c:v>
                </c:pt>
                <c:pt idx="65">
                  <c:v>7.4034941713829764E-3</c:v>
                </c:pt>
                <c:pt idx="66">
                  <c:v>7.4118255995645685E-3</c:v>
                </c:pt>
                <c:pt idx="67">
                  <c:v>7.4618141686541226E-3</c:v>
                </c:pt>
                <c:pt idx="68">
                  <c:v>7.4668130255630787E-3</c:v>
                </c:pt>
                <c:pt idx="69">
                  <c:v>7.4859753103807408E-3</c:v>
                </c:pt>
                <c:pt idx="70">
                  <c:v>7.565957020924028E-3</c:v>
                </c:pt>
                <c:pt idx="71">
                  <c:v>7.565957020924028E-3</c:v>
                </c:pt>
                <c:pt idx="72">
                  <c:v>7.5692895921966648E-3</c:v>
                </c:pt>
                <c:pt idx="73">
                  <c:v>7.7700770113730416E-3</c:v>
                </c:pt>
                <c:pt idx="74">
                  <c:v>7.7800747251909521E-3</c:v>
                </c:pt>
                <c:pt idx="75">
                  <c:v>7.8092347238265265E-3</c:v>
                </c:pt>
                <c:pt idx="76">
                  <c:v>7.8192324376444369E-3</c:v>
                </c:pt>
                <c:pt idx="77">
                  <c:v>7.8550575788252849E-3</c:v>
                </c:pt>
                <c:pt idx="78">
                  <c:v>7.8775524349155839E-3</c:v>
                </c:pt>
                <c:pt idx="79">
                  <c:v>8.0800061397282782E-3</c:v>
                </c:pt>
                <c:pt idx="80">
                  <c:v>8.0900038535461904E-3</c:v>
                </c:pt>
                <c:pt idx="81">
                  <c:v>8.1083329955456938E-3</c:v>
                </c:pt>
                <c:pt idx="82">
                  <c:v>8.1566552789989286E-3</c:v>
                </c:pt>
                <c:pt idx="83">
                  <c:v>8.1733181353621145E-3</c:v>
                </c:pt>
                <c:pt idx="84">
                  <c:v>8.1799832779073881E-3</c:v>
                </c:pt>
                <c:pt idx="85">
                  <c:v>8.1824827063618662E-3</c:v>
                </c:pt>
                <c:pt idx="86">
                  <c:v>8.1874815632708205E-3</c:v>
                </c:pt>
                <c:pt idx="87">
                  <c:v>8.2657969881777885E-3</c:v>
                </c:pt>
                <c:pt idx="88">
                  <c:v>8.4749158355357582E-3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3C-41FE-B026-C884237BD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8962256"/>
        <c:axId val="1"/>
      </c:scatterChart>
      <c:valAx>
        <c:axId val="688962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8796252339552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8962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748484402027707"/>
          <c:y val="0.92024539877300615"/>
          <c:w val="0.3035345218022383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QX Cas - Sec. O-C Diagr.</a:t>
            </a:r>
          </a:p>
        </c:rich>
      </c:tx>
      <c:layout>
        <c:manualLayout>
          <c:xMode val="edge"/>
          <c:yMode val="edge"/>
          <c:x val="0.3061226632385237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1838320948582"/>
          <c:y val="0.14678942920199375"/>
          <c:w val="0.7795926135927671"/>
          <c:h val="0.62997130032522319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-1398</c:v>
                </c:pt>
                <c:pt idx="1">
                  <c:v>-1170</c:v>
                </c:pt>
                <c:pt idx="2">
                  <c:v>-1164</c:v>
                </c:pt>
                <c:pt idx="3">
                  <c:v>-1152</c:v>
                </c:pt>
                <c:pt idx="4">
                  <c:v>-1047.5</c:v>
                </c:pt>
                <c:pt idx="5">
                  <c:v>-1043</c:v>
                </c:pt>
                <c:pt idx="6">
                  <c:v>-974</c:v>
                </c:pt>
                <c:pt idx="7">
                  <c:v>-902.5</c:v>
                </c:pt>
                <c:pt idx="8">
                  <c:v>-860.5</c:v>
                </c:pt>
                <c:pt idx="9">
                  <c:v>-858</c:v>
                </c:pt>
                <c:pt idx="10">
                  <c:v>-802</c:v>
                </c:pt>
                <c:pt idx="11">
                  <c:v>-801</c:v>
                </c:pt>
                <c:pt idx="12">
                  <c:v>-797</c:v>
                </c:pt>
                <c:pt idx="13">
                  <c:v>-797</c:v>
                </c:pt>
                <c:pt idx="14">
                  <c:v>-796</c:v>
                </c:pt>
                <c:pt idx="15">
                  <c:v>-796</c:v>
                </c:pt>
                <c:pt idx="16">
                  <c:v>-795.5</c:v>
                </c:pt>
                <c:pt idx="17">
                  <c:v>-795.5</c:v>
                </c:pt>
                <c:pt idx="18">
                  <c:v>-795</c:v>
                </c:pt>
                <c:pt idx="19">
                  <c:v>-795</c:v>
                </c:pt>
                <c:pt idx="20">
                  <c:v>-794</c:v>
                </c:pt>
                <c:pt idx="21">
                  <c:v>-793</c:v>
                </c:pt>
                <c:pt idx="22">
                  <c:v>-792</c:v>
                </c:pt>
                <c:pt idx="23">
                  <c:v>-792</c:v>
                </c:pt>
                <c:pt idx="24">
                  <c:v>-792</c:v>
                </c:pt>
                <c:pt idx="25">
                  <c:v>-791</c:v>
                </c:pt>
                <c:pt idx="26">
                  <c:v>-788</c:v>
                </c:pt>
                <c:pt idx="27">
                  <c:v>-747</c:v>
                </c:pt>
                <c:pt idx="28">
                  <c:v>-552</c:v>
                </c:pt>
                <c:pt idx="29">
                  <c:v>-551</c:v>
                </c:pt>
                <c:pt idx="30">
                  <c:v>-547</c:v>
                </c:pt>
                <c:pt idx="31">
                  <c:v>-411</c:v>
                </c:pt>
                <c:pt idx="32">
                  <c:v>-383</c:v>
                </c:pt>
                <c:pt idx="33">
                  <c:v>-309</c:v>
                </c:pt>
                <c:pt idx="34">
                  <c:v>-192.5</c:v>
                </c:pt>
                <c:pt idx="35">
                  <c:v>-164</c:v>
                </c:pt>
                <c:pt idx="36">
                  <c:v>-128</c:v>
                </c:pt>
                <c:pt idx="37">
                  <c:v>-114</c:v>
                </c:pt>
                <c:pt idx="38">
                  <c:v>-12</c:v>
                </c:pt>
                <c:pt idx="39">
                  <c:v>-11.5</c:v>
                </c:pt>
                <c:pt idx="40">
                  <c:v>-11</c:v>
                </c:pt>
                <c:pt idx="41">
                  <c:v>-10.5</c:v>
                </c:pt>
                <c:pt idx="42">
                  <c:v>-9.5</c:v>
                </c:pt>
                <c:pt idx="43">
                  <c:v>-0.5</c:v>
                </c:pt>
                <c:pt idx="44">
                  <c:v>0</c:v>
                </c:pt>
                <c:pt idx="45">
                  <c:v>49</c:v>
                </c:pt>
                <c:pt idx="46">
                  <c:v>53.5</c:v>
                </c:pt>
                <c:pt idx="47">
                  <c:v>54</c:v>
                </c:pt>
                <c:pt idx="48">
                  <c:v>54.5</c:v>
                </c:pt>
                <c:pt idx="49">
                  <c:v>59.5</c:v>
                </c:pt>
                <c:pt idx="50">
                  <c:v>62.5</c:v>
                </c:pt>
                <c:pt idx="51">
                  <c:v>64</c:v>
                </c:pt>
                <c:pt idx="52">
                  <c:v>68</c:v>
                </c:pt>
                <c:pt idx="53">
                  <c:v>72</c:v>
                </c:pt>
                <c:pt idx="54">
                  <c:v>99</c:v>
                </c:pt>
                <c:pt idx="55">
                  <c:v>101</c:v>
                </c:pt>
                <c:pt idx="56">
                  <c:v>108</c:v>
                </c:pt>
                <c:pt idx="57">
                  <c:v>113</c:v>
                </c:pt>
                <c:pt idx="58">
                  <c:v>113</c:v>
                </c:pt>
                <c:pt idx="59">
                  <c:v>118</c:v>
                </c:pt>
                <c:pt idx="60">
                  <c:v>119</c:v>
                </c:pt>
                <c:pt idx="61">
                  <c:v>200.5</c:v>
                </c:pt>
                <c:pt idx="62">
                  <c:v>244.5</c:v>
                </c:pt>
                <c:pt idx="63">
                  <c:v>265.5</c:v>
                </c:pt>
                <c:pt idx="64">
                  <c:v>305</c:v>
                </c:pt>
                <c:pt idx="65">
                  <c:v>447.5</c:v>
                </c:pt>
                <c:pt idx="66">
                  <c:v>452.5</c:v>
                </c:pt>
                <c:pt idx="67">
                  <c:v>482.5</c:v>
                </c:pt>
                <c:pt idx="68">
                  <c:v>485.5</c:v>
                </c:pt>
                <c:pt idx="69">
                  <c:v>497</c:v>
                </c:pt>
                <c:pt idx="70">
                  <c:v>545</c:v>
                </c:pt>
                <c:pt idx="71">
                  <c:v>545</c:v>
                </c:pt>
                <c:pt idx="72">
                  <c:v>547</c:v>
                </c:pt>
                <c:pt idx="73">
                  <c:v>667.5</c:v>
                </c:pt>
                <c:pt idx="74">
                  <c:v>673.5</c:v>
                </c:pt>
                <c:pt idx="75">
                  <c:v>691</c:v>
                </c:pt>
                <c:pt idx="76">
                  <c:v>697</c:v>
                </c:pt>
                <c:pt idx="77">
                  <c:v>718.5</c:v>
                </c:pt>
                <c:pt idx="78">
                  <c:v>732</c:v>
                </c:pt>
                <c:pt idx="79">
                  <c:v>853.5</c:v>
                </c:pt>
                <c:pt idx="80">
                  <c:v>859.5</c:v>
                </c:pt>
                <c:pt idx="81">
                  <c:v>870.5</c:v>
                </c:pt>
                <c:pt idx="82">
                  <c:v>899.5</c:v>
                </c:pt>
                <c:pt idx="83">
                  <c:v>909.5</c:v>
                </c:pt>
                <c:pt idx="84">
                  <c:v>913.5</c:v>
                </c:pt>
                <c:pt idx="85">
                  <c:v>915</c:v>
                </c:pt>
                <c:pt idx="86">
                  <c:v>918</c:v>
                </c:pt>
                <c:pt idx="87">
                  <c:v>965</c:v>
                </c:pt>
                <c:pt idx="88">
                  <c:v>1090.5</c:v>
                </c:pt>
              </c:numCache>
            </c:numRef>
          </c:xVal>
          <c:yVal>
            <c:numRef>
              <c:f>'Active 1'!$S$21:$S$921</c:f>
              <c:numCache>
                <c:formatCode>General</c:formatCode>
                <c:ptCount val="901"/>
                <c:pt idx="4">
                  <c:v>-0.76127500000075088</c:v>
                </c:pt>
                <c:pt idx="7">
                  <c:v>-0.66922499999782303</c:v>
                </c:pt>
                <c:pt idx="8">
                  <c:v>-0.68404500000178814</c:v>
                </c:pt>
                <c:pt idx="16">
                  <c:v>-0.83319500000288826</c:v>
                </c:pt>
                <c:pt idx="17">
                  <c:v>-0.83319500000288826</c:v>
                </c:pt>
                <c:pt idx="34">
                  <c:v>-0.80732500000158325</c:v>
                </c:pt>
                <c:pt idx="39">
                  <c:v>-0.59283499999583</c:v>
                </c:pt>
                <c:pt idx="41">
                  <c:v>-0.66154500000266125</c:v>
                </c:pt>
                <c:pt idx="42">
                  <c:v>-0.65725499999825843</c:v>
                </c:pt>
                <c:pt idx="43">
                  <c:v>-0.79164500000479165</c:v>
                </c:pt>
                <c:pt idx="46">
                  <c:v>-0.72198500000376953</c:v>
                </c:pt>
                <c:pt idx="48">
                  <c:v>-0.73569500000303378</c:v>
                </c:pt>
                <c:pt idx="49">
                  <c:v>-0.84924500000488479</c:v>
                </c:pt>
                <c:pt idx="50">
                  <c:v>-0.81637499999487773</c:v>
                </c:pt>
                <c:pt idx="61">
                  <c:v>-0.70235500000126194</c:v>
                </c:pt>
                <c:pt idx="62">
                  <c:v>-0.77559500000643311</c:v>
                </c:pt>
                <c:pt idx="63">
                  <c:v>-0.82250500000372995</c:v>
                </c:pt>
                <c:pt idx="65">
                  <c:v>-0.8057249999983469</c:v>
                </c:pt>
                <c:pt idx="66">
                  <c:v>-0.83427500000107102</c:v>
                </c:pt>
                <c:pt idx="67">
                  <c:v>-0.74657500000466825</c:v>
                </c:pt>
                <c:pt idx="68">
                  <c:v>-0.81170500000007451</c:v>
                </c:pt>
                <c:pt idx="73">
                  <c:v>-0.6939249999995809</c:v>
                </c:pt>
                <c:pt idx="74">
                  <c:v>-0.76218499999959022</c:v>
                </c:pt>
                <c:pt idx="77">
                  <c:v>-0.84213499999896158</c:v>
                </c:pt>
                <c:pt idx="79">
                  <c:v>-0.7059850000005099</c:v>
                </c:pt>
                <c:pt idx="80">
                  <c:v>-0.81124499999714317</c:v>
                </c:pt>
                <c:pt idx="81">
                  <c:v>-0.73505500000464963</c:v>
                </c:pt>
                <c:pt idx="82">
                  <c:v>-0.731644999999844</c:v>
                </c:pt>
                <c:pt idx="83">
                  <c:v>-0.82074499999725958</c:v>
                </c:pt>
                <c:pt idx="84">
                  <c:v>-0.8375850000011269</c:v>
                </c:pt>
                <c:pt idx="88">
                  <c:v>-0.82225499999913154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2E-4668-91AC-4F4BA22BE584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-1398</c:v>
                </c:pt>
                <c:pt idx="1">
                  <c:v>-1170</c:v>
                </c:pt>
                <c:pt idx="2">
                  <c:v>-1164</c:v>
                </c:pt>
                <c:pt idx="3">
                  <c:v>-1152</c:v>
                </c:pt>
                <c:pt idx="4">
                  <c:v>-1047.5</c:v>
                </c:pt>
                <c:pt idx="5">
                  <c:v>-1043</c:v>
                </c:pt>
                <c:pt idx="6">
                  <c:v>-974</c:v>
                </c:pt>
                <c:pt idx="7">
                  <c:v>-902.5</c:v>
                </c:pt>
                <c:pt idx="8">
                  <c:v>-860.5</c:v>
                </c:pt>
                <c:pt idx="9">
                  <c:v>-858</c:v>
                </c:pt>
                <c:pt idx="10">
                  <c:v>-802</c:v>
                </c:pt>
                <c:pt idx="11">
                  <c:v>-801</c:v>
                </c:pt>
                <c:pt idx="12">
                  <c:v>-797</c:v>
                </c:pt>
                <c:pt idx="13">
                  <c:v>-797</c:v>
                </c:pt>
                <c:pt idx="14">
                  <c:v>-796</c:v>
                </c:pt>
                <c:pt idx="15">
                  <c:v>-796</c:v>
                </c:pt>
                <c:pt idx="16">
                  <c:v>-795.5</c:v>
                </c:pt>
                <c:pt idx="17">
                  <c:v>-795.5</c:v>
                </c:pt>
                <c:pt idx="18">
                  <c:v>-795</c:v>
                </c:pt>
                <c:pt idx="19">
                  <c:v>-795</c:v>
                </c:pt>
                <c:pt idx="20">
                  <c:v>-794</c:v>
                </c:pt>
                <c:pt idx="21">
                  <c:v>-793</c:v>
                </c:pt>
                <c:pt idx="22">
                  <c:v>-792</c:v>
                </c:pt>
                <c:pt idx="23">
                  <c:v>-792</c:v>
                </c:pt>
                <c:pt idx="24">
                  <c:v>-792</c:v>
                </c:pt>
                <c:pt idx="25">
                  <c:v>-791</c:v>
                </c:pt>
                <c:pt idx="26">
                  <c:v>-788</c:v>
                </c:pt>
                <c:pt idx="27">
                  <c:v>-747</c:v>
                </c:pt>
                <c:pt idx="28">
                  <c:v>-552</c:v>
                </c:pt>
                <c:pt idx="29">
                  <c:v>-551</c:v>
                </c:pt>
                <c:pt idx="30">
                  <c:v>-547</c:v>
                </c:pt>
                <c:pt idx="31">
                  <c:v>-411</c:v>
                </c:pt>
                <c:pt idx="32">
                  <c:v>-383</c:v>
                </c:pt>
                <c:pt idx="33">
                  <c:v>-309</c:v>
                </c:pt>
                <c:pt idx="34">
                  <c:v>-192.5</c:v>
                </c:pt>
                <c:pt idx="35">
                  <c:v>-164</c:v>
                </c:pt>
                <c:pt idx="36">
                  <c:v>-128</c:v>
                </c:pt>
                <c:pt idx="37">
                  <c:v>-114</c:v>
                </c:pt>
                <c:pt idx="38">
                  <c:v>-12</c:v>
                </c:pt>
                <c:pt idx="39">
                  <c:v>-11.5</c:v>
                </c:pt>
                <c:pt idx="40">
                  <c:v>-11</c:v>
                </c:pt>
                <c:pt idx="41">
                  <c:v>-10.5</c:v>
                </c:pt>
                <c:pt idx="42">
                  <c:v>-9.5</c:v>
                </c:pt>
                <c:pt idx="43">
                  <c:v>-0.5</c:v>
                </c:pt>
                <c:pt idx="44">
                  <c:v>0</c:v>
                </c:pt>
                <c:pt idx="45">
                  <c:v>49</c:v>
                </c:pt>
                <c:pt idx="46">
                  <c:v>53.5</c:v>
                </c:pt>
                <c:pt idx="47">
                  <c:v>54</c:v>
                </c:pt>
                <c:pt idx="48">
                  <c:v>54.5</c:v>
                </c:pt>
                <c:pt idx="49">
                  <c:v>59.5</c:v>
                </c:pt>
                <c:pt idx="50">
                  <c:v>62.5</c:v>
                </c:pt>
                <c:pt idx="51">
                  <c:v>64</c:v>
                </c:pt>
                <c:pt idx="52">
                  <c:v>68</c:v>
                </c:pt>
                <c:pt idx="53">
                  <c:v>72</c:v>
                </c:pt>
                <c:pt idx="54">
                  <c:v>99</c:v>
                </c:pt>
                <c:pt idx="55">
                  <c:v>101</c:v>
                </c:pt>
                <c:pt idx="56">
                  <c:v>108</c:v>
                </c:pt>
                <c:pt idx="57">
                  <c:v>113</c:v>
                </c:pt>
                <c:pt idx="58">
                  <c:v>113</c:v>
                </c:pt>
                <c:pt idx="59">
                  <c:v>118</c:v>
                </c:pt>
                <c:pt idx="60">
                  <c:v>119</c:v>
                </c:pt>
                <c:pt idx="61">
                  <c:v>200.5</c:v>
                </c:pt>
                <c:pt idx="62">
                  <c:v>244.5</c:v>
                </c:pt>
                <c:pt idx="63">
                  <c:v>265.5</c:v>
                </c:pt>
                <c:pt idx="64">
                  <c:v>305</c:v>
                </c:pt>
                <c:pt idx="65">
                  <c:v>447.5</c:v>
                </c:pt>
                <c:pt idx="66">
                  <c:v>452.5</c:v>
                </c:pt>
                <c:pt idx="67">
                  <c:v>482.5</c:v>
                </c:pt>
                <c:pt idx="68">
                  <c:v>485.5</c:v>
                </c:pt>
                <c:pt idx="69">
                  <c:v>497</c:v>
                </c:pt>
                <c:pt idx="70">
                  <c:v>545</c:v>
                </c:pt>
                <c:pt idx="71">
                  <c:v>545</c:v>
                </c:pt>
                <c:pt idx="72">
                  <c:v>547</c:v>
                </c:pt>
                <c:pt idx="73">
                  <c:v>667.5</c:v>
                </c:pt>
                <c:pt idx="74">
                  <c:v>673.5</c:v>
                </c:pt>
                <c:pt idx="75">
                  <c:v>691</c:v>
                </c:pt>
                <c:pt idx="76">
                  <c:v>697</c:v>
                </c:pt>
                <c:pt idx="77">
                  <c:v>718.5</c:v>
                </c:pt>
                <c:pt idx="78">
                  <c:v>732</c:v>
                </c:pt>
                <c:pt idx="79">
                  <c:v>853.5</c:v>
                </c:pt>
                <c:pt idx="80">
                  <c:v>859.5</c:v>
                </c:pt>
                <c:pt idx="81">
                  <c:v>870.5</c:v>
                </c:pt>
                <c:pt idx="82">
                  <c:v>899.5</c:v>
                </c:pt>
                <c:pt idx="83">
                  <c:v>909.5</c:v>
                </c:pt>
                <c:pt idx="84">
                  <c:v>913.5</c:v>
                </c:pt>
                <c:pt idx="85">
                  <c:v>915</c:v>
                </c:pt>
                <c:pt idx="86">
                  <c:v>918</c:v>
                </c:pt>
                <c:pt idx="87">
                  <c:v>965</c:v>
                </c:pt>
                <c:pt idx="88">
                  <c:v>1090.5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-0.72711363086409175</c:v>
                </c:pt>
                <c:pt idx="1">
                  <c:v>-0.73229537102315168</c:v>
                </c:pt>
                <c:pt idx="2">
                  <c:v>-0.7324317326062848</c:v>
                </c:pt>
                <c:pt idx="3">
                  <c:v>-0.73270445577255117</c:v>
                </c:pt>
                <c:pt idx="4">
                  <c:v>-0.73507942001212023</c:v>
                </c:pt>
                <c:pt idx="5">
                  <c:v>-0.73518169119947019</c:v>
                </c:pt>
                <c:pt idx="6">
                  <c:v>-0.73674984940550148</c:v>
                </c:pt>
                <c:pt idx="7">
                  <c:v>-0.73837482493783824</c:v>
                </c:pt>
                <c:pt idx="8">
                  <c:v>-0.73932935601977035</c:v>
                </c:pt>
                <c:pt idx="9">
                  <c:v>-0.73938617334607581</c:v>
                </c:pt>
                <c:pt idx="10">
                  <c:v>-0.74065888145531866</c:v>
                </c:pt>
                <c:pt idx="11">
                  <c:v>-0.74068160838584085</c:v>
                </c:pt>
                <c:pt idx="12">
                  <c:v>-0.7407725161079296</c:v>
                </c:pt>
                <c:pt idx="13">
                  <c:v>-0.7407725161079296</c:v>
                </c:pt>
                <c:pt idx="14">
                  <c:v>-0.74079524303845179</c:v>
                </c:pt>
                <c:pt idx="15">
                  <c:v>-0.74079524303845179</c:v>
                </c:pt>
                <c:pt idx="16">
                  <c:v>-0.74080660650371288</c:v>
                </c:pt>
                <c:pt idx="17">
                  <c:v>-0.74080660650371288</c:v>
                </c:pt>
                <c:pt idx="18">
                  <c:v>-0.74081796996897398</c:v>
                </c:pt>
                <c:pt idx="19">
                  <c:v>-0.74081796996897398</c:v>
                </c:pt>
                <c:pt idx="20">
                  <c:v>-0.74084069689949616</c:v>
                </c:pt>
                <c:pt idx="21">
                  <c:v>-0.74086342383001835</c:v>
                </c:pt>
                <c:pt idx="22">
                  <c:v>-0.74088615076054054</c:v>
                </c:pt>
                <c:pt idx="23">
                  <c:v>-0.74088615076054054</c:v>
                </c:pt>
                <c:pt idx="24">
                  <c:v>-0.74088615076054054</c:v>
                </c:pt>
                <c:pt idx="25">
                  <c:v>-0.74090887769106273</c:v>
                </c:pt>
                <c:pt idx="26">
                  <c:v>-0.74097705848262929</c:v>
                </c:pt>
                <c:pt idx="27">
                  <c:v>-0.74190886263403921</c:v>
                </c:pt>
                <c:pt idx="28">
                  <c:v>-0.74634061408586683</c:v>
                </c:pt>
                <c:pt idx="29">
                  <c:v>-0.74636334101638901</c:v>
                </c:pt>
                <c:pt idx="30">
                  <c:v>-0.74645424873847777</c:v>
                </c:pt>
                <c:pt idx="31">
                  <c:v>-0.74954511128949597</c:v>
                </c:pt>
                <c:pt idx="32">
                  <c:v>-0.75018146534411745</c:v>
                </c:pt>
                <c:pt idx="33">
                  <c:v>-0.75186325820275968</c:v>
                </c:pt>
                <c:pt idx="34">
                  <c:v>-0.75451094560859511</c:v>
                </c:pt>
                <c:pt idx="35">
                  <c:v>-0.75515866312847768</c:v>
                </c:pt>
                <c:pt idx="36">
                  <c:v>-0.75597683262727655</c:v>
                </c:pt>
                <c:pt idx="37">
                  <c:v>-0.75629500965458729</c:v>
                </c:pt>
                <c:pt idx="38">
                  <c:v>-0.75861315656785089</c:v>
                </c:pt>
                <c:pt idx="39">
                  <c:v>-0.75862452003311198</c:v>
                </c:pt>
                <c:pt idx="40">
                  <c:v>-0.75863588349837319</c:v>
                </c:pt>
                <c:pt idx="41">
                  <c:v>-0.75864724696363428</c:v>
                </c:pt>
                <c:pt idx="42">
                  <c:v>-0.75866997389415647</c:v>
                </c:pt>
                <c:pt idx="43">
                  <c:v>-0.75887451626885616</c:v>
                </c:pt>
                <c:pt idx="44">
                  <c:v>-0.75888587973411725</c:v>
                </c:pt>
                <c:pt idx="45">
                  <c:v>-0.75999949932970468</c:v>
                </c:pt>
                <c:pt idx="46">
                  <c:v>-0.76010177051705452</c:v>
                </c:pt>
                <c:pt idx="47">
                  <c:v>-0.76011313398231561</c:v>
                </c:pt>
                <c:pt idx="48">
                  <c:v>-0.76012449744757671</c:v>
                </c:pt>
                <c:pt idx="49">
                  <c:v>-0.76023813210018776</c:v>
                </c:pt>
                <c:pt idx="50">
                  <c:v>-0.76030631289175432</c:v>
                </c:pt>
                <c:pt idx="51">
                  <c:v>-0.7603404032875376</c:v>
                </c:pt>
                <c:pt idx="52">
                  <c:v>-0.76043131100962635</c:v>
                </c:pt>
                <c:pt idx="53">
                  <c:v>-0.76052221873171511</c:v>
                </c:pt>
                <c:pt idx="54">
                  <c:v>-0.76113584585581429</c:v>
                </c:pt>
                <c:pt idx="55">
                  <c:v>-0.76118129971685877</c:v>
                </c:pt>
                <c:pt idx="56">
                  <c:v>-0.76134038823051409</c:v>
                </c:pt>
                <c:pt idx="57">
                  <c:v>-0.76145402288312503</c:v>
                </c:pt>
                <c:pt idx="58">
                  <c:v>-0.76145402288312503</c:v>
                </c:pt>
                <c:pt idx="59">
                  <c:v>-0.76156765753573596</c:v>
                </c:pt>
                <c:pt idx="60">
                  <c:v>-0.76159038446625815</c:v>
                </c:pt>
                <c:pt idx="61">
                  <c:v>-0.7634426293038169</c:v>
                </c:pt>
                <c:pt idx="62">
                  <c:v>-0.76444261424679338</c:v>
                </c:pt>
                <c:pt idx="63">
                  <c:v>-0.76491987978775944</c:v>
                </c:pt>
                <c:pt idx="64">
                  <c:v>-0.76581759354338608</c:v>
                </c:pt>
                <c:pt idx="65">
                  <c:v>-0.7690561811427985</c:v>
                </c:pt>
                <c:pt idx="66">
                  <c:v>-0.76916981579540955</c:v>
                </c:pt>
                <c:pt idx="67">
                  <c:v>-0.76985162371107529</c:v>
                </c:pt>
                <c:pt idx="68">
                  <c:v>-0.76991980450264186</c:v>
                </c:pt>
                <c:pt idx="69">
                  <c:v>-0.77018116420364713</c:v>
                </c:pt>
                <c:pt idx="70">
                  <c:v>-0.77127205686871236</c:v>
                </c:pt>
                <c:pt idx="71">
                  <c:v>-0.77127205686871236</c:v>
                </c:pt>
                <c:pt idx="72">
                  <c:v>-0.77131751072975674</c:v>
                </c:pt>
                <c:pt idx="73">
                  <c:v>-0.77405610585768092</c:v>
                </c:pt>
                <c:pt idx="74">
                  <c:v>-0.77419246744081416</c:v>
                </c:pt>
                <c:pt idx="75">
                  <c:v>-0.77459018872495244</c:v>
                </c:pt>
                <c:pt idx="76">
                  <c:v>-0.77472655030808568</c:v>
                </c:pt>
                <c:pt idx="77">
                  <c:v>-0.77521517931431283</c:v>
                </c:pt>
                <c:pt idx="78">
                  <c:v>-0.77552199287636236</c:v>
                </c:pt>
                <c:pt idx="79">
                  <c:v>-0.77828331493480885</c:v>
                </c:pt>
                <c:pt idx="80">
                  <c:v>-0.77841967651794197</c:v>
                </c:pt>
                <c:pt idx="81">
                  <c:v>-0.77866967275368615</c:v>
                </c:pt>
                <c:pt idx="82">
                  <c:v>-0.7793287537388297</c:v>
                </c:pt>
                <c:pt idx="83">
                  <c:v>-0.77955602304405158</c:v>
                </c:pt>
                <c:pt idx="84">
                  <c:v>-0.77964693076614033</c:v>
                </c:pt>
                <c:pt idx="85">
                  <c:v>-0.77968102116192373</c:v>
                </c:pt>
                <c:pt idx="86">
                  <c:v>-0.77974920195349029</c:v>
                </c:pt>
                <c:pt idx="87">
                  <c:v>-0.78081736768803334</c:v>
                </c:pt>
                <c:pt idx="88">
                  <c:v>-0.78366959746856857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2E-4668-91AC-4F4BA22BE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459392"/>
        <c:axId val="1"/>
      </c:scatterChart>
      <c:valAx>
        <c:axId val="422459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40859178316989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459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36738979056189"/>
          <c:y val="0.9204921861831491"/>
          <c:w val="0.3306126734158230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266699</xdr:colOff>
      <xdr:row>0</xdr:row>
      <xdr:rowOff>0</xdr:rowOff>
    </xdr:from>
    <xdr:to>
      <xdr:col>21</xdr:col>
      <xdr:colOff>200024</xdr:colOff>
      <xdr:row>18</xdr:row>
      <xdr:rowOff>95250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31BD2CBB-6770-3525-573A-805F9F3E4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38099</xdr:rowOff>
    </xdr:from>
    <xdr:to>
      <xdr:col>12</xdr:col>
      <xdr:colOff>304800</xdr:colOff>
      <xdr:row>20</xdr:row>
      <xdr:rowOff>66674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9DF6FD-DB92-BAF0-5E9C-941C963E42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85726</xdr:rowOff>
    </xdr:from>
    <xdr:to>
      <xdr:col>12</xdr:col>
      <xdr:colOff>238124</xdr:colOff>
      <xdr:row>39</xdr:row>
      <xdr:rowOff>57151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3793DE00-B655-C278-5984-612CC0657F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3"/>
  <sheetViews>
    <sheetView tabSelected="1" workbookViewId="0">
      <pane xSplit="14" ySplit="21" topLeftCell="O88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0.42578125" customWidth="1"/>
    <col min="4" max="4" width="8.28515625" customWidth="1"/>
    <col min="5" max="5" width="9.42578125" customWidth="1"/>
    <col min="6" max="6" width="16.8554687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2">
      <c r="A1" s="24" t="s">
        <v>38</v>
      </c>
      <c r="B1" s="25"/>
      <c r="C1" s="25"/>
      <c r="D1" s="26"/>
      <c r="E1" s="25"/>
    </row>
    <row r="2" spans="1:6" x14ac:dyDescent="0.2">
      <c r="A2" s="11" t="s">
        <v>17</v>
      </c>
      <c r="B2" s="25" t="s">
        <v>39</v>
      </c>
      <c r="C2" s="25"/>
      <c r="D2" s="25"/>
      <c r="E2" s="25"/>
    </row>
    <row r="3" spans="1:6" ht="13.5" thickBot="1" x14ac:dyDescent="0.25">
      <c r="A3" s="11"/>
      <c r="B3" s="25"/>
      <c r="C3" s="27"/>
      <c r="D3" s="27"/>
      <c r="E3" s="25"/>
    </row>
    <row r="4" spans="1:6" ht="13.5" thickBot="1" x14ac:dyDescent="0.25">
      <c r="A4" s="15" t="s">
        <v>0</v>
      </c>
      <c r="B4" s="28"/>
      <c r="C4" s="29">
        <v>35755</v>
      </c>
      <c r="D4" s="30">
        <v>6.0047100000000002</v>
      </c>
      <c r="E4" s="31"/>
    </row>
    <row r="5" spans="1:6" x14ac:dyDescent="0.2">
      <c r="A5" s="17" t="s">
        <v>30</v>
      </c>
      <c r="B5" s="11"/>
      <c r="C5" s="18">
        <v>-9.5</v>
      </c>
      <c r="D5" s="11" t="s">
        <v>31</v>
      </c>
      <c r="E5" s="25"/>
    </row>
    <row r="6" spans="1:6" x14ac:dyDescent="0.2">
      <c r="A6" s="4" t="s">
        <v>1</v>
      </c>
    </row>
    <row r="7" spans="1:6" x14ac:dyDescent="0.2">
      <c r="A7" t="s">
        <v>2</v>
      </c>
      <c r="C7">
        <f>+C4</f>
        <v>35755</v>
      </c>
    </row>
    <row r="8" spans="1:6" x14ac:dyDescent="0.2">
      <c r="A8" t="s">
        <v>3</v>
      </c>
      <c r="C8">
        <f>D4</f>
        <v>6.0047100000000002</v>
      </c>
    </row>
    <row r="9" spans="1:6" x14ac:dyDescent="0.2">
      <c r="A9" s="9" t="s">
        <v>27</v>
      </c>
      <c r="B9" s="9"/>
      <c r="C9" s="10">
        <v>21</v>
      </c>
      <c r="D9" s="10">
        <v>21</v>
      </c>
    </row>
    <row r="10" spans="1:6" ht="13.5" thickBot="1" x14ac:dyDescent="0.25">
      <c r="A10" s="11"/>
      <c r="B10" s="11"/>
      <c r="C10" s="3" t="s">
        <v>19</v>
      </c>
      <c r="D10" s="3" t="s">
        <v>20</v>
      </c>
    </row>
    <row r="11" spans="1:6" x14ac:dyDescent="0.2">
      <c r="A11" s="11" t="s">
        <v>14</v>
      </c>
      <c r="B11" s="11"/>
      <c r="C11" s="12">
        <f ca="1">INTERCEPT(INDIRECT(C14):R$935,INDIRECT(C13):$F$935)</f>
        <v>6.6578313491304567E-3</v>
      </c>
      <c r="D11" s="12">
        <f ca="1">INTERCEPT(INDIRECT(D14):S$935,INDIRECT(D13):$F$935)</f>
        <v>-0.75888587973411725</v>
      </c>
      <c r="E11" s="9" t="s">
        <v>33</v>
      </c>
      <c r="F11">
        <v>1</v>
      </c>
    </row>
    <row r="12" spans="1:6" x14ac:dyDescent="0.2">
      <c r="A12" s="11" t="s">
        <v>15</v>
      </c>
      <c r="B12" s="11"/>
      <c r="C12" s="12">
        <f ca="1">SLOPE(INDIRECT(C14):R$935,INDIRECT(C13):$F$935)</f>
        <v>1.6662856363184795E-6</v>
      </c>
      <c r="D12" s="12">
        <f ca="1">SLOPE(INDIRECT(D14):S$935,INDIRECT(D13):$F$935)</f>
        <v>-2.272693052219281E-5</v>
      </c>
      <c r="E12" s="9" t="s">
        <v>34</v>
      </c>
      <c r="F12" s="19">
        <f ca="1">NOW()+15018.5+$C$5/24</f>
        <v>60328.773448148146</v>
      </c>
    </row>
    <row r="13" spans="1:6" x14ac:dyDescent="0.2">
      <c r="A13" s="9" t="s">
        <v>28</v>
      </c>
      <c r="B13" s="9"/>
      <c r="C13" s="10" t="str">
        <f>"F"&amp;C9</f>
        <v>F21</v>
      </c>
      <c r="D13" s="10" t="str">
        <f>"F"&amp;D9</f>
        <v>F21</v>
      </c>
      <c r="E13" s="9" t="s">
        <v>35</v>
      </c>
      <c r="F13" s="19">
        <f ca="1">ROUND(2*(F12-$C$7)/$C$8,0)/2+F11</f>
        <v>4093.5</v>
      </c>
    </row>
    <row r="14" spans="1:6" x14ac:dyDescent="0.2">
      <c r="A14" s="9" t="s">
        <v>29</v>
      </c>
      <c r="B14" s="9"/>
      <c r="C14" s="10" t="str">
        <f>"R"&amp;C9</f>
        <v>R21</v>
      </c>
      <c r="D14" s="10" t="str">
        <f>"S"&amp;D9</f>
        <v>S21</v>
      </c>
      <c r="E14" s="9" t="s">
        <v>36</v>
      </c>
      <c r="F14" s="20">
        <f ca="1">ROUND(2*(F12-$C$15)/$C$16,0)/2+F11</f>
        <v>3003.5</v>
      </c>
    </row>
    <row r="15" spans="1:6" x14ac:dyDescent="0.2">
      <c r="A15" s="13" t="s">
        <v>16</v>
      </c>
      <c r="B15" s="11"/>
      <c r="C15" s="14">
        <f ca="1">($C7+C11)+($C8+C12)*INT(MAX($F21:$F3533))</f>
        <v>42300.142374082694</v>
      </c>
      <c r="D15" s="14">
        <f ca="1">($C7+D11)+($C8+D12)*INT(MAX($F21:$F3533))</f>
        <v>42299.350241765998</v>
      </c>
      <c r="E15" s="9" t="s">
        <v>37</v>
      </c>
      <c r="F15" s="21">
        <f ca="1">+$C$15+$C$16*F14-15018.5-$C$5/24</f>
        <v>45317.189697104935</v>
      </c>
    </row>
    <row r="16" spans="1:6" x14ac:dyDescent="0.2">
      <c r="A16" s="15" t="s">
        <v>4</v>
      </c>
      <c r="B16" s="11"/>
      <c r="C16" s="16">
        <f ca="1">+$C8+C12</f>
        <v>6.0047116662856368</v>
      </c>
      <c r="D16" s="12">
        <f ca="1">+$C8+D12</f>
        <v>6.0046872730694778</v>
      </c>
      <c r="E16" s="22"/>
      <c r="F16" s="22" t="s">
        <v>32</v>
      </c>
    </row>
    <row r="17" spans="1:23" ht="13.5" thickBot="1" x14ac:dyDescent="0.25">
      <c r="A17" s="8" t="s">
        <v>26</v>
      </c>
      <c r="C17">
        <f>COUNT(C21:C1247)</f>
        <v>89</v>
      </c>
    </row>
    <row r="18" spans="1:23" ht="14.25" thickTop="1" thickBot="1" x14ac:dyDescent="0.25">
      <c r="A18" s="4" t="s">
        <v>21</v>
      </c>
      <c r="C18" s="1">
        <f ca="1">+C15</f>
        <v>42300.142374082694</v>
      </c>
      <c r="D18" s="2">
        <f ca="1">+C16</f>
        <v>6.0047116662856368</v>
      </c>
      <c r="E18" s="23">
        <f>R19</f>
        <v>58</v>
      </c>
    </row>
    <row r="19" spans="1:23" ht="14.25" thickTop="1" thickBot="1" x14ac:dyDescent="0.25">
      <c r="A19" s="4" t="s">
        <v>22</v>
      </c>
      <c r="C19" s="1">
        <f ca="1">+D15</f>
        <v>42299.350241765998</v>
      </c>
      <c r="D19" s="2">
        <f ca="1">+D16</f>
        <v>6.0046872730694778</v>
      </c>
      <c r="E19" s="23">
        <f>S19</f>
        <v>31</v>
      </c>
      <c r="R19">
        <f>COUNT(R21:R322)</f>
        <v>58</v>
      </c>
      <c r="S19">
        <f>COUNT(S21:S322)</f>
        <v>31</v>
      </c>
    </row>
    <row r="20" spans="1:23" ht="14.25" thickTop="1" thickBot="1" x14ac:dyDescent="0.25">
      <c r="A20" s="3" t="s">
        <v>5</v>
      </c>
      <c r="B20" s="3" t="s">
        <v>6</v>
      </c>
      <c r="C20" s="3" t="s">
        <v>7</v>
      </c>
      <c r="D20" s="3" t="s">
        <v>12</v>
      </c>
      <c r="E20" s="3" t="s">
        <v>8</v>
      </c>
      <c r="F20" s="3" t="s">
        <v>9</v>
      </c>
      <c r="G20" s="3" t="s">
        <v>10</v>
      </c>
      <c r="H20" s="6" t="s">
        <v>54</v>
      </c>
      <c r="I20" s="6" t="s">
        <v>42</v>
      </c>
      <c r="J20" s="6" t="s">
        <v>55</v>
      </c>
      <c r="K20" s="6" t="s">
        <v>56</v>
      </c>
      <c r="L20" s="6" t="s">
        <v>25</v>
      </c>
      <c r="M20" s="6" t="s">
        <v>18</v>
      </c>
      <c r="N20" s="6" t="s">
        <v>57</v>
      </c>
      <c r="O20" s="6" t="s">
        <v>23</v>
      </c>
      <c r="P20" s="5" t="s">
        <v>24</v>
      </c>
      <c r="Q20" s="3" t="s">
        <v>13</v>
      </c>
      <c r="R20" s="7" t="s">
        <v>19</v>
      </c>
      <c r="S20" s="7" t="s">
        <v>20</v>
      </c>
    </row>
    <row r="21" spans="1:23" x14ac:dyDescent="0.2">
      <c r="A21" s="32" t="s">
        <v>40</v>
      </c>
      <c r="B21" s="33" t="s">
        <v>41</v>
      </c>
      <c r="C21" s="34">
        <v>27360.253000000001</v>
      </c>
      <c r="D21" s="34" t="s">
        <v>42</v>
      </c>
      <c r="E21" s="35">
        <f t="shared" ref="E21:E52" si="0">(C21-C$7)/C$8</f>
        <v>-1398.0270487667181</v>
      </c>
      <c r="F21" s="35">
        <f t="shared" ref="F21:F52" si="1">ROUND(2*E21,0)/2</f>
        <v>-1398</v>
      </c>
      <c r="G21" s="35">
        <f t="shared" ref="G21:G52" si="2">C21-(C$7+C$8*F21)</f>
        <v>-0.1624199999969278</v>
      </c>
      <c r="H21" s="35">
        <f t="shared" ref="H21:H48" si="3">G21</f>
        <v>-0.1624199999969278</v>
      </c>
      <c r="I21" s="35"/>
      <c r="J21" s="35"/>
      <c r="K21" s="35"/>
      <c r="L21" s="35"/>
      <c r="M21" s="36"/>
      <c r="N21" s="25"/>
      <c r="O21" s="25">
        <f ca="1">+C$11+$F21*C$12</f>
        <v>4.3283640295572225E-3</v>
      </c>
      <c r="P21" s="25">
        <f ca="1">+D$11+$F21*D$12</f>
        <v>-0.72711363086409175</v>
      </c>
      <c r="Q21" s="36">
        <f t="shared" ref="Q21:Q52" si="4">C21-15018.5</f>
        <v>12341.753000000001</v>
      </c>
      <c r="R21">
        <f>G21</f>
        <v>-0.1624199999969278</v>
      </c>
      <c r="W21" s="49" t="str">
        <f t="shared" ref="W21:W52" si="5">IF(F21=INT(F21),"I","II")</f>
        <v>I</v>
      </c>
    </row>
    <row r="22" spans="1:23" x14ac:dyDescent="0.2">
      <c r="A22" s="37" t="s">
        <v>43</v>
      </c>
      <c r="B22" s="38" t="s">
        <v>41</v>
      </c>
      <c r="C22" s="39">
        <v>28729.396000000001</v>
      </c>
      <c r="D22" s="39" t="s">
        <v>42</v>
      </c>
      <c r="E22" s="35">
        <f t="shared" si="0"/>
        <v>-1170.0155378028246</v>
      </c>
      <c r="F22" s="35">
        <f t="shared" si="1"/>
        <v>-1170</v>
      </c>
      <c r="G22" s="35">
        <f t="shared" si="2"/>
        <v>-9.330000000045402E-2</v>
      </c>
      <c r="H22" s="25">
        <f t="shared" si="3"/>
        <v>-9.330000000045402E-2</v>
      </c>
      <c r="I22" s="25"/>
      <c r="J22" s="25"/>
      <c r="K22" s="35"/>
      <c r="L22" s="25"/>
      <c r="M22" s="36"/>
      <c r="N22" s="25"/>
      <c r="O22" s="25">
        <f t="shared" ref="O22:O53" ca="1" si="6">+C$11+F22*C$12</f>
        <v>4.7082771546378358E-3</v>
      </c>
      <c r="P22" s="25">
        <f t="shared" ref="P22:P85" ca="1" si="7">+D$11+$F22*D$12</f>
        <v>-0.73229537102315168</v>
      </c>
      <c r="Q22" s="36">
        <f t="shared" si="4"/>
        <v>13710.896000000001</v>
      </c>
      <c r="R22">
        <f>G22</f>
        <v>-9.330000000045402E-2</v>
      </c>
      <c r="W22" s="49" t="str">
        <f t="shared" si="5"/>
        <v>I</v>
      </c>
    </row>
    <row r="23" spans="1:23" x14ac:dyDescent="0.2">
      <c r="A23" s="37" t="s">
        <v>43</v>
      </c>
      <c r="B23" s="38" t="s">
        <v>41</v>
      </c>
      <c r="C23" s="40">
        <v>28765.462</v>
      </c>
      <c r="D23" s="39" t="s">
        <v>42</v>
      </c>
      <c r="E23" s="35">
        <f t="shared" si="0"/>
        <v>-1164.0092527366019</v>
      </c>
      <c r="F23" s="35">
        <f t="shared" si="1"/>
        <v>-1164</v>
      </c>
      <c r="G23" s="35">
        <f t="shared" si="2"/>
        <v>-5.5560000000696164E-2</v>
      </c>
      <c r="H23" s="25">
        <f t="shared" si="3"/>
        <v>-5.5560000000696164E-2</v>
      </c>
      <c r="I23" s="25"/>
      <c r="J23" s="25"/>
      <c r="K23" s="35"/>
      <c r="L23" s="25"/>
      <c r="M23" s="36"/>
      <c r="N23" s="25"/>
      <c r="O23" s="25">
        <f t="shared" ca="1" si="6"/>
        <v>4.7182748684557463E-3</v>
      </c>
      <c r="P23" s="25">
        <f t="shared" ca="1" si="7"/>
        <v>-0.7324317326062848</v>
      </c>
      <c r="Q23" s="36">
        <f t="shared" si="4"/>
        <v>13746.962</v>
      </c>
      <c r="R23">
        <f>G23</f>
        <v>-5.5560000000696164E-2</v>
      </c>
      <c r="W23" s="49" t="str">
        <f t="shared" si="5"/>
        <v>I</v>
      </c>
    </row>
    <row r="24" spans="1:23" x14ac:dyDescent="0.2">
      <c r="A24" s="37" t="s">
        <v>40</v>
      </c>
      <c r="B24" s="38" t="s">
        <v>41</v>
      </c>
      <c r="C24" s="39">
        <v>28837.477999999999</v>
      </c>
      <c r="D24" s="39" t="s">
        <v>42</v>
      </c>
      <c r="E24" s="35">
        <f t="shared" si="0"/>
        <v>-1152.0160007727268</v>
      </c>
      <c r="F24" s="35">
        <f t="shared" si="1"/>
        <v>-1152</v>
      </c>
      <c r="G24" s="35">
        <f t="shared" si="2"/>
        <v>-9.607999999934691E-2</v>
      </c>
      <c r="H24" s="25">
        <f t="shared" si="3"/>
        <v>-9.607999999934691E-2</v>
      </c>
      <c r="I24" s="25"/>
      <c r="J24" s="25"/>
      <c r="K24" s="35"/>
      <c r="L24" s="25"/>
      <c r="M24" s="36"/>
      <c r="N24" s="25"/>
      <c r="O24" s="25">
        <f t="shared" ca="1" si="6"/>
        <v>4.7382702960915681E-3</v>
      </c>
      <c r="P24" s="25">
        <f t="shared" ca="1" si="7"/>
        <v>-0.73270445577255117</v>
      </c>
      <c r="Q24" s="36">
        <f t="shared" si="4"/>
        <v>13818.977999999999</v>
      </c>
      <c r="R24">
        <f>G24</f>
        <v>-9.607999999934691E-2</v>
      </c>
      <c r="W24" s="49" t="str">
        <f t="shared" si="5"/>
        <v>I</v>
      </c>
    </row>
    <row r="25" spans="1:23" x14ac:dyDescent="0.2">
      <c r="A25" s="37" t="s">
        <v>44</v>
      </c>
      <c r="B25" s="38" t="s">
        <v>45</v>
      </c>
      <c r="C25" s="39">
        <v>29464.305</v>
      </c>
      <c r="D25" s="39" t="s">
        <v>42</v>
      </c>
      <c r="E25" s="35">
        <f t="shared" si="0"/>
        <v>-1047.6267796446455</v>
      </c>
      <c r="F25" s="35">
        <f t="shared" si="1"/>
        <v>-1047.5</v>
      </c>
      <c r="G25" s="35">
        <f t="shared" si="2"/>
        <v>-0.76127500000075088</v>
      </c>
      <c r="H25" s="25">
        <f t="shared" si="3"/>
        <v>-0.76127500000075088</v>
      </c>
      <c r="I25" s="25"/>
      <c r="J25" s="25"/>
      <c r="K25" s="35"/>
      <c r="L25" s="25"/>
      <c r="M25" s="36"/>
      <c r="N25" s="25"/>
      <c r="O25" s="25">
        <f t="shared" ca="1" si="6"/>
        <v>4.9123971450868494E-3</v>
      </c>
      <c r="P25" s="25">
        <f t="shared" ca="1" si="7"/>
        <v>-0.73507942001212023</v>
      </c>
      <c r="Q25" s="36">
        <f t="shared" si="4"/>
        <v>14445.805</v>
      </c>
      <c r="S25">
        <f>G25</f>
        <v>-0.76127500000075088</v>
      </c>
      <c r="W25" s="49" t="str">
        <f t="shared" si="5"/>
        <v>II</v>
      </c>
    </row>
    <row r="26" spans="1:23" x14ac:dyDescent="0.2">
      <c r="A26" s="37" t="s">
        <v>43</v>
      </c>
      <c r="B26" s="38" t="s">
        <v>41</v>
      </c>
      <c r="C26" s="39">
        <v>29492.205999999998</v>
      </c>
      <c r="D26" s="39" t="s">
        <v>42</v>
      </c>
      <c r="E26" s="35">
        <f t="shared" si="0"/>
        <v>-1042.9802604955112</v>
      </c>
      <c r="F26" s="35">
        <f t="shared" si="1"/>
        <v>-1043</v>
      </c>
      <c r="G26" s="35">
        <f t="shared" si="2"/>
        <v>0.1185299999997369</v>
      </c>
      <c r="H26" s="25">
        <f t="shared" si="3"/>
        <v>0.1185299999997369</v>
      </c>
      <c r="I26" s="25"/>
      <c r="J26" s="25"/>
      <c r="K26" s="35"/>
      <c r="L26" s="25"/>
      <c r="M26" s="36"/>
      <c r="N26" s="25"/>
      <c r="O26" s="25">
        <f t="shared" ca="1" si="6"/>
        <v>4.9198954304502827E-3</v>
      </c>
      <c r="P26" s="25">
        <f t="shared" ca="1" si="7"/>
        <v>-0.73518169119947019</v>
      </c>
      <c r="Q26" s="36">
        <f t="shared" si="4"/>
        <v>14473.705999999998</v>
      </c>
      <c r="R26">
        <f>G26</f>
        <v>0.1185299999997369</v>
      </c>
      <c r="W26" s="49" t="str">
        <f t="shared" si="5"/>
        <v>I</v>
      </c>
    </row>
    <row r="27" spans="1:23" x14ac:dyDescent="0.2">
      <c r="A27" s="37" t="s">
        <v>43</v>
      </c>
      <c r="B27" s="38" t="s">
        <v>41</v>
      </c>
      <c r="C27" s="39">
        <v>29906.335999999999</v>
      </c>
      <c r="D27" s="39" t="s">
        <v>42</v>
      </c>
      <c r="E27" s="35">
        <f t="shared" si="0"/>
        <v>-974.01273333766335</v>
      </c>
      <c r="F27" s="35">
        <f t="shared" si="1"/>
        <v>-974</v>
      </c>
      <c r="G27" s="35">
        <f t="shared" si="2"/>
        <v>-7.6460000000224682E-2</v>
      </c>
      <c r="H27" s="25">
        <f t="shared" si="3"/>
        <v>-7.6460000000224682E-2</v>
      </c>
      <c r="I27" s="25"/>
      <c r="J27" s="25"/>
      <c r="K27" s="35"/>
      <c r="L27" s="25"/>
      <c r="M27" s="36"/>
      <c r="N27" s="25"/>
      <c r="O27" s="25">
        <f t="shared" ca="1" si="6"/>
        <v>5.0348691393562574E-3</v>
      </c>
      <c r="P27" s="25">
        <f t="shared" ca="1" si="7"/>
        <v>-0.73674984940550148</v>
      </c>
      <c r="Q27" s="36">
        <f t="shared" si="4"/>
        <v>14887.835999999999</v>
      </c>
      <c r="R27">
        <f>G27</f>
        <v>-7.6460000000224682E-2</v>
      </c>
      <c r="W27" s="49" t="str">
        <f t="shared" si="5"/>
        <v>I</v>
      </c>
    </row>
    <row r="28" spans="1:23" x14ac:dyDescent="0.2">
      <c r="A28" s="37" t="s">
        <v>44</v>
      </c>
      <c r="B28" s="38" t="s">
        <v>45</v>
      </c>
      <c r="C28" s="39">
        <v>30335.08</v>
      </c>
      <c r="D28" s="39" t="s">
        <v>42</v>
      </c>
      <c r="E28" s="35">
        <f t="shared" si="0"/>
        <v>-902.61145001174043</v>
      </c>
      <c r="F28" s="35">
        <f t="shared" si="1"/>
        <v>-902.5</v>
      </c>
      <c r="G28" s="35">
        <f t="shared" si="2"/>
        <v>-0.66922499999782303</v>
      </c>
      <c r="H28" s="25">
        <f t="shared" si="3"/>
        <v>-0.66922499999782303</v>
      </c>
      <c r="I28" s="25"/>
      <c r="J28" s="25"/>
      <c r="K28" s="35"/>
      <c r="L28" s="25"/>
      <c r="M28" s="36"/>
      <c r="N28" s="25"/>
      <c r="O28" s="25">
        <f t="shared" ca="1" si="6"/>
        <v>5.1540085623530286E-3</v>
      </c>
      <c r="P28" s="25">
        <f t="shared" ca="1" si="7"/>
        <v>-0.73837482493783824</v>
      </c>
      <c r="Q28" s="36">
        <f t="shared" si="4"/>
        <v>15316.580000000002</v>
      </c>
      <c r="S28">
        <f>G28</f>
        <v>-0.66922499999782303</v>
      </c>
      <c r="W28" s="49" t="str">
        <f t="shared" si="5"/>
        <v>II</v>
      </c>
    </row>
    <row r="29" spans="1:23" x14ac:dyDescent="0.2">
      <c r="A29" s="37" t="s">
        <v>44</v>
      </c>
      <c r="B29" s="41" t="s">
        <v>45</v>
      </c>
      <c r="C29" s="42">
        <v>30587.262999999999</v>
      </c>
      <c r="D29" s="42" t="s">
        <v>42</v>
      </c>
      <c r="E29" s="35">
        <f t="shared" si="0"/>
        <v>-860.61391807431175</v>
      </c>
      <c r="F29" s="35">
        <f t="shared" si="1"/>
        <v>-860.5</v>
      </c>
      <c r="G29" s="35">
        <f t="shared" si="2"/>
        <v>-0.68404500000178814</v>
      </c>
      <c r="H29" s="25">
        <f t="shared" si="3"/>
        <v>-0.68404500000178814</v>
      </c>
      <c r="I29" s="25"/>
      <c r="J29" s="25"/>
      <c r="K29" s="35"/>
      <c r="L29" s="25"/>
      <c r="M29" s="36"/>
      <c r="N29" s="25"/>
      <c r="O29" s="25">
        <f t="shared" ca="1" si="6"/>
        <v>5.2239925590784053E-3</v>
      </c>
      <c r="P29" s="25">
        <f t="shared" ca="1" si="7"/>
        <v>-0.73932935601977035</v>
      </c>
      <c r="Q29" s="36">
        <f t="shared" si="4"/>
        <v>15568.762999999999</v>
      </c>
      <c r="S29">
        <f>G29</f>
        <v>-0.68404500000178814</v>
      </c>
      <c r="W29" s="49" t="str">
        <f t="shared" si="5"/>
        <v>II</v>
      </c>
    </row>
    <row r="30" spans="1:23" x14ac:dyDescent="0.2">
      <c r="A30" s="37" t="s">
        <v>43</v>
      </c>
      <c r="B30" s="43" t="s">
        <v>41</v>
      </c>
      <c r="C30" s="42">
        <v>30603.226999999999</v>
      </c>
      <c r="D30" s="39" t="s">
        <v>42</v>
      </c>
      <c r="E30" s="35">
        <f t="shared" si="0"/>
        <v>-857.95533839269524</v>
      </c>
      <c r="F30" s="35">
        <f t="shared" si="1"/>
        <v>-858</v>
      </c>
      <c r="G30" s="35">
        <f t="shared" si="2"/>
        <v>0.2681799999991199</v>
      </c>
      <c r="H30" s="25">
        <f t="shared" si="3"/>
        <v>0.2681799999991199</v>
      </c>
      <c r="I30" s="25"/>
      <c r="J30" s="25"/>
      <c r="K30" s="35"/>
      <c r="L30" s="25"/>
      <c r="M30" s="36"/>
      <c r="N30" s="25"/>
      <c r="O30" s="25">
        <f t="shared" ca="1" si="6"/>
        <v>5.2281582731692009E-3</v>
      </c>
      <c r="P30" s="25">
        <f t="shared" ca="1" si="7"/>
        <v>-0.73938617334607581</v>
      </c>
      <c r="Q30" s="36">
        <f t="shared" si="4"/>
        <v>15584.726999999999</v>
      </c>
      <c r="R30">
        <f t="shared" ref="R30:R36" si="8">G30</f>
        <v>0.2681799999991199</v>
      </c>
      <c r="W30" s="49" t="str">
        <f t="shared" si="5"/>
        <v>I</v>
      </c>
    </row>
    <row r="31" spans="1:23" x14ac:dyDescent="0.2">
      <c r="A31" s="37" t="s">
        <v>46</v>
      </c>
      <c r="B31" s="38" t="s">
        <v>41</v>
      </c>
      <c r="C31" s="39">
        <v>30939.33</v>
      </c>
      <c r="D31" s="39" t="s">
        <v>42</v>
      </c>
      <c r="E31" s="35">
        <f t="shared" si="0"/>
        <v>-801.98211070975924</v>
      </c>
      <c r="F31" s="35">
        <f t="shared" si="1"/>
        <v>-802</v>
      </c>
      <c r="G31" s="35">
        <f t="shared" si="2"/>
        <v>0.10742000000027474</v>
      </c>
      <c r="H31" s="25">
        <f t="shared" si="3"/>
        <v>0.10742000000027474</v>
      </c>
      <c r="I31" s="25"/>
      <c r="J31" s="25"/>
      <c r="K31" s="35"/>
      <c r="L31" s="25"/>
      <c r="M31" s="36"/>
      <c r="N31" s="25"/>
      <c r="O31" s="25">
        <f t="shared" ca="1" si="6"/>
        <v>5.3214702688030363E-3</v>
      </c>
      <c r="P31" s="25">
        <f t="shared" ca="1" si="7"/>
        <v>-0.74065888145531866</v>
      </c>
      <c r="Q31" s="36">
        <f t="shared" si="4"/>
        <v>15920.830000000002</v>
      </c>
      <c r="R31">
        <f t="shared" si="8"/>
        <v>0.10742000000027474</v>
      </c>
      <c r="W31" s="49" t="str">
        <f t="shared" si="5"/>
        <v>I</v>
      </c>
    </row>
    <row r="32" spans="1:23" x14ac:dyDescent="0.2">
      <c r="A32" s="37" t="s">
        <v>46</v>
      </c>
      <c r="B32" s="44" t="s">
        <v>41</v>
      </c>
      <c r="C32" s="45">
        <v>30945.326000000001</v>
      </c>
      <c r="D32" s="45" t="s">
        <v>42</v>
      </c>
      <c r="E32" s="35">
        <f t="shared" si="0"/>
        <v>-800.98356123776148</v>
      </c>
      <c r="F32" s="35">
        <f t="shared" si="1"/>
        <v>-801</v>
      </c>
      <c r="G32" s="35">
        <f t="shared" si="2"/>
        <v>9.8710000002029119E-2</v>
      </c>
      <c r="H32" s="11">
        <f t="shared" si="3"/>
        <v>9.8710000002029119E-2</v>
      </c>
      <c r="I32" s="25"/>
      <c r="J32" s="25"/>
      <c r="K32" s="35"/>
      <c r="L32" s="25"/>
      <c r="M32" s="36"/>
      <c r="N32" s="25"/>
      <c r="O32" s="25">
        <f t="shared" ca="1" si="6"/>
        <v>5.3231365544393547E-3</v>
      </c>
      <c r="P32" s="25">
        <f t="shared" ca="1" si="7"/>
        <v>-0.74068160838584085</v>
      </c>
      <c r="Q32" s="36">
        <f t="shared" si="4"/>
        <v>15926.826000000001</v>
      </c>
      <c r="R32">
        <f t="shared" si="8"/>
        <v>9.8710000002029119E-2</v>
      </c>
      <c r="W32" s="49" t="str">
        <f t="shared" si="5"/>
        <v>I</v>
      </c>
    </row>
    <row r="33" spans="1:23" x14ac:dyDescent="0.2">
      <c r="A33" s="37" t="s">
        <v>46</v>
      </c>
      <c r="B33" s="44" t="s">
        <v>41</v>
      </c>
      <c r="C33" s="45">
        <v>30969.234</v>
      </c>
      <c r="D33" s="46" t="s">
        <v>42</v>
      </c>
      <c r="E33" s="35">
        <f t="shared" si="0"/>
        <v>-797.00202008090309</v>
      </c>
      <c r="F33" s="35">
        <f t="shared" si="1"/>
        <v>-797</v>
      </c>
      <c r="G33" s="35">
        <f t="shared" si="2"/>
        <v>-1.2129999999160646E-2</v>
      </c>
      <c r="H33" s="11">
        <f t="shared" si="3"/>
        <v>-1.2129999999160646E-2</v>
      </c>
      <c r="I33" s="25"/>
      <c r="J33" s="25"/>
      <c r="K33" s="35"/>
      <c r="L33" s="25"/>
      <c r="M33" s="36"/>
      <c r="N33" s="25"/>
      <c r="O33" s="25">
        <f t="shared" ca="1" si="6"/>
        <v>5.3298016969846283E-3</v>
      </c>
      <c r="P33" s="25">
        <f t="shared" ca="1" si="7"/>
        <v>-0.7407725161079296</v>
      </c>
      <c r="Q33" s="36">
        <f t="shared" si="4"/>
        <v>15950.734</v>
      </c>
      <c r="R33">
        <f t="shared" si="8"/>
        <v>-1.2129999999160646E-2</v>
      </c>
      <c r="W33" s="49" t="str">
        <f t="shared" si="5"/>
        <v>I</v>
      </c>
    </row>
    <row r="34" spans="1:23" x14ac:dyDescent="0.2">
      <c r="A34" s="37" t="s">
        <v>43</v>
      </c>
      <c r="B34" s="44" t="s">
        <v>41</v>
      </c>
      <c r="C34" s="45">
        <v>30969.27</v>
      </c>
      <c r="D34" s="46" t="s">
        <v>42</v>
      </c>
      <c r="E34" s="35">
        <f t="shared" si="0"/>
        <v>-796.99602478720863</v>
      </c>
      <c r="F34" s="35">
        <f t="shared" si="1"/>
        <v>-797</v>
      </c>
      <c r="G34" s="35">
        <f t="shared" si="2"/>
        <v>2.3870000000897562E-2</v>
      </c>
      <c r="H34" s="11">
        <f t="shared" si="3"/>
        <v>2.3870000000897562E-2</v>
      </c>
      <c r="I34" s="25"/>
      <c r="J34" s="25"/>
      <c r="K34" s="35"/>
      <c r="L34" s="25"/>
      <c r="M34" s="36"/>
      <c r="N34" s="25"/>
      <c r="O34" s="25">
        <f t="shared" ca="1" si="6"/>
        <v>5.3298016969846283E-3</v>
      </c>
      <c r="P34" s="25">
        <f t="shared" ca="1" si="7"/>
        <v>-0.7407725161079296</v>
      </c>
      <c r="Q34" s="36">
        <f t="shared" si="4"/>
        <v>15950.77</v>
      </c>
      <c r="R34">
        <f t="shared" si="8"/>
        <v>2.3870000000897562E-2</v>
      </c>
      <c r="W34" s="49" t="str">
        <f t="shared" si="5"/>
        <v>I</v>
      </c>
    </row>
    <row r="35" spans="1:23" x14ac:dyDescent="0.2">
      <c r="A35" s="37" t="s">
        <v>43</v>
      </c>
      <c r="B35" s="38" t="s">
        <v>41</v>
      </c>
      <c r="C35" s="39">
        <v>30975.22</v>
      </c>
      <c r="D35" s="39" t="s">
        <v>42</v>
      </c>
      <c r="E35" s="35">
        <f t="shared" si="0"/>
        <v>-796.00513596826465</v>
      </c>
      <c r="F35" s="35">
        <f t="shared" si="1"/>
        <v>-796</v>
      </c>
      <c r="G35" s="35">
        <f t="shared" si="2"/>
        <v>-3.0839999999443535E-2</v>
      </c>
      <c r="H35" s="11">
        <f t="shared" si="3"/>
        <v>-3.0839999999443535E-2</v>
      </c>
      <c r="I35" s="25"/>
      <c r="J35" s="25"/>
      <c r="K35" s="35"/>
      <c r="L35" s="25"/>
      <c r="M35" s="36"/>
      <c r="N35" s="25"/>
      <c r="O35" s="25">
        <f t="shared" ca="1" si="6"/>
        <v>5.3314679826209467E-3</v>
      </c>
      <c r="P35" s="25">
        <f t="shared" ca="1" si="7"/>
        <v>-0.74079524303845179</v>
      </c>
      <c r="Q35" s="36">
        <f t="shared" si="4"/>
        <v>15956.720000000001</v>
      </c>
      <c r="R35">
        <f t="shared" si="8"/>
        <v>-3.0839999999443535E-2</v>
      </c>
      <c r="W35" s="49" t="str">
        <f t="shared" si="5"/>
        <v>I</v>
      </c>
    </row>
    <row r="36" spans="1:23" x14ac:dyDescent="0.2">
      <c r="A36" s="37" t="s">
        <v>46</v>
      </c>
      <c r="B36" s="38" t="s">
        <v>41</v>
      </c>
      <c r="C36" s="39">
        <v>30975.29</v>
      </c>
      <c r="D36" s="39" t="s">
        <v>42</v>
      </c>
      <c r="E36" s="35">
        <f t="shared" si="0"/>
        <v>-795.99347845274781</v>
      </c>
      <c r="F36" s="35">
        <f t="shared" si="1"/>
        <v>-796</v>
      </c>
      <c r="G36" s="35">
        <f t="shared" si="2"/>
        <v>3.9160000000265427E-2</v>
      </c>
      <c r="H36" s="11">
        <f t="shared" si="3"/>
        <v>3.9160000000265427E-2</v>
      </c>
      <c r="I36" s="25"/>
      <c r="J36" s="25"/>
      <c r="K36" s="35"/>
      <c r="L36" s="25"/>
      <c r="M36" s="36"/>
      <c r="N36" s="25"/>
      <c r="O36" s="25">
        <f t="shared" ca="1" si="6"/>
        <v>5.3314679826209467E-3</v>
      </c>
      <c r="P36" s="25">
        <f t="shared" ca="1" si="7"/>
        <v>-0.74079524303845179</v>
      </c>
      <c r="Q36" s="36">
        <f t="shared" si="4"/>
        <v>15956.79</v>
      </c>
      <c r="R36">
        <f t="shared" si="8"/>
        <v>3.9160000000265427E-2</v>
      </c>
      <c r="W36" s="49" t="str">
        <f t="shared" si="5"/>
        <v>I</v>
      </c>
    </row>
    <row r="37" spans="1:23" x14ac:dyDescent="0.2">
      <c r="A37" s="37" t="s">
        <v>43</v>
      </c>
      <c r="B37" s="38" t="s">
        <v>45</v>
      </c>
      <c r="C37" s="39">
        <v>30977.42</v>
      </c>
      <c r="D37" s="39" t="s">
        <v>42</v>
      </c>
      <c r="E37" s="35">
        <f t="shared" si="0"/>
        <v>-795.63875690915995</v>
      </c>
      <c r="F37" s="35">
        <f t="shared" si="1"/>
        <v>-795.5</v>
      </c>
      <c r="G37" s="35">
        <f t="shared" si="2"/>
        <v>-0.83319500000288826</v>
      </c>
      <c r="H37" s="11">
        <f t="shared" si="3"/>
        <v>-0.83319500000288826</v>
      </c>
      <c r="I37" s="25"/>
      <c r="J37" s="25"/>
      <c r="K37" s="35"/>
      <c r="L37" s="25"/>
      <c r="M37" s="36"/>
      <c r="N37" s="25"/>
      <c r="O37" s="25">
        <f t="shared" ca="1" si="6"/>
        <v>5.3323011254391064E-3</v>
      </c>
      <c r="P37" s="25">
        <f t="shared" ca="1" si="7"/>
        <v>-0.74080660650371288</v>
      </c>
      <c r="Q37" s="36">
        <f t="shared" si="4"/>
        <v>15958.919999999998</v>
      </c>
      <c r="S37">
        <f>G37</f>
        <v>-0.83319500000288826</v>
      </c>
      <c r="W37" s="49" t="str">
        <f t="shared" si="5"/>
        <v>II</v>
      </c>
    </row>
    <row r="38" spans="1:23" x14ac:dyDescent="0.2">
      <c r="A38" s="37" t="s">
        <v>44</v>
      </c>
      <c r="B38" s="38" t="s">
        <v>45</v>
      </c>
      <c r="C38" s="39">
        <v>30977.42</v>
      </c>
      <c r="D38" s="39" t="s">
        <v>42</v>
      </c>
      <c r="E38" s="35">
        <f t="shared" si="0"/>
        <v>-795.63875690915995</v>
      </c>
      <c r="F38" s="35">
        <f t="shared" si="1"/>
        <v>-795.5</v>
      </c>
      <c r="G38" s="35">
        <f t="shared" si="2"/>
        <v>-0.83319500000288826</v>
      </c>
      <c r="H38" s="11">
        <f t="shared" si="3"/>
        <v>-0.83319500000288826</v>
      </c>
      <c r="I38" s="25"/>
      <c r="J38" s="25"/>
      <c r="K38" s="35"/>
      <c r="L38" s="25"/>
      <c r="M38" s="36"/>
      <c r="N38" s="25"/>
      <c r="O38" s="25">
        <f t="shared" ca="1" si="6"/>
        <v>5.3323011254391064E-3</v>
      </c>
      <c r="P38" s="25">
        <f t="shared" ca="1" si="7"/>
        <v>-0.74080660650371288</v>
      </c>
      <c r="Q38" s="36">
        <f t="shared" si="4"/>
        <v>15958.919999999998</v>
      </c>
      <c r="S38">
        <f>G38</f>
        <v>-0.83319500000288826</v>
      </c>
      <c r="W38" s="49" t="str">
        <f t="shared" si="5"/>
        <v>II</v>
      </c>
    </row>
    <row r="39" spans="1:23" x14ac:dyDescent="0.2">
      <c r="A39" s="37" t="s">
        <v>43</v>
      </c>
      <c r="B39" s="38" t="s">
        <v>41</v>
      </c>
      <c r="C39" s="39">
        <v>30981.212</v>
      </c>
      <c r="D39" s="39" t="s">
        <v>42</v>
      </c>
      <c r="E39" s="35">
        <f t="shared" si="0"/>
        <v>-795.00725264001096</v>
      </c>
      <c r="F39" s="35">
        <f t="shared" si="1"/>
        <v>-795</v>
      </c>
      <c r="G39" s="35">
        <f t="shared" si="2"/>
        <v>-4.3550000002142042E-2</v>
      </c>
      <c r="H39" s="11">
        <f t="shared" si="3"/>
        <v>-4.3550000002142042E-2</v>
      </c>
      <c r="I39" s="25"/>
      <c r="J39" s="25"/>
      <c r="K39" s="35"/>
      <c r="L39" s="25"/>
      <c r="M39" s="36"/>
      <c r="N39" s="25"/>
      <c r="O39" s="25">
        <f t="shared" ca="1" si="6"/>
        <v>5.3331342682572652E-3</v>
      </c>
      <c r="P39" s="25">
        <f t="shared" ca="1" si="7"/>
        <v>-0.74081796996897398</v>
      </c>
      <c r="Q39" s="36">
        <f t="shared" si="4"/>
        <v>15962.712</v>
      </c>
      <c r="R39">
        <f t="shared" ref="R39:R54" si="9">G39</f>
        <v>-4.3550000002142042E-2</v>
      </c>
      <c r="W39" s="49" t="str">
        <f t="shared" si="5"/>
        <v>I</v>
      </c>
    </row>
    <row r="40" spans="1:23" x14ac:dyDescent="0.2">
      <c r="A40" s="37" t="s">
        <v>43</v>
      </c>
      <c r="B40" s="38" t="s">
        <v>41</v>
      </c>
      <c r="C40" s="39">
        <v>30981.213</v>
      </c>
      <c r="D40" s="39" t="s">
        <v>42</v>
      </c>
      <c r="E40" s="35">
        <f t="shared" si="0"/>
        <v>-795.00708610407503</v>
      </c>
      <c r="F40" s="35">
        <f t="shared" si="1"/>
        <v>-795</v>
      </c>
      <c r="G40" s="35">
        <f t="shared" si="2"/>
        <v>-4.2550000001938315E-2</v>
      </c>
      <c r="H40" s="11">
        <f t="shared" si="3"/>
        <v>-4.2550000001938315E-2</v>
      </c>
      <c r="I40" s="25"/>
      <c r="J40" s="25"/>
      <c r="K40" s="35"/>
      <c r="L40" s="25"/>
      <c r="M40" s="36"/>
      <c r="N40" s="25"/>
      <c r="O40" s="25">
        <f t="shared" ca="1" si="6"/>
        <v>5.3331342682572652E-3</v>
      </c>
      <c r="P40" s="25">
        <f t="shared" ca="1" si="7"/>
        <v>-0.74081796996897398</v>
      </c>
      <c r="Q40" s="36">
        <f t="shared" si="4"/>
        <v>15962.713</v>
      </c>
      <c r="R40">
        <f t="shared" si="9"/>
        <v>-4.2550000001938315E-2</v>
      </c>
      <c r="W40" s="49" t="str">
        <f t="shared" si="5"/>
        <v>I</v>
      </c>
    </row>
    <row r="41" spans="1:23" x14ac:dyDescent="0.2">
      <c r="A41" s="37" t="s">
        <v>43</v>
      </c>
      <c r="B41" s="38" t="s">
        <v>41</v>
      </c>
      <c r="C41" s="39">
        <v>30987.256000000001</v>
      </c>
      <c r="D41" s="39" t="s">
        <v>42</v>
      </c>
      <c r="E41" s="35">
        <f t="shared" si="0"/>
        <v>-794.00070944308698</v>
      </c>
      <c r="F41" s="35">
        <f t="shared" si="1"/>
        <v>-794</v>
      </c>
      <c r="G41" s="35">
        <f t="shared" si="2"/>
        <v>-4.2599999978847336E-3</v>
      </c>
      <c r="H41" s="11">
        <f t="shared" si="3"/>
        <v>-4.2599999978847336E-3</v>
      </c>
      <c r="I41" s="25"/>
      <c r="J41" s="25"/>
      <c r="K41" s="35"/>
      <c r="L41" s="25"/>
      <c r="M41" s="36"/>
      <c r="N41" s="25"/>
      <c r="O41" s="25">
        <f t="shared" ca="1" si="6"/>
        <v>5.3348005538935844E-3</v>
      </c>
      <c r="P41" s="25">
        <f t="shared" ca="1" si="7"/>
        <v>-0.74084069689949616</v>
      </c>
      <c r="Q41" s="36">
        <f t="shared" si="4"/>
        <v>15968.756000000001</v>
      </c>
      <c r="R41">
        <f t="shared" si="9"/>
        <v>-4.2599999978847336E-3</v>
      </c>
      <c r="W41" s="49" t="str">
        <f t="shared" si="5"/>
        <v>I</v>
      </c>
    </row>
    <row r="42" spans="1:23" x14ac:dyDescent="0.2">
      <c r="A42" s="37" t="s">
        <v>46</v>
      </c>
      <c r="B42" s="38" t="s">
        <v>41</v>
      </c>
      <c r="C42" s="39">
        <v>30993.222000000002</v>
      </c>
      <c r="D42" s="39" t="s">
        <v>42</v>
      </c>
      <c r="E42" s="35">
        <f t="shared" si="0"/>
        <v>-793.00715604916775</v>
      </c>
      <c r="F42" s="35">
        <f t="shared" si="1"/>
        <v>-793</v>
      </c>
      <c r="G42" s="35">
        <f t="shared" si="2"/>
        <v>-4.296999999860418E-2</v>
      </c>
      <c r="H42" s="11">
        <f t="shared" si="3"/>
        <v>-4.296999999860418E-2</v>
      </c>
      <c r="I42" s="25"/>
      <c r="J42" s="25"/>
      <c r="K42" s="35"/>
      <c r="L42" s="25"/>
      <c r="M42" s="36"/>
      <c r="N42" s="25"/>
      <c r="O42" s="25">
        <f t="shared" ca="1" si="6"/>
        <v>5.336466839529902E-3</v>
      </c>
      <c r="P42" s="25">
        <f t="shared" ca="1" si="7"/>
        <v>-0.74086342383001835</v>
      </c>
      <c r="Q42" s="36">
        <f t="shared" si="4"/>
        <v>15974.722000000002</v>
      </c>
      <c r="R42">
        <f t="shared" si="9"/>
        <v>-4.296999999860418E-2</v>
      </c>
      <c r="W42" s="49" t="str">
        <f t="shared" si="5"/>
        <v>I</v>
      </c>
    </row>
    <row r="43" spans="1:23" x14ac:dyDescent="0.2">
      <c r="A43" s="37" t="s">
        <v>46</v>
      </c>
      <c r="B43" s="38" t="s">
        <v>41</v>
      </c>
      <c r="C43" s="39">
        <v>30999.212</v>
      </c>
      <c r="D43" s="39" t="s">
        <v>42</v>
      </c>
      <c r="E43" s="35">
        <f t="shared" si="0"/>
        <v>-792.00960579278603</v>
      </c>
      <c r="F43" s="35">
        <f t="shared" si="1"/>
        <v>-792</v>
      </c>
      <c r="G43" s="35">
        <f t="shared" si="2"/>
        <v>-5.7679999998072162E-2</v>
      </c>
      <c r="H43" s="11">
        <f t="shared" si="3"/>
        <v>-5.7679999998072162E-2</v>
      </c>
      <c r="I43" s="25"/>
      <c r="J43" s="25"/>
      <c r="K43" s="35"/>
      <c r="L43" s="25"/>
      <c r="M43" s="36"/>
      <c r="N43" s="25"/>
      <c r="O43" s="25">
        <f t="shared" ca="1" si="6"/>
        <v>5.3381331251662213E-3</v>
      </c>
      <c r="P43" s="25">
        <f t="shared" ca="1" si="7"/>
        <v>-0.74088615076054054</v>
      </c>
      <c r="Q43" s="36">
        <f t="shared" si="4"/>
        <v>15980.712</v>
      </c>
      <c r="R43">
        <f t="shared" si="9"/>
        <v>-5.7679999998072162E-2</v>
      </c>
      <c r="W43" s="49" t="str">
        <f t="shared" si="5"/>
        <v>I</v>
      </c>
    </row>
    <row r="44" spans="1:23" x14ac:dyDescent="0.2">
      <c r="A44" s="37" t="s">
        <v>43</v>
      </c>
      <c r="B44" s="38" t="s">
        <v>41</v>
      </c>
      <c r="C44" s="39">
        <v>30999.282999999999</v>
      </c>
      <c r="D44" s="39" t="s">
        <v>42</v>
      </c>
      <c r="E44" s="35">
        <f t="shared" si="0"/>
        <v>-791.99778174133314</v>
      </c>
      <c r="F44" s="35">
        <f t="shared" si="1"/>
        <v>-792</v>
      </c>
      <c r="G44" s="35">
        <f t="shared" si="2"/>
        <v>1.3320000001840526E-2</v>
      </c>
      <c r="H44" s="11">
        <f t="shared" si="3"/>
        <v>1.3320000001840526E-2</v>
      </c>
      <c r="I44" s="25"/>
      <c r="J44" s="25"/>
      <c r="K44" s="35"/>
      <c r="L44" s="25"/>
      <c r="M44" s="36"/>
      <c r="N44" s="25"/>
      <c r="O44" s="25">
        <f t="shared" ca="1" si="6"/>
        <v>5.3381331251662213E-3</v>
      </c>
      <c r="P44" s="25">
        <f t="shared" ca="1" si="7"/>
        <v>-0.74088615076054054</v>
      </c>
      <c r="Q44" s="36">
        <f t="shared" si="4"/>
        <v>15980.782999999999</v>
      </c>
      <c r="R44">
        <f t="shared" si="9"/>
        <v>1.3320000001840526E-2</v>
      </c>
      <c r="W44" s="49" t="str">
        <f t="shared" si="5"/>
        <v>I</v>
      </c>
    </row>
    <row r="45" spans="1:23" x14ac:dyDescent="0.2">
      <c r="A45" s="37" t="s">
        <v>43</v>
      </c>
      <c r="B45" s="38" t="s">
        <v>41</v>
      </c>
      <c r="C45" s="39">
        <v>30999.333999999999</v>
      </c>
      <c r="D45" s="39" t="s">
        <v>42</v>
      </c>
      <c r="E45" s="35">
        <f t="shared" si="0"/>
        <v>-791.98928840859935</v>
      </c>
      <c r="F45" s="35">
        <f t="shared" si="1"/>
        <v>-792</v>
      </c>
      <c r="G45" s="35">
        <f t="shared" si="2"/>
        <v>6.4320000001316657E-2</v>
      </c>
      <c r="H45" s="11">
        <f t="shared" si="3"/>
        <v>6.4320000001316657E-2</v>
      </c>
      <c r="I45" s="25"/>
      <c r="J45" s="25"/>
      <c r="K45" s="35"/>
      <c r="L45" s="25"/>
      <c r="M45" s="36"/>
      <c r="N45" s="25"/>
      <c r="O45" s="25">
        <f t="shared" ca="1" si="6"/>
        <v>5.3381331251662213E-3</v>
      </c>
      <c r="P45" s="25">
        <f t="shared" ca="1" si="7"/>
        <v>-0.74088615076054054</v>
      </c>
      <c r="Q45" s="36">
        <f t="shared" si="4"/>
        <v>15980.833999999999</v>
      </c>
      <c r="R45">
        <f t="shared" si="9"/>
        <v>6.4320000001316657E-2</v>
      </c>
      <c r="W45" s="49" t="str">
        <f t="shared" si="5"/>
        <v>I</v>
      </c>
    </row>
    <row r="46" spans="1:23" x14ac:dyDescent="0.2">
      <c r="A46" s="37" t="s">
        <v>43</v>
      </c>
      <c r="B46" s="38" t="s">
        <v>41</v>
      </c>
      <c r="C46" s="39">
        <v>31005.26</v>
      </c>
      <c r="D46" s="39" t="s">
        <v>42</v>
      </c>
      <c r="E46" s="35">
        <f t="shared" si="0"/>
        <v>-791.00239645211866</v>
      </c>
      <c r="F46" s="35">
        <f t="shared" si="1"/>
        <v>-791</v>
      </c>
      <c r="G46" s="35">
        <f t="shared" si="2"/>
        <v>-1.4390000000275904E-2</v>
      </c>
      <c r="H46" s="11">
        <f t="shared" si="3"/>
        <v>-1.4390000000275904E-2</v>
      </c>
      <c r="I46" s="25"/>
      <c r="J46" s="25"/>
      <c r="K46" s="35"/>
      <c r="L46" s="25"/>
      <c r="M46" s="36"/>
      <c r="N46" s="25"/>
      <c r="O46" s="25">
        <f t="shared" ca="1" si="6"/>
        <v>5.3397994108025388E-3</v>
      </c>
      <c r="P46" s="25">
        <f t="shared" ca="1" si="7"/>
        <v>-0.74090887769106273</v>
      </c>
      <c r="Q46" s="36">
        <f t="shared" si="4"/>
        <v>15986.759999999998</v>
      </c>
      <c r="R46">
        <f t="shared" si="9"/>
        <v>-1.4390000000275904E-2</v>
      </c>
      <c r="W46" s="49" t="str">
        <f t="shared" si="5"/>
        <v>I</v>
      </c>
    </row>
    <row r="47" spans="1:23" x14ac:dyDescent="0.2">
      <c r="A47" s="37" t="s">
        <v>43</v>
      </c>
      <c r="B47" s="38" t="s">
        <v>41</v>
      </c>
      <c r="C47" s="39">
        <v>31023.281999999999</v>
      </c>
      <c r="D47" s="39" t="s">
        <v>42</v>
      </c>
      <c r="E47" s="35">
        <f t="shared" si="0"/>
        <v>-788.00108581430254</v>
      </c>
      <c r="F47" s="35">
        <f t="shared" si="1"/>
        <v>-788</v>
      </c>
      <c r="G47" s="35">
        <f t="shared" si="2"/>
        <v>-6.5200000026379712E-3</v>
      </c>
      <c r="H47" s="11">
        <f t="shared" si="3"/>
        <v>-6.5200000026379712E-3</v>
      </c>
      <c r="I47" s="25"/>
      <c r="J47" s="25"/>
      <c r="K47" s="35"/>
      <c r="L47" s="25"/>
      <c r="M47" s="36"/>
      <c r="N47" s="25"/>
      <c r="O47" s="25">
        <f t="shared" ca="1" si="6"/>
        <v>5.3447982677114949E-3</v>
      </c>
      <c r="P47" s="25">
        <f t="shared" ca="1" si="7"/>
        <v>-0.74097705848262929</v>
      </c>
      <c r="Q47" s="36">
        <f t="shared" si="4"/>
        <v>16004.781999999999</v>
      </c>
      <c r="R47">
        <f t="shared" si="9"/>
        <v>-6.5200000026379712E-3</v>
      </c>
      <c r="W47" s="49" t="str">
        <f t="shared" si="5"/>
        <v>I</v>
      </c>
    </row>
    <row r="48" spans="1:23" x14ac:dyDescent="0.2">
      <c r="A48" s="37" t="s">
        <v>43</v>
      </c>
      <c r="B48" s="38" t="s">
        <v>41</v>
      </c>
      <c r="C48" s="39">
        <v>31269.416000000001</v>
      </c>
      <c r="D48" s="39" t="s">
        <v>42</v>
      </c>
      <c r="E48" s="35">
        <f t="shared" si="0"/>
        <v>-747.0109297534766</v>
      </c>
      <c r="F48" s="35">
        <f t="shared" si="1"/>
        <v>-747</v>
      </c>
      <c r="G48" s="35">
        <f t="shared" si="2"/>
        <v>-6.5630000000965083E-2</v>
      </c>
      <c r="H48" s="11">
        <f t="shared" si="3"/>
        <v>-6.5630000000965083E-2</v>
      </c>
      <c r="I48" s="25"/>
      <c r="J48" s="25"/>
      <c r="K48" s="35"/>
      <c r="L48" s="25"/>
      <c r="M48" s="36"/>
      <c r="N48" s="25"/>
      <c r="O48" s="25">
        <f t="shared" ca="1" si="6"/>
        <v>5.4131159788005524E-3</v>
      </c>
      <c r="P48" s="25">
        <f t="shared" ca="1" si="7"/>
        <v>-0.74190886263403921</v>
      </c>
      <c r="Q48" s="36">
        <f t="shared" si="4"/>
        <v>16250.916000000001</v>
      </c>
      <c r="R48">
        <f t="shared" si="9"/>
        <v>-6.5630000000965083E-2</v>
      </c>
      <c r="W48" s="49" t="str">
        <f t="shared" si="5"/>
        <v>I</v>
      </c>
    </row>
    <row r="49" spans="1:23" x14ac:dyDescent="0.2">
      <c r="A49" s="37" t="s">
        <v>47</v>
      </c>
      <c r="B49" s="38" t="s">
        <v>41</v>
      </c>
      <c r="C49" s="39">
        <v>32440.552</v>
      </c>
      <c r="D49" s="39" t="s">
        <v>42</v>
      </c>
      <c r="E49" s="35">
        <f t="shared" si="0"/>
        <v>-551.97469986060946</v>
      </c>
      <c r="F49" s="35">
        <f t="shared" si="1"/>
        <v>-552</v>
      </c>
      <c r="G49" s="35">
        <f t="shared" si="2"/>
        <v>0.15192000000024564</v>
      </c>
      <c r="I49" s="25">
        <f>G49</f>
        <v>0.15192000000024564</v>
      </c>
      <c r="J49" s="25"/>
      <c r="K49" s="35"/>
      <c r="L49" s="25"/>
      <c r="M49" s="36"/>
      <c r="N49" s="25"/>
      <c r="O49" s="25">
        <f t="shared" ca="1" si="6"/>
        <v>5.7380416778826555E-3</v>
      </c>
      <c r="P49" s="25">
        <f t="shared" ca="1" si="7"/>
        <v>-0.74634061408586683</v>
      </c>
      <c r="Q49" s="36">
        <f t="shared" si="4"/>
        <v>17422.052</v>
      </c>
      <c r="R49">
        <f t="shared" si="9"/>
        <v>0.15192000000024564</v>
      </c>
      <c r="W49" s="49" t="str">
        <f t="shared" si="5"/>
        <v>I</v>
      </c>
    </row>
    <row r="50" spans="1:23" x14ac:dyDescent="0.2">
      <c r="A50" s="37" t="s">
        <v>47</v>
      </c>
      <c r="B50" s="38" t="s">
        <v>41</v>
      </c>
      <c r="C50" s="39">
        <v>32446.501</v>
      </c>
      <c r="D50" s="39" t="s">
        <v>42</v>
      </c>
      <c r="E50" s="35">
        <f t="shared" si="0"/>
        <v>-550.98397757760154</v>
      </c>
      <c r="F50" s="35">
        <f t="shared" si="1"/>
        <v>-551</v>
      </c>
      <c r="G50" s="35">
        <f t="shared" si="2"/>
        <v>9.6209999999700813E-2</v>
      </c>
      <c r="I50" s="25">
        <f>G50</f>
        <v>9.6209999999700813E-2</v>
      </c>
      <c r="J50" s="25"/>
      <c r="K50" s="35"/>
      <c r="L50" s="25"/>
      <c r="M50" s="36"/>
      <c r="N50" s="25"/>
      <c r="O50" s="25">
        <f t="shared" ca="1" si="6"/>
        <v>5.7397079635189748E-3</v>
      </c>
      <c r="P50" s="25">
        <f t="shared" ca="1" si="7"/>
        <v>-0.74636334101638901</v>
      </c>
      <c r="Q50" s="36">
        <f t="shared" si="4"/>
        <v>17428.001</v>
      </c>
      <c r="R50">
        <f t="shared" si="9"/>
        <v>9.6209999999700813E-2</v>
      </c>
      <c r="W50" s="49" t="str">
        <f t="shared" si="5"/>
        <v>I</v>
      </c>
    </row>
    <row r="51" spans="1:23" x14ac:dyDescent="0.2">
      <c r="A51" s="37" t="s">
        <v>47</v>
      </c>
      <c r="B51" s="38" t="s">
        <v>41</v>
      </c>
      <c r="C51" s="39">
        <v>32470.457999999999</v>
      </c>
      <c r="D51" s="39" t="s">
        <v>42</v>
      </c>
      <c r="E51" s="35">
        <f t="shared" si="0"/>
        <v>-546.99427615988134</v>
      </c>
      <c r="F51" s="35">
        <f t="shared" si="1"/>
        <v>-547</v>
      </c>
      <c r="G51" s="35">
        <f t="shared" si="2"/>
        <v>3.4369999997579725E-2</v>
      </c>
      <c r="I51" s="25">
        <f>G51</f>
        <v>3.4369999997579725E-2</v>
      </c>
      <c r="J51" s="25"/>
      <c r="K51" s="35"/>
      <c r="L51" s="25"/>
      <c r="M51" s="36"/>
      <c r="N51" s="25"/>
      <c r="O51" s="25">
        <f t="shared" ca="1" si="6"/>
        <v>5.7463731060642485E-3</v>
      </c>
      <c r="P51" s="25">
        <f t="shared" ca="1" si="7"/>
        <v>-0.74645424873847777</v>
      </c>
      <c r="Q51" s="36">
        <f t="shared" si="4"/>
        <v>17451.957999999999</v>
      </c>
      <c r="R51">
        <f t="shared" si="9"/>
        <v>3.4369999997579725E-2</v>
      </c>
      <c r="W51" s="49" t="str">
        <f t="shared" si="5"/>
        <v>I</v>
      </c>
    </row>
    <row r="52" spans="1:23" x14ac:dyDescent="0.2">
      <c r="A52" s="25" t="s">
        <v>48</v>
      </c>
      <c r="B52" s="25"/>
      <c r="C52" s="47">
        <v>33287.146330000003</v>
      </c>
      <c r="D52" s="47"/>
      <c r="E52" s="35">
        <f t="shared" si="0"/>
        <v>-410.98632073821994</v>
      </c>
      <c r="F52" s="35">
        <f t="shared" si="1"/>
        <v>-411</v>
      </c>
      <c r="G52" s="35">
        <f t="shared" si="2"/>
        <v>8.2140000005892944E-2</v>
      </c>
      <c r="H52" s="11"/>
      <c r="I52" s="48"/>
      <c r="J52" s="25">
        <f>+G52</f>
        <v>8.2140000005892944E-2</v>
      </c>
      <c r="K52" s="35"/>
      <c r="L52" s="25"/>
      <c r="M52" s="36"/>
      <c r="N52" s="25"/>
      <c r="O52" s="25">
        <f t="shared" ca="1" si="6"/>
        <v>5.9729879526035619E-3</v>
      </c>
      <c r="P52" s="25">
        <f t="shared" ca="1" si="7"/>
        <v>-0.74954511128949597</v>
      </c>
      <c r="Q52" s="36">
        <f t="shared" si="4"/>
        <v>18268.646330000003</v>
      </c>
      <c r="R52">
        <f t="shared" si="9"/>
        <v>8.2140000005892944E-2</v>
      </c>
      <c r="W52" s="49" t="str">
        <f t="shared" si="5"/>
        <v>I</v>
      </c>
    </row>
    <row r="53" spans="1:23" x14ac:dyDescent="0.2">
      <c r="A53" s="37" t="s">
        <v>46</v>
      </c>
      <c r="B53" s="38" t="s">
        <v>41</v>
      </c>
      <c r="C53" s="39">
        <v>33455.404999999999</v>
      </c>
      <c r="D53" s="39" t="s">
        <v>42</v>
      </c>
      <c r="E53" s="35">
        <f t="shared" ref="E53:E84" si="10">(C53-C$7)/C$8</f>
        <v>-382.9652056469007</v>
      </c>
      <c r="F53" s="35">
        <f t="shared" ref="F53:F84" si="11">ROUND(2*E53,0)/2</f>
        <v>-383</v>
      </c>
      <c r="G53" s="35">
        <f t="shared" ref="G53:G84" si="12">C53-(C$7+C$8*F53)</f>
        <v>0.20893000000069151</v>
      </c>
      <c r="H53" s="11">
        <f>G53</f>
        <v>0.20893000000069151</v>
      </c>
      <c r="I53" s="25"/>
      <c r="J53" s="25"/>
      <c r="K53" s="35"/>
      <c r="L53" s="25"/>
      <c r="M53" s="36"/>
      <c r="N53" s="25"/>
      <c r="O53" s="25">
        <f t="shared" ca="1" si="6"/>
        <v>6.0196439504204792E-3</v>
      </c>
      <c r="P53" s="25">
        <f t="shared" ca="1" si="7"/>
        <v>-0.75018146534411745</v>
      </c>
      <c r="Q53" s="36">
        <f t="shared" ref="Q53:Q84" si="13">C53-15018.5</f>
        <v>18436.904999999999</v>
      </c>
      <c r="R53">
        <f t="shared" si="9"/>
        <v>0.20893000000069151</v>
      </c>
      <c r="W53" s="49" t="str">
        <f t="shared" ref="W53:W84" si="14">IF(F53=INT(F53),"I","II")</f>
        <v>I</v>
      </c>
    </row>
    <row r="54" spans="1:23" x14ac:dyDescent="0.2">
      <c r="A54" s="37" t="s">
        <v>47</v>
      </c>
      <c r="B54" s="38" t="s">
        <v>41</v>
      </c>
      <c r="C54" s="39">
        <v>33899.485000000001</v>
      </c>
      <c r="D54" s="39" t="s">
        <v>42</v>
      </c>
      <c r="E54" s="35">
        <f t="shared" si="10"/>
        <v>-309.00992720714231</v>
      </c>
      <c r="F54" s="35">
        <f t="shared" si="11"/>
        <v>-309</v>
      </c>
      <c r="G54" s="35">
        <f t="shared" si="12"/>
        <v>-5.9609999996609986E-2</v>
      </c>
      <c r="I54" s="25">
        <f>G54</f>
        <v>-5.9609999996609986E-2</v>
      </c>
      <c r="J54" s="25"/>
      <c r="K54" s="35"/>
      <c r="L54" s="25"/>
      <c r="M54" s="36"/>
      <c r="N54" s="25"/>
      <c r="O54" s="25">
        <f t="shared" ref="O54:O85" ca="1" si="15">+C$11+F54*C$12</f>
        <v>6.1429490875080468E-3</v>
      </c>
      <c r="P54" s="25">
        <f t="shared" ca="1" si="7"/>
        <v>-0.75186325820275968</v>
      </c>
      <c r="Q54" s="36">
        <f t="shared" si="13"/>
        <v>18880.985000000001</v>
      </c>
      <c r="R54">
        <f t="shared" si="9"/>
        <v>-5.9609999996609986E-2</v>
      </c>
      <c r="W54" s="49" t="str">
        <f t="shared" si="14"/>
        <v>I</v>
      </c>
    </row>
    <row r="55" spans="1:23" x14ac:dyDescent="0.2">
      <c r="A55" s="37" t="s">
        <v>44</v>
      </c>
      <c r="B55" s="38" t="s">
        <v>45</v>
      </c>
      <c r="C55" s="39">
        <v>34598.286</v>
      </c>
      <c r="D55" s="39" t="s">
        <v>42</v>
      </c>
      <c r="E55" s="35">
        <f t="shared" si="10"/>
        <v>-192.63444862449643</v>
      </c>
      <c r="F55" s="35">
        <f t="shared" si="11"/>
        <v>-192.5</v>
      </c>
      <c r="G55" s="35">
        <f t="shared" si="12"/>
        <v>-0.80732500000158325</v>
      </c>
      <c r="H55" s="11">
        <f>G55</f>
        <v>-0.80732500000158325</v>
      </c>
      <c r="I55" s="25"/>
      <c r="J55" s="25"/>
      <c r="K55" s="35"/>
      <c r="L55" s="25"/>
      <c r="M55" s="36"/>
      <c r="N55" s="25"/>
      <c r="O55" s="25">
        <f t="shared" ca="1" si="15"/>
        <v>6.3370713641391491E-3</v>
      </c>
      <c r="P55" s="25">
        <f t="shared" ca="1" si="7"/>
        <v>-0.75451094560859511</v>
      </c>
      <c r="Q55" s="36">
        <f t="shared" si="13"/>
        <v>19579.786</v>
      </c>
      <c r="S55">
        <f>G55</f>
        <v>-0.80732500000158325</v>
      </c>
      <c r="W55" s="49" t="str">
        <f t="shared" si="14"/>
        <v>II</v>
      </c>
    </row>
    <row r="56" spans="1:23" x14ac:dyDescent="0.2">
      <c r="A56" s="37" t="s">
        <v>47</v>
      </c>
      <c r="B56" s="38" t="s">
        <v>41</v>
      </c>
      <c r="C56" s="39">
        <v>34770.332999999999</v>
      </c>
      <c r="D56" s="39" t="s">
        <v>42</v>
      </c>
      <c r="E56" s="35">
        <f t="shared" si="10"/>
        <v>-163.98244045091292</v>
      </c>
      <c r="F56" s="35">
        <f t="shared" si="11"/>
        <v>-164</v>
      </c>
      <c r="G56" s="35">
        <f t="shared" si="12"/>
        <v>0.10543999999936204</v>
      </c>
      <c r="I56" s="25">
        <f>G56</f>
        <v>0.10543999999936204</v>
      </c>
      <c r="J56" s="25"/>
      <c r="K56" s="35"/>
      <c r="L56" s="25"/>
      <c r="M56" s="36"/>
      <c r="N56" s="25"/>
      <c r="O56" s="25">
        <f t="shared" ca="1" si="15"/>
        <v>6.384560504774226E-3</v>
      </c>
      <c r="P56" s="25">
        <f t="shared" ca="1" si="7"/>
        <v>-0.75515866312847768</v>
      </c>
      <c r="Q56" s="36">
        <f t="shared" si="13"/>
        <v>19751.832999999999</v>
      </c>
      <c r="R56">
        <f>G56</f>
        <v>0.10543999999936204</v>
      </c>
      <c r="W56" s="49" t="str">
        <f t="shared" si="14"/>
        <v>I</v>
      </c>
    </row>
    <row r="57" spans="1:23" x14ac:dyDescent="0.2">
      <c r="A57" s="37" t="s">
        <v>47</v>
      </c>
      <c r="B57" s="38" t="s">
        <v>41</v>
      </c>
      <c r="C57" s="39">
        <v>34986.434000000001</v>
      </c>
      <c r="D57" s="39" t="s">
        <v>42</v>
      </c>
      <c r="E57" s="35">
        <f t="shared" si="10"/>
        <v>-127.99385815468172</v>
      </c>
      <c r="F57" s="35">
        <f t="shared" si="11"/>
        <v>-128</v>
      </c>
      <c r="G57" s="35">
        <f t="shared" si="12"/>
        <v>3.6879999999655411E-2</v>
      </c>
      <c r="I57" s="25">
        <f>G57</f>
        <v>3.6879999999655411E-2</v>
      </c>
      <c r="J57" s="25"/>
      <c r="K57" s="35"/>
      <c r="L57" s="25"/>
      <c r="M57" s="36"/>
      <c r="N57" s="25"/>
      <c r="O57" s="25">
        <f t="shared" ca="1" si="15"/>
        <v>6.4445467876816914E-3</v>
      </c>
      <c r="P57" s="25">
        <f t="shared" ca="1" si="7"/>
        <v>-0.75597683262727655</v>
      </c>
      <c r="Q57" s="36">
        <f t="shared" si="13"/>
        <v>19967.934000000001</v>
      </c>
      <c r="R57">
        <f>G57</f>
        <v>3.6879999999655411E-2</v>
      </c>
      <c r="W57" s="49" t="str">
        <f t="shared" si="14"/>
        <v>I</v>
      </c>
    </row>
    <row r="58" spans="1:23" x14ac:dyDescent="0.2">
      <c r="A58" s="37" t="s">
        <v>47</v>
      </c>
      <c r="B58" s="38" t="s">
        <v>41</v>
      </c>
      <c r="C58" s="39">
        <v>35070.357000000004</v>
      </c>
      <c r="D58" s="39" t="s">
        <v>42</v>
      </c>
      <c r="E58" s="35">
        <f t="shared" si="10"/>
        <v>-114.01766280136698</v>
      </c>
      <c r="F58" s="35">
        <f t="shared" si="11"/>
        <v>-114</v>
      </c>
      <c r="G58" s="35">
        <f t="shared" si="12"/>
        <v>-0.10605999999825144</v>
      </c>
      <c r="I58" s="25">
        <f>G58</f>
        <v>-0.10605999999825144</v>
      </c>
      <c r="J58" s="25"/>
      <c r="K58" s="35"/>
      <c r="L58" s="25"/>
      <c r="M58" s="36"/>
      <c r="N58" s="25"/>
      <c r="O58" s="25">
        <f t="shared" ca="1" si="15"/>
        <v>6.46787478659015E-3</v>
      </c>
      <c r="P58" s="25">
        <f t="shared" ca="1" si="7"/>
        <v>-0.75629500965458729</v>
      </c>
      <c r="Q58" s="36">
        <f t="shared" si="13"/>
        <v>20051.857000000004</v>
      </c>
      <c r="R58">
        <f>G58</f>
        <v>-0.10605999999825144</v>
      </c>
      <c r="W58" s="49" t="str">
        <f t="shared" si="14"/>
        <v>I</v>
      </c>
    </row>
    <row r="59" spans="1:23" x14ac:dyDescent="0.2">
      <c r="A59" s="25" t="s">
        <v>49</v>
      </c>
      <c r="B59" s="25"/>
      <c r="C59" s="47">
        <v>35682.938000000002</v>
      </c>
      <c r="D59" s="47"/>
      <c r="E59" s="35">
        <f t="shared" si="10"/>
        <v>-12.000912616928725</v>
      </c>
      <c r="F59" s="35">
        <f t="shared" si="11"/>
        <v>-12</v>
      </c>
      <c r="G59" s="35">
        <f t="shared" si="12"/>
        <v>-5.4799999998067506E-3</v>
      </c>
      <c r="H59" s="11"/>
      <c r="I59" s="25">
        <v>0</v>
      </c>
      <c r="J59" s="48"/>
      <c r="K59" s="35"/>
      <c r="L59" s="25"/>
      <c r="M59" s="36"/>
      <c r="N59" s="25"/>
      <c r="O59" s="25">
        <f t="shared" ca="1" si="15"/>
        <v>6.6378359214946349E-3</v>
      </c>
      <c r="P59" s="25">
        <f t="shared" ca="1" si="7"/>
        <v>-0.75861315656785089</v>
      </c>
      <c r="Q59" s="36">
        <f t="shared" si="13"/>
        <v>20664.438000000002</v>
      </c>
      <c r="R59">
        <f>G59</f>
        <v>-5.4799999998067506E-3</v>
      </c>
      <c r="W59" s="49" t="str">
        <f t="shared" si="14"/>
        <v>I</v>
      </c>
    </row>
    <row r="60" spans="1:23" x14ac:dyDescent="0.2">
      <c r="A60" s="37" t="s">
        <v>44</v>
      </c>
      <c r="B60" s="38" t="s">
        <v>45</v>
      </c>
      <c r="C60" s="39">
        <v>35685.353000000003</v>
      </c>
      <c r="D60" s="39" t="s">
        <v>42</v>
      </c>
      <c r="E60" s="35">
        <f t="shared" si="10"/>
        <v>-11.598728331592566</v>
      </c>
      <c r="F60" s="35">
        <f t="shared" si="11"/>
        <v>-11.5</v>
      </c>
      <c r="G60" s="35">
        <f t="shared" si="12"/>
        <v>-0.59283499999583</v>
      </c>
      <c r="H60" s="11">
        <f>G60</f>
        <v>-0.59283499999583</v>
      </c>
      <c r="I60" s="25"/>
      <c r="J60" s="25"/>
      <c r="K60" s="35"/>
      <c r="L60" s="25"/>
      <c r="M60" s="36"/>
      <c r="N60" s="25"/>
      <c r="O60" s="25">
        <f t="shared" ca="1" si="15"/>
        <v>6.6386690643127945E-3</v>
      </c>
      <c r="P60" s="25">
        <f t="shared" ca="1" si="7"/>
        <v>-0.75862452003311198</v>
      </c>
      <c r="Q60" s="36">
        <f t="shared" si="13"/>
        <v>20666.853000000003</v>
      </c>
      <c r="S60">
        <f>G60</f>
        <v>-0.59283499999583</v>
      </c>
      <c r="W60" s="49" t="str">
        <f t="shared" si="14"/>
        <v>II</v>
      </c>
    </row>
    <row r="61" spans="1:23" x14ac:dyDescent="0.2">
      <c r="A61" s="37" t="s">
        <v>50</v>
      </c>
      <c r="B61" s="38" t="s">
        <v>41</v>
      </c>
      <c r="C61" s="39">
        <v>35688.974999999999</v>
      </c>
      <c r="D61" s="39" t="s">
        <v>42</v>
      </c>
      <c r="E61" s="35">
        <f t="shared" si="10"/>
        <v>-10.995535171557236</v>
      </c>
      <c r="F61" s="35">
        <f t="shared" si="11"/>
        <v>-11</v>
      </c>
      <c r="G61" s="35">
        <f t="shared" si="12"/>
        <v>2.6809999995748512E-2</v>
      </c>
      <c r="H61" s="11">
        <f>G61</f>
        <v>2.6809999995748512E-2</v>
      </c>
      <c r="I61" s="25"/>
      <c r="J61" s="25"/>
      <c r="K61" s="35"/>
      <c r="L61" s="25"/>
      <c r="M61" s="36"/>
      <c r="N61" s="25"/>
      <c r="O61" s="25">
        <f t="shared" ca="1" si="15"/>
        <v>6.6395022071309533E-3</v>
      </c>
      <c r="P61" s="25">
        <f t="shared" ca="1" si="7"/>
        <v>-0.75863588349837319</v>
      </c>
      <c r="Q61" s="36">
        <f t="shared" si="13"/>
        <v>20670.474999999999</v>
      </c>
      <c r="R61">
        <f>G61</f>
        <v>2.6809999995748512E-2</v>
      </c>
      <c r="W61" s="49" t="str">
        <f t="shared" si="14"/>
        <v>I</v>
      </c>
    </row>
    <row r="62" spans="1:23" x14ac:dyDescent="0.2">
      <c r="A62" s="37" t="s">
        <v>44</v>
      </c>
      <c r="B62" s="38" t="s">
        <v>45</v>
      </c>
      <c r="C62" s="39">
        <v>35691.288999999997</v>
      </c>
      <c r="D62" s="39" t="s">
        <v>42</v>
      </c>
      <c r="E62" s="35">
        <f t="shared" si="10"/>
        <v>-10.610171015753128</v>
      </c>
      <c r="F62" s="35">
        <f t="shared" si="11"/>
        <v>-10.5</v>
      </c>
      <c r="G62" s="35">
        <f t="shared" si="12"/>
        <v>-0.66154500000266125</v>
      </c>
      <c r="H62" s="11">
        <f>G62</f>
        <v>-0.66154500000266125</v>
      </c>
      <c r="I62" s="25"/>
      <c r="J62" s="25"/>
      <c r="K62" s="35"/>
      <c r="L62" s="25"/>
      <c r="M62" s="36"/>
      <c r="N62" s="25"/>
      <c r="O62" s="25">
        <f t="shared" ca="1" si="15"/>
        <v>6.6403353499491129E-3</v>
      </c>
      <c r="P62" s="25">
        <f t="shared" ca="1" si="7"/>
        <v>-0.75864724696363428</v>
      </c>
      <c r="Q62" s="36">
        <f t="shared" si="13"/>
        <v>20672.788999999997</v>
      </c>
      <c r="S62">
        <f>G62</f>
        <v>-0.66154500000266125</v>
      </c>
      <c r="W62" s="49" t="str">
        <f t="shared" si="14"/>
        <v>II</v>
      </c>
    </row>
    <row r="63" spans="1:23" x14ac:dyDescent="0.2">
      <c r="A63" s="37" t="s">
        <v>44</v>
      </c>
      <c r="B63" s="38" t="s">
        <v>45</v>
      </c>
      <c r="C63" s="39">
        <v>35697.298000000003</v>
      </c>
      <c r="D63" s="39" t="s">
        <v>42</v>
      </c>
      <c r="E63" s="35">
        <f t="shared" si="10"/>
        <v>-9.6094565765869611</v>
      </c>
      <c r="F63" s="35">
        <f t="shared" si="11"/>
        <v>-9.5</v>
      </c>
      <c r="G63" s="35">
        <f t="shared" si="12"/>
        <v>-0.65725499999825843</v>
      </c>
      <c r="H63" s="11">
        <f>G63</f>
        <v>-0.65725499999825843</v>
      </c>
      <c r="I63" s="25"/>
      <c r="J63" s="25"/>
      <c r="K63" s="35"/>
      <c r="L63" s="25"/>
      <c r="M63" s="36"/>
      <c r="N63" s="25"/>
      <c r="O63" s="25">
        <f t="shared" ca="1" si="15"/>
        <v>6.6420016355854313E-3</v>
      </c>
      <c r="P63" s="25">
        <f t="shared" ca="1" si="7"/>
        <v>-0.75866997389415647</v>
      </c>
      <c r="Q63" s="36">
        <f t="shared" si="13"/>
        <v>20678.798000000003</v>
      </c>
      <c r="S63">
        <f>G63</f>
        <v>-0.65725499999825843</v>
      </c>
      <c r="W63" s="49" t="str">
        <f t="shared" si="14"/>
        <v>II</v>
      </c>
    </row>
    <row r="64" spans="1:23" x14ac:dyDescent="0.2">
      <c r="A64" s="37" t="s">
        <v>44</v>
      </c>
      <c r="B64" s="38" t="s">
        <v>45</v>
      </c>
      <c r="C64" s="39">
        <v>35751.205999999998</v>
      </c>
      <c r="D64" s="39" t="s">
        <v>42</v>
      </c>
      <c r="E64" s="35">
        <f t="shared" si="10"/>
        <v>-0.63183734102091327</v>
      </c>
      <c r="F64" s="35">
        <f t="shared" si="11"/>
        <v>-0.5</v>
      </c>
      <c r="G64" s="35">
        <f t="shared" si="12"/>
        <v>-0.79164500000479165</v>
      </c>
      <c r="H64" s="11">
        <f>G64</f>
        <v>-0.79164500000479165</v>
      </c>
      <c r="I64" s="25"/>
      <c r="J64" s="25"/>
      <c r="K64" s="35"/>
      <c r="L64" s="25"/>
      <c r="M64" s="36"/>
      <c r="N64" s="25"/>
      <c r="O64" s="25">
        <f t="shared" ca="1" si="15"/>
        <v>6.656998206312297E-3</v>
      </c>
      <c r="P64" s="25">
        <f t="shared" ca="1" si="7"/>
        <v>-0.75887451626885616</v>
      </c>
      <c r="Q64" s="36">
        <f t="shared" si="13"/>
        <v>20732.705999999998</v>
      </c>
      <c r="S64">
        <f>G64</f>
        <v>-0.79164500000479165</v>
      </c>
      <c r="W64" s="49" t="str">
        <f t="shared" si="14"/>
        <v>II</v>
      </c>
    </row>
    <row r="65" spans="1:23" x14ac:dyDescent="0.2">
      <c r="A65" s="25" t="s">
        <v>11</v>
      </c>
      <c r="B65" s="25"/>
      <c r="C65" s="47">
        <f>C$4</f>
        <v>35755</v>
      </c>
      <c r="D65" s="47"/>
      <c r="E65" s="35">
        <f t="shared" si="10"/>
        <v>0</v>
      </c>
      <c r="F65" s="35">
        <f t="shared" si="11"/>
        <v>0</v>
      </c>
      <c r="G65" s="35">
        <f t="shared" si="12"/>
        <v>0</v>
      </c>
      <c r="I65" s="25">
        <f>G65</f>
        <v>0</v>
      </c>
      <c r="J65" s="25"/>
      <c r="K65" s="35"/>
      <c r="L65" s="25"/>
      <c r="M65" s="36"/>
      <c r="N65" s="25"/>
      <c r="O65" s="25">
        <f t="shared" ca="1" si="15"/>
        <v>6.6578313491304567E-3</v>
      </c>
      <c r="P65" s="25">
        <f t="shared" ca="1" si="7"/>
        <v>-0.75888587973411725</v>
      </c>
      <c r="Q65" s="36">
        <f t="shared" si="13"/>
        <v>20736.5</v>
      </c>
      <c r="R65">
        <f>G65</f>
        <v>0</v>
      </c>
      <c r="W65" s="49" t="str">
        <f t="shared" si="14"/>
        <v>I</v>
      </c>
    </row>
    <row r="66" spans="1:23" x14ac:dyDescent="0.2">
      <c r="A66" s="37" t="s">
        <v>51</v>
      </c>
      <c r="B66" s="38" t="s">
        <v>41</v>
      </c>
      <c r="C66" s="39">
        <v>36049.269</v>
      </c>
      <c r="D66" s="39" t="s">
        <v>42</v>
      </c>
      <c r="E66" s="35">
        <f t="shared" si="10"/>
        <v>49.006363338112955</v>
      </c>
      <c r="F66" s="35">
        <f t="shared" si="11"/>
        <v>49</v>
      </c>
      <c r="G66" s="35">
        <f t="shared" si="12"/>
        <v>3.8209999998798594E-2</v>
      </c>
      <c r="H66" s="11">
        <f t="shared" ref="H66:H74" si="16">G66</f>
        <v>3.8209999998798594E-2</v>
      </c>
      <c r="I66" s="25"/>
      <c r="J66" s="25"/>
      <c r="K66" s="35"/>
      <c r="L66" s="25"/>
      <c r="M66" s="36"/>
      <c r="N66" s="25"/>
      <c r="O66" s="25">
        <f t="shared" ca="1" si="15"/>
        <v>6.7394793453100623E-3</v>
      </c>
      <c r="P66" s="25">
        <f t="shared" ca="1" si="7"/>
        <v>-0.75999949932970468</v>
      </c>
      <c r="Q66" s="36">
        <f t="shared" si="13"/>
        <v>21030.769</v>
      </c>
      <c r="R66">
        <f>G66</f>
        <v>3.8209999998798594E-2</v>
      </c>
      <c r="W66" s="49" t="str">
        <f t="shared" si="14"/>
        <v>I</v>
      </c>
    </row>
    <row r="67" spans="1:23" x14ac:dyDescent="0.2">
      <c r="A67" s="37" t="s">
        <v>44</v>
      </c>
      <c r="B67" s="38" t="s">
        <v>45</v>
      </c>
      <c r="C67" s="39">
        <v>36075.53</v>
      </c>
      <c r="D67" s="39" t="s">
        <v>42</v>
      </c>
      <c r="E67" s="35">
        <f t="shared" si="10"/>
        <v>53.379763552277936</v>
      </c>
      <c r="F67" s="35">
        <f t="shared" si="11"/>
        <v>53.5</v>
      </c>
      <c r="G67" s="35">
        <f t="shared" si="12"/>
        <v>-0.72198500000376953</v>
      </c>
      <c r="H67" s="11">
        <f t="shared" si="16"/>
        <v>-0.72198500000376953</v>
      </c>
      <c r="I67" s="25"/>
      <c r="J67" s="25"/>
      <c r="K67" s="35"/>
      <c r="L67" s="25"/>
      <c r="M67" s="36"/>
      <c r="N67" s="25"/>
      <c r="O67" s="25">
        <f t="shared" ca="1" si="15"/>
        <v>6.7469776306734956E-3</v>
      </c>
      <c r="P67" s="25">
        <f t="shared" ca="1" si="7"/>
        <v>-0.76010177051705452</v>
      </c>
      <c r="Q67" s="36">
        <f t="shared" si="13"/>
        <v>21057.03</v>
      </c>
      <c r="S67">
        <f>G67</f>
        <v>-0.72198500000376953</v>
      </c>
      <c r="W67" s="49" t="str">
        <f t="shared" si="14"/>
        <v>II</v>
      </c>
    </row>
    <row r="68" spans="1:23" x14ac:dyDescent="0.2">
      <c r="A68" s="37" t="s">
        <v>43</v>
      </c>
      <c r="B68" s="38" t="s">
        <v>41</v>
      </c>
      <c r="C68" s="39">
        <v>36079.224999999999</v>
      </c>
      <c r="D68" s="39" t="s">
        <v>42</v>
      </c>
      <c r="E68" s="35">
        <f t="shared" si="10"/>
        <v>53.995113835638776</v>
      </c>
      <c r="F68" s="35">
        <f t="shared" si="11"/>
        <v>54</v>
      </c>
      <c r="G68" s="35">
        <f t="shared" si="12"/>
        <v>-2.9340000000956934E-2</v>
      </c>
      <c r="H68" s="11">
        <f t="shared" si="16"/>
        <v>-2.9340000000956934E-2</v>
      </c>
      <c r="I68" s="25"/>
      <c r="J68" s="25"/>
      <c r="K68" s="35"/>
      <c r="L68" s="25"/>
      <c r="M68" s="36"/>
      <c r="N68" s="25"/>
      <c r="O68" s="25">
        <f t="shared" ca="1" si="15"/>
        <v>6.7478107734916543E-3</v>
      </c>
      <c r="P68" s="25">
        <f t="shared" ca="1" si="7"/>
        <v>-0.76011313398231561</v>
      </c>
      <c r="Q68" s="36">
        <f t="shared" si="13"/>
        <v>21060.724999999999</v>
      </c>
      <c r="R68">
        <f>G68</f>
        <v>-2.9340000000956934E-2</v>
      </c>
      <c r="W68" s="49" t="str">
        <f t="shared" si="14"/>
        <v>I</v>
      </c>
    </row>
    <row r="69" spans="1:23" x14ac:dyDescent="0.2">
      <c r="A69" s="37" t="s">
        <v>44</v>
      </c>
      <c r="B69" s="38" t="s">
        <v>45</v>
      </c>
      <c r="C69" s="39">
        <v>36081.521000000001</v>
      </c>
      <c r="D69" s="39" t="s">
        <v>42</v>
      </c>
      <c r="E69" s="35">
        <f t="shared" si="10"/>
        <v>54.377480344596265</v>
      </c>
      <c r="F69" s="35">
        <f t="shared" si="11"/>
        <v>54.5</v>
      </c>
      <c r="G69" s="35">
        <f t="shared" si="12"/>
        <v>-0.73569500000303378</v>
      </c>
      <c r="H69" s="11">
        <f t="shared" si="16"/>
        <v>-0.73569500000303378</v>
      </c>
      <c r="I69" s="25"/>
      <c r="J69" s="25"/>
      <c r="K69" s="35"/>
      <c r="L69" s="25"/>
      <c r="M69" s="36"/>
      <c r="N69" s="25"/>
      <c r="O69" s="25">
        <f t="shared" ca="1" si="15"/>
        <v>6.748643916309814E-3</v>
      </c>
      <c r="P69" s="25">
        <f t="shared" ca="1" si="7"/>
        <v>-0.76012449744757671</v>
      </c>
      <c r="Q69" s="36">
        <f t="shared" si="13"/>
        <v>21063.021000000001</v>
      </c>
      <c r="S69">
        <f>G69</f>
        <v>-0.73569500000303378</v>
      </c>
      <c r="W69" s="49" t="str">
        <f t="shared" si="14"/>
        <v>II</v>
      </c>
    </row>
    <row r="70" spans="1:23" x14ac:dyDescent="0.2">
      <c r="A70" s="37" t="s">
        <v>44</v>
      </c>
      <c r="B70" s="38" t="s">
        <v>45</v>
      </c>
      <c r="C70" s="39">
        <v>36111.430999999997</v>
      </c>
      <c r="D70" s="39" t="s">
        <v>42</v>
      </c>
      <c r="E70" s="35">
        <f t="shared" si="10"/>
        <v>59.35857018906772</v>
      </c>
      <c r="F70" s="35">
        <f t="shared" si="11"/>
        <v>59.5</v>
      </c>
      <c r="G70" s="35">
        <f t="shared" si="12"/>
        <v>-0.84924500000488479</v>
      </c>
      <c r="H70" s="11">
        <f t="shared" si="16"/>
        <v>-0.84924500000488479</v>
      </c>
      <c r="I70" s="25"/>
      <c r="J70" s="25"/>
      <c r="K70" s="35"/>
      <c r="L70" s="25"/>
      <c r="M70" s="36"/>
      <c r="N70" s="25"/>
      <c r="O70" s="25">
        <f t="shared" ca="1" si="15"/>
        <v>6.756975344491406E-3</v>
      </c>
      <c r="P70" s="25">
        <f t="shared" ca="1" si="7"/>
        <v>-0.76023813210018776</v>
      </c>
      <c r="Q70" s="36">
        <f t="shared" si="13"/>
        <v>21092.930999999997</v>
      </c>
      <c r="S70">
        <f>G70</f>
        <v>-0.84924500000488479</v>
      </c>
      <c r="W70" s="49" t="str">
        <f t="shared" si="14"/>
        <v>II</v>
      </c>
    </row>
    <row r="71" spans="1:23" x14ac:dyDescent="0.2">
      <c r="A71" s="37" t="s">
        <v>44</v>
      </c>
      <c r="B71" s="38" t="s">
        <v>45</v>
      </c>
      <c r="C71" s="39">
        <v>36129.478000000003</v>
      </c>
      <c r="D71" s="39" t="s">
        <v>42</v>
      </c>
      <c r="E71" s="35">
        <f t="shared" si="10"/>
        <v>62.364044225283614</v>
      </c>
      <c r="F71" s="35">
        <f t="shared" si="11"/>
        <v>62.5</v>
      </c>
      <c r="G71" s="35">
        <f t="shared" si="12"/>
        <v>-0.81637499999487773</v>
      </c>
      <c r="H71" s="11">
        <f t="shared" si="16"/>
        <v>-0.81637499999487773</v>
      </c>
      <c r="I71" s="25"/>
      <c r="J71" s="25"/>
      <c r="K71" s="35"/>
      <c r="L71" s="25"/>
      <c r="M71" s="36"/>
      <c r="N71" s="25"/>
      <c r="O71" s="25">
        <f t="shared" ca="1" si="15"/>
        <v>6.7619742014003613E-3</v>
      </c>
      <c r="P71" s="25">
        <f t="shared" ca="1" si="7"/>
        <v>-0.76030631289175432</v>
      </c>
      <c r="Q71" s="36">
        <f t="shared" si="13"/>
        <v>21110.978000000003</v>
      </c>
      <c r="S71">
        <f>G71</f>
        <v>-0.81637499999487773</v>
      </c>
      <c r="W71" s="49" t="str">
        <f t="shared" si="14"/>
        <v>II</v>
      </c>
    </row>
    <row r="72" spans="1:23" x14ac:dyDescent="0.2">
      <c r="A72" s="37" t="s">
        <v>43</v>
      </c>
      <c r="B72" s="38" t="s">
        <v>41</v>
      </c>
      <c r="C72" s="39">
        <v>36139.269999999997</v>
      </c>
      <c r="D72" s="39" t="s">
        <v>42</v>
      </c>
      <c r="E72" s="35">
        <f t="shared" si="10"/>
        <v>63.99476411017298</v>
      </c>
      <c r="F72" s="35">
        <f t="shared" si="11"/>
        <v>64</v>
      </c>
      <c r="G72" s="35">
        <f t="shared" si="12"/>
        <v>-3.1440000006114133E-2</v>
      </c>
      <c r="H72" s="25">
        <f t="shared" si="16"/>
        <v>-3.1440000006114133E-2</v>
      </c>
      <c r="I72" s="25"/>
      <c r="J72" s="25"/>
      <c r="K72" s="35"/>
      <c r="L72" s="25"/>
      <c r="M72" s="36"/>
      <c r="N72" s="25"/>
      <c r="O72" s="25">
        <f t="shared" ca="1" si="15"/>
        <v>6.7644736298548393E-3</v>
      </c>
      <c r="P72" s="25">
        <f t="shared" ca="1" si="7"/>
        <v>-0.7603404032875376</v>
      </c>
      <c r="Q72" s="36">
        <f t="shared" si="13"/>
        <v>21120.769999999997</v>
      </c>
      <c r="R72">
        <f t="shared" ref="R72:R81" si="17">G72</f>
        <v>-3.1440000006114133E-2</v>
      </c>
      <c r="W72" s="49" t="str">
        <f t="shared" si="14"/>
        <v>I</v>
      </c>
    </row>
    <row r="73" spans="1:23" x14ac:dyDescent="0.2">
      <c r="A73" s="37" t="s">
        <v>43</v>
      </c>
      <c r="B73" s="38" t="s">
        <v>41</v>
      </c>
      <c r="C73" s="39">
        <v>36163.358999999997</v>
      </c>
      <c r="D73" s="39" t="s">
        <v>42</v>
      </c>
      <c r="E73" s="35">
        <f t="shared" si="10"/>
        <v>68.006448271439709</v>
      </c>
      <c r="F73" s="35">
        <f t="shared" si="11"/>
        <v>68</v>
      </c>
      <c r="G73" s="35">
        <f t="shared" si="12"/>
        <v>3.8719999996828847E-2</v>
      </c>
      <c r="H73" s="25">
        <f t="shared" si="16"/>
        <v>3.8719999996828847E-2</v>
      </c>
      <c r="I73" s="25"/>
      <c r="J73" s="25"/>
      <c r="K73" s="35"/>
      <c r="L73" s="25"/>
      <c r="M73" s="36"/>
      <c r="N73" s="25"/>
      <c r="O73" s="25">
        <f t="shared" ca="1" si="15"/>
        <v>6.7711387724001129E-3</v>
      </c>
      <c r="P73" s="25">
        <f t="shared" ca="1" si="7"/>
        <v>-0.76043131100962635</v>
      </c>
      <c r="Q73" s="36">
        <f t="shared" si="13"/>
        <v>21144.858999999997</v>
      </c>
      <c r="R73">
        <f t="shared" si="17"/>
        <v>3.8719999996828847E-2</v>
      </c>
      <c r="W73" s="49" t="str">
        <f t="shared" si="14"/>
        <v>I</v>
      </c>
    </row>
    <row r="74" spans="1:23" x14ac:dyDescent="0.2">
      <c r="A74" s="37" t="s">
        <v>43</v>
      </c>
      <c r="B74" s="38" t="s">
        <v>41</v>
      </c>
      <c r="C74" s="39">
        <v>36187.286</v>
      </c>
      <c r="D74" s="39" t="s">
        <v>42</v>
      </c>
      <c r="E74" s="35">
        <f t="shared" si="10"/>
        <v>71.99115361108197</v>
      </c>
      <c r="F74" s="35">
        <f t="shared" si="11"/>
        <v>72</v>
      </c>
      <c r="G74" s="35">
        <f t="shared" si="12"/>
        <v>-5.311999999685213E-2</v>
      </c>
      <c r="H74" s="25">
        <f t="shared" si="16"/>
        <v>-5.311999999685213E-2</v>
      </c>
      <c r="I74" s="25"/>
      <c r="J74" s="25"/>
      <c r="K74" s="35"/>
      <c r="L74" s="25"/>
      <c r="M74" s="36"/>
      <c r="N74" s="25"/>
      <c r="O74" s="25">
        <f t="shared" ca="1" si="15"/>
        <v>6.7778039149453875E-3</v>
      </c>
      <c r="P74" s="25">
        <f t="shared" ca="1" si="7"/>
        <v>-0.76052221873171511</v>
      </c>
      <c r="Q74" s="36">
        <f t="shared" si="13"/>
        <v>21168.786</v>
      </c>
      <c r="R74">
        <f t="shared" si="17"/>
        <v>-5.311999999685213E-2</v>
      </c>
      <c r="W74" s="49" t="str">
        <f t="shared" si="14"/>
        <v>I</v>
      </c>
    </row>
    <row r="75" spans="1:23" x14ac:dyDescent="0.2">
      <c r="A75" s="37" t="s">
        <v>52</v>
      </c>
      <c r="B75" s="38" t="s">
        <v>41</v>
      </c>
      <c r="C75" s="39">
        <v>36349.485999999997</v>
      </c>
      <c r="D75" s="39" t="s">
        <v>42</v>
      </c>
      <c r="E75" s="35">
        <f t="shared" si="10"/>
        <v>99.003282423297236</v>
      </c>
      <c r="F75" s="35">
        <f t="shared" si="11"/>
        <v>99</v>
      </c>
      <c r="G75" s="35">
        <f t="shared" si="12"/>
        <v>1.9710000000486616E-2</v>
      </c>
      <c r="H75" s="48"/>
      <c r="I75" s="25">
        <f>G75</f>
        <v>1.9710000000486616E-2</v>
      </c>
      <c r="J75" s="25"/>
      <c r="K75" s="35"/>
      <c r="L75" s="25"/>
      <c r="M75" s="36"/>
      <c r="N75" s="25"/>
      <c r="O75" s="25">
        <f t="shared" ca="1" si="15"/>
        <v>6.8227936271259863E-3</v>
      </c>
      <c r="P75" s="25">
        <f t="shared" ca="1" si="7"/>
        <v>-0.76113584585581429</v>
      </c>
      <c r="Q75" s="36">
        <f t="shared" si="13"/>
        <v>21330.985999999997</v>
      </c>
      <c r="R75">
        <f t="shared" si="17"/>
        <v>1.9710000000486616E-2</v>
      </c>
      <c r="W75" s="49" t="str">
        <f t="shared" si="14"/>
        <v>I</v>
      </c>
    </row>
    <row r="76" spans="1:23" x14ac:dyDescent="0.2">
      <c r="A76" s="37" t="s">
        <v>52</v>
      </c>
      <c r="B76" s="38" t="s">
        <v>41</v>
      </c>
      <c r="C76" s="39">
        <v>36361.453000000001</v>
      </c>
      <c r="D76" s="39" t="s">
        <v>42</v>
      </c>
      <c r="E76" s="35">
        <f t="shared" si="10"/>
        <v>100.99621796889464</v>
      </c>
      <c r="F76" s="35">
        <f t="shared" si="11"/>
        <v>101</v>
      </c>
      <c r="G76" s="35">
        <f t="shared" si="12"/>
        <v>-2.2709999997459818E-2</v>
      </c>
      <c r="H76" s="48"/>
      <c r="I76" s="25">
        <f>G76</f>
        <v>-2.2709999997459818E-2</v>
      </c>
      <c r="J76" s="25"/>
      <c r="K76" s="35"/>
      <c r="L76" s="25"/>
      <c r="M76" s="36"/>
      <c r="N76" s="25"/>
      <c r="O76" s="25">
        <f t="shared" ca="1" si="15"/>
        <v>6.8261261983986231E-3</v>
      </c>
      <c r="P76" s="25">
        <f t="shared" ca="1" si="7"/>
        <v>-0.76118129971685877</v>
      </c>
      <c r="Q76" s="36">
        <f t="shared" si="13"/>
        <v>21342.953000000001</v>
      </c>
      <c r="R76">
        <f t="shared" si="17"/>
        <v>-2.2709999997459818E-2</v>
      </c>
      <c r="W76" s="49" t="str">
        <f t="shared" si="14"/>
        <v>I</v>
      </c>
    </row>
    <row r="77" spans="1:23" x14ac:dyDescent="0.2">
      <c r="A77" s="37" t="s">
        <v>52</v>
      </c>
      <c r="B77" s="38" t="s">
        <v>41</v>
      </c>
      <c r="C77" s="39">
        <v>36403.474000000002</v>
      </c>
      <c r="D77" s="39" t="s">
        <v>42</v>
      </c>
      <c r="E77" s="35">
        <f t="shared" si="10"/>
        <v>107.99422453374135</v>
      </c>
      <c r="F77" s="35">
        <f t="shared" si="11"/>
        <v>108</v>
      </c>
      <c r="G77" s="35">
        <f t="shared" si="12"/>
        <v>-3.4679999997024424E-2</v>
      </c>
      <c r="H77" s="48"/>
      <c r="I77" s="25">
        <f>G77</f>
        <v>-3.4679999997024424E-2</v>
      </c>
      <c r="J77" s="25"/>
      <c r="K77" s="35"/>
      <c r="L77" s="25"/>
      <c r="M77" s="36"/>
      <c r="N77" s="25"/>
      <c r="O77" s="25">
        <f t="shared" ca="1" si="15"/>
        <v>6.8377901978528529E-3</v>
      </c>
      <c r="P77" s="25">
        <f t="shared" ca="1" si="7"/>
        <v>-0.76134038823051409</v>
      </c>
      <c r="Q77" s="36">
        <f t="shared" si="13"/>
        <v>21384.974000000002</v>
      </c>
      <c r="R77">
        <f t="shared" si="17"/>
        <v>-3.4679999997024424E-2</v>
      </c>
      <c r="W77" s="49" t="str">
        <f t="shared" si="14"/>
        <v>I</v>
      </c>
    </row>
    <row r="78" spans="1:23" x14ac:dyDescent="0.2">
      <c r="A78" s="37" t="s">
        <v>47</v>
      </c>
      <c r="B78" s="38" t="s">
        <v>41</v>
      </c>
      <c r="C78" s="39">
        <v>36433.542000000001</v>
      </c>
      <c r="D78" s="39" t="s">
        <v>42</v>
      </c>
      <c r="E78" s="35">
        <f t="shared" si="10"/>
        <v>113.00162705609451</v>
      </c>
      <c r="F78" s="35">
        <f t="shared" si="11"/>
        <v>113</v>
      </c>
      <c r="G78" s="35">
        <f t="shared" si="12"/>
        <v>9.770000004209578E-3</v>
      </c>
      <c r="H78" s="48"/>
      <c r="I78" s="25">
        <f>G78</f>
        <v>9.770000004209578E-3</v>
      </c>
      <c r="J78" s="25"/>
      <c r="K78" s="35"/>
      <c r="L78" s="25"/>
      <c r="M78" s="36"/>
      <c r="N78" s="25"/>
      <c r="O78" s="25">
        <f t="shared" ca="1" si="15"/>
        <v>6.8461216260344449E-3</v>
      </c>
      <c r="P78" s="25">
        <f t="shared" ca="1" si="7"/>
        <v>-0.76145402288312503</v>
      </c>
      <c r="Q78" s="36">
        <f t="shared" si="13"/>
        <v>21415.042000000001</v>
      </c>
      <c r="R78">
        <f t="shared" si="17"/>
        <v>9.770000004209578E-3</v>
      </c>
      <c r="W78" s="49" t="str">
        <f t="shared" si="14"/>
        <v>I</v>
      </c>
    </row>
    <row r="79" spans="1:23" x14ac:dyDescent="0.2">
      <c r="A79" s="37" t="s">
        <v>52</v>
      </c>
      <c r="B79" s="38" t="s">
        <v>41</v>
      </c>
      <c r="C79" s="39">
        <v>36433.542999999998</v>
      </c>
      <c r="D79" s="39" t="s">
        <v>42</v>
      </c>
      <c r="E79" s="35">
        <f t="shared" si="10"/>
        <v>113.0017935920299</v>
      </c>
      <c r="F79" s="35">
        <f t="shared" si="11"/>
        <v>113</v>
      </c>
      <c r="G79" s="35">
        <f t="shared" si="12"/>
        <v>1.0770000000775326E-2</v>
      </c>
      <c r="H79" s="48"/>
      <c r="I79" s="25">
        <f>G79</f>
        <v>1.0770000000775326E-2</v>
      </c>
      <c r="J79" s="25"/>
      <c r="K79" s="35"/>
      <c r="L79" s="25"/>
      <c r="M79" s="36"/>
      <c r="N79" s="25"/>
      <c r="O79" s="25">
        <f t="shared" ca="1" si="15"/>
        <v>6.8461216260344449E-3</v>
      </c>
      <c r="P79" s="25">
        <f t="shared" ca="1" si="7"/>
        <v>-0.76145402288312503</v>
      </c>
      <c r="Q79" s="36">
        <f t="shared" si="13"/>
        <v>21415.042999999998</v>
      </c>
      <c r="R79">
        <f t="shared" si="17"/>
        <v>1.0770000000775326E-2</v>
      </c>
      <c r="W79" s="49" t="str">
        <f t="shared" si="14"/>
        <v>I</v>
      </c>
    </row>
    <row r="80" spans="1:23" x14ac:dyDescent="0.2">
      <c r="A80" s="37" t="s">
        <v>43</v>
      </c>
      <c r="B80" s="38" t="s">
        <v>41</v>
      </c>
      <c r="C80" s="39">
        <v>36463.466999999997</v>
      </c>
      <c r="D80" s="39" t="s">
        <v>42</v>
      </c>
      <c r="E80" s="35">
        <f t="shared" si="10"/>
        <v>117.98521493960523</v>
      </c>
      <c r="F80" s="35">
        <f t="shared" si="11"/>
        <v>118</v>
      </c>
      <c r="G80" s="35">
        <f t="shared" si="12"/>
        <v>-8.878000000549946E-2</v>
      </c>
      <c r="H80" s="25">
        <f>G80</f>
        <v>-8.878000000549946E-2</v>
      </c>
      <c r="I80" s="25"/>
      <c r="J80" s="25"/>
      <c r="K80" s="35"/>
      <c r="L80" s="25"/>
      <c r="M80" s="36"/>
      <c r="N80" s="25"/>
      <c r="O80" s="25">
        <f t="shared" ca="1" si="15"/>
        <v>6.854453054216037E-3</v>
      </c>
      <c r="P80" s="25">
        <f t="shared" ca="1" si="7"/>
        <v>-0.76156765753573596</v>
      </c>
      <c r="Q80" s="36">
        <f t="shared" si="13"/>
        <v>21444.966999999997</v>
      </c>
      <c r="R80">
        <f t="shared" si="17"/>
        <v>-8.878000000549946E-2</v>
      </c>
      <c r="W80" s="49" t="str">
        <f t="shared" si="14"/>
        <v>I</v>
      </c>
    </row>
    <row r="81" spans="1:23" x14ac:dyDescent="0.2">
      <c r="A81" s="37" t="s">
        <v>43</v>
      </c>
      <c r="B81" s="38" t="s">
        <v>41</v>
      </c>
      <c r="C81" s="39">
        <v>36469.529000000002</v>
      </c>
      <c r="D81" s="39" t="s">
        <v>42</v>
      </c>
      <c r="E81" s="35">
        <f t="shared" si="10"/>
        <v>118.99475578337709</v>
      </c>
      <c r="F81" s="35">
        <f t="shared" si="11"/>
        <v>119</v>
      </c>
      <c r="G81" s="35">
        <f t="shared" si="12"/>
        <v>-3.1490000001213048E-2</v>
      </c>
      <c r="H81" s="25">
        <f>G81</f>
        <v>-3.1490000001213048E-2</v>
      </c>
      <c r="I81" s="25"/>
      <c r="J81" s="25"/>
      <c r="K81" s="35"/>
      <c r="L81" s="25"/>
      <c r="M81" s="36"/>
      <c r="N81" s="25"/>
      <c r="O81" s="25">
        <f t="shared" ca="1" si="15"/>
        <v>6.8561193398523554E-3</v>
      </c>
      <c r="P81" s="25">
        <f t="shared" ca="1" si="7"/>
        <v>-0.76159038446625815</v>
      </c>
      <c r="Q81" s="36">
        <f t="shared" si="13"/>
        <v>21451.029000000002</v>
      </c>
      <c r="R81">
        <f t="shared" si="17"/>
        <v>-3.1490000001213048E-2</v>
      </c>
      <c r="W81" s="49" t="str">
        <f t="shared" si="14"/>
        <v>I</v>
      </c>
    </row>
    <row r="82" spans="1:23" x14ac:dyDescent="0.2">
      <c r="A82" s="37" t="s">
        <v>53</v>
      </c>
      <c r="B82" s="38" t="s">
        <v>45</v>
      </c>
      <c r="C82" s="39">
        <v>36958.241999999998</v>
      </c>
      <c r="D82" s="39" t="s">
        <v>42</v>
      </c>
      <c r="E82" s="35">
        <f t="shared" si="10"/>
        <v>200.38303265270068</v>
      </c>
      <c r="F82" s="35">
        <f t="shared" si="11"/>
        <v>200.5</v>
      </c>
      <c r="G82" s="35">
        <f t="shared" si="12"/>
        <v>-0.70235500000126194</v>
      </c>
      <c r="H82" s="48"/>
      <c r="I82" s="25">
        <f t="shared" ref="I82:I109" si="18">G82</f>
        <v>-0.70235500000126194</v>
      </c>
      <c r="J82" s="25"/>
      <c r="K82" s="35"/>
      <c r="L82" s="25"/>
      <c r="M82" s="36"/>
      <c r="N82" s="25"/>
      <c r="O82" s="25">
        <f t="shared" ca="1" si="15"/>
        <v>6.9919216192123115E-3</v>
      </c>
      <c r="P82" s="25">
        <f t="shared" ca="1" si="7"/>
        <v>-0.7634426293038169</v>
      </c>
      <c r="Q82" s="36">
        <f t="shared" si="13"/>
        <v>21939.741999999998</v>
      </c>
      <c r="S82">
        <f>G82</f>
        <v>-0.70235500000126194</v>
      </c>
      <c r="W82" s="49" t="str">
        <f t="shared" si="14"/>
        <v>II</v>
      </c>
    </row>
    <row r="83" spans="1:23" x14ac:dyDescent="0.2">
      <c r="A83" s="37" t="s">
        <v>53</v>
      </c>
      <c r="B83" s="38" t="s">
        <v>45</v>
      </c>
      <c r="C83" s="39">
        <v>37222.375999999997</v>
      </c>
      <c r="D83" s="39" t="s">
        <v>42</v>
      </c>
      <c r="E83" s="35">
        <f t="shared" si="10"/>
        <v>244.37083556075089</v>
      </c>
      <c r="F83" s="35">
        <f t="shared" si="11"/>
        <v>244.5</v>
      </c>
      <c r="G83" s="35">
        <f t="shared" si="12"/>
        <v>-0.77559500000643311</v>
      </c>
      <c r="H83" s="48"/>
      <c r="I83" s="25">
        <f t="shared" si="18"/>
        <v>-0.77559500000643311</v>
      </c>
      <c r="J83" s="25"/>
      <c r="K83" s="35"/>
      <c r="L83" s="25"/>
      <c r="M83" s="36"/>
      <c r="N83" s="25"/>
      <c r="O83" s="25">
        <f t="shared" ca="1" si="15"/>
        <v>7.0652381872103251E-3</v>
      </c>
      <c r="P83" s="25">
        <f t="shared" ca="1" si="7"/>
        <v>-0.76444261424679338</v>
      </c>
      <c r="Q83" s="36">
        <f t="shared" si="13"/>
        <v>22203.875999999997</v>
      </c>
      <c r="S83">
        <f>G83</f>
        <v>-0.77559500000643311</v>
      </c>
      <c r="W83" s="49" t="str">
        <f t="shared" si="14"/>
        <v>II</v>
      </c>
    </row>
    <row r="84" spans="1:23" x14ac:dyDescent="0.2">
      <c r="A84" s="37" t="s">
        <v>53</v>
      </c>
      <c r="B84" s="38" t="s">
        <v>45</v>
      </c>
      <c r="C84" s="39">
        <v>37348.428</v>
      </c>
      <c r="D84" s="39" t="s">
        <v>42</v>
      </c>
      <c r="E84" s="35">
        <f t="shared" si="10"/>
        <v>265.36302335999568</v>
      </c>
      <c r="F84" s="35">
        <f t="shared" si="11"/>
        <v>265.5</v>
      </c>
      <c r="G84" s="35">
        <f t="shared" si="12"/>
        <v>-0.82250500000372995</v>
      </c>
      <c r="H84" s="48"/>
      <c r="I84" s="25">
        <f t="shared" si="18"/>
        <v>-0.82250500000372995</v>
      </c>
      <c r="J84" s="25"/>
      <c r="K84" s="35"/>
      <c r="L84" s="25"/>
      <c r="M84" s="36"/>
      <c r="N84" s="25"/>
      <c r="O84" s="25">
        <f t="shared" ca="1" si="15"/>
        <v>7.1002301855730126E-3</v>
      </c>
      <c r="P84" s="25">
        <f t="shared" ca="1" si="7"/>
        <v>-0.76491987978775944</v>
      </c>
      <c r="Q84" s="36">
        <f t="shared" si="13"/>
        <v>22329.928</v>
      </c>
      <c r="S84">
        <f>G84</f>
        <v>-0.82250500000372995</v>
      </c>
      <c r="W84" s="49" t="str">
        <f t="shared" si="14"/>
        <v>II</v>
      </c>
    </row>
    <row r="85" spans="1:23" x14ac:dyDescent="0.2">
      <c r="A85" s="37" t="s">
        <v>52</v>
      </c>
      <c r="B85" s="38" t="s">
        <v>41</v>
      </c>
      <c r="C85" s="39">
        <v>37586.463000000003</v>
      </c>
      <c r="D85" s="39" t="s">
        <v>42</v>
      </c>
      <c r="E85" s="35">
        <f t="shared" ref="E85:E109" si="19">(C85-C$7)/C$8</f>
        <v>305.00440487550662</v>
      </c>
      <c r="F85" s="35">
        <f t="shared" ref="F85:F109" si="20">ROUND(2*E85,0)/2</f>
        <v>305</v>
      </c>
      <c r="G85" s="35">
        <f t="shared" ref="G85:G109" si="21">C85-(C$7+C$8*F85)</f>
        <v>2.6450000004842877E-2</v>
      </c>
      <c r="H85" s="48"/>
      <c r="I85" s="25">
        <f t="shared" si="18"/>
        <v>2.6450000004842877E-2</v>
      </c>
      <c r="J85" s="25"/>
      <c r="K85" s="35"/>
      <c r="L85" s="25"/>
      <c r="M85" s="36"/>
      <c r="N85" s="25"/>
      <c r="O85" s="25">
        <f t="shared" ca="1" si="15"/>
        <v>7.1660484682075929E-3</v>
      </c>
      <c r="P85" s="25">
        <f t="shared" ca="1" si="7"/>
        <v>-0.76581759354338608</v>
      </c>
      <c r="Q85" s="36">
        <f t="shared" ref="Q85:Q109" si="22">C85-15018.5</f>
        <v>22567.963000000003</v>
      </c>
      <c r="R85">
        <f>G85</f>
        <v>2.6450000004842877E-2</v>
      </c>
      <c r="W85" s="49" t="str">
        <f t="shared" ref="W85:W109" si="23">IF(F85=INT(F85),"I","II")</f>
        <v>I</v>
      </c>
    </row>
    <row r="86" spans="1:23" x14ac:dyDescent="0.2">
      <c r="A86" s="37" t="s">
        <v>53</v>
      </c>
      <c r="B86" s="38" t="s">
        <v>45</v>
      </c>
      <c r="C86" s="39">
        <v>38441.302000000003</v>
      </c>
      <c r="D86" s="39" t="s">
        <v>42</v>
      </c>
      <c r="E86" s="35">
        <f t="shared" si="19"/>
        <v>447.36581783300164</v>
      </c>
      <c r="F86" s="35">
        <f t="shared" si="20"/>
        <v>447.5</v>
      </c>
      <c r="G86" s="35">
        <f t="shared" si="21"/>
        <v>-0.8057249999983469</v>
      </c>
      <c r="H86" s="48"/>
      <c r="I86" s="25">
        <f t="shared" si="18"/>
        <v>-0.8057249999983469</v>
      </c>
      <c r="J86" s="25"/>
      <c r="K86" s="35"/>
      <c r="L86" s="25"/>
      <c r="M86" s="36"/>
      <c r="N86" s="25"/>
      <c r="O86" s="25">
        <f t="shared" ref="O86:O109" ca="1" si="24">+C$11+F86*C$12</f>
        <v>7.4034941713829764E-3</v>
      </c>
      <c r="P86" s="25">
        <f t="shared" ref="P86:P109" ca="1" si="25">+D$11+$F86*D$12</f>
        <v>-0.7690561811427985</v>
      </c>
      <c r="Q86" s="36">
        <f t="shared" si="22"/>
        <v>23422.802000000003</v>
      </c>
      <c r="S86">
        <f>G86</f>
        <v>-0.8057249999983469</v>
      </c>
      <c r="W86" s="49" t="str">
        <f t="shared" si="23"/>
        <v>II</v>
      </c>
    </row>
    <row r="87" spans="1:23" x14ac:dyDescent="0.2">
      <c r="A87" s="37" t="s">
        <v>53</v>
      </c>
      <c r="B87" s="38" t="s">
        <v>45</v>
      </c>
      <c r="C87" s="39">
        <v>38471.296999999999</v>
      </c>
      <c r="D87" s="39" t="s">
        <v>42</v>
      </c>
      <c r="E87" s="35">
        <f t="shared" si="19"/>
        <v>452.36106323202927</v>
      </c>
      <c r="F87" s="35">
        <f t="shared" si="20"/>
        <v>452.5</v>
      </c>
      <c r="G87" s="35">
        <f t="shared" si="21"/>
        <v>-0.83427500000107102</v>
      </c>
      <c r="H87" s="48"/>
      <c r="I87" s="25">
        <f t="shared" si="18"/>
        <v>-0.83427500000107102</v>
      </c>
      <c r="J87" s="25"/>
      <c r="K87" s="35"/>
      <c r="L87" s="25"/>
      <c r="M87" s="36"/>
      <c r="N87" s="25"/>
      <c r="O87" s="25">
        <f t="shared" ca="1" si="24"/>
        <v>7.4118255995645685E-3</v>
      </c>
      <c r="P87" s="25">
        <f t="shared" ca="1" si="25"/>
        <v>-0.76916981579540955</v>
      </c>
      <c r="Q87" s="36">
        <f t="shared" si="22"/>
        <v>23452.796999999999</v>
      </c>
      <c r="S87">
        <f>G87</f>
        <v>-0.83427500000107102</v>
      </c>
      <c r="W87" s="49" t="str">
        <f t="shared" si="23"/>
        <v>II</v>
      </c>
    </row>
    <row r="88" spans="1:23" x14ac:dyDescent="0.2">
      <c r="A88" s="37" t="s">
        <v>53</v>
      </c>
      <c r="B88" s="38" t="s">
        <v>45</v>
      </c>
      <c r="C88" s="39">
        <v>38651.525999999998</v>
      </c>
      <c r="D88" s="39" t="s">
        <v>42</v>
      </c>
      <c r="E88" s="35">
        <f t="shared" si="19"/>
        <v>482.37566843361259</v>
      </c>
      <c r="F88" s="35">
        <f t="shared" si="20"/>
        <v>482.5</v>
      </c>
      <c r="G88" s="35">
        <f t="shared" si="21"/>
        <v>-0.74657500000466825</v>
      </c>
      <c r="H88" s="48"/>
      <c r="I88" s="25">
        <f t="shared" si="18"/>
        <v>-0.74657500000466825</v>
      </c>
      <c r="J88" s="25"/>
      <c r="K88" s="35"/>
      <c r="L88" s="25"/>
      <c r="M88" s="36"/>
      <c r="N88" s="25"/>
      <c r="O88" s="25">
        <f t="shared" ca="1" si="24"/>
        <v>7.4618141686541226E-3</v>
      </c>
      <c r="P88" s="25">
        <f t="shared" ca="1" si="25"/>
        <v>-0.76985162371107529</v>
      </c>
      <c r="Q88" s="36">
        <f t="shared" si="22"/>
        <v>23633.025999999998</v>
      </c>
      <c r="S88">
        <f>G88</f>
        <v>-0.74657500000466825</v>
      </c>
      <c r="W88" s="49" t="str">
        <f t="shared" si="23"/>
        <v>II</v>
      </c>
    </row>
    <row r="89" spans="1:23" x14ac:dyDescent="0.2">
      <c r="A89" s="37" t="s">
        <v>53</v>
      </c>
      <c r="B89" s="38" t="s">
        <v>45</v>
      </c>
      <c r="C89" s="39">
        <v>38669.474999999999</v>
      </c>
      <c r="D89" s="39" t="s">
        <v>42</v>
      </c>
      <c r="E89" s="35">
        <f t="shared" si="19"/>
        <v>485.36482194810384</v>
      </c>
      <c r="F89" s="35">
        <f t="shared" si="20"/>
        <v>485.5</v>
      </c>
      <c r="G89" s="35">
        <f t="shared" si="21"/>
        <v>-0.81170500000007451</v>
      </c>
      <c r="H89" s="48"/>
      <c r="I89" s="25">
        <f t="shared" si="18"/>
        <v>-0.81170500000007451</v>
      </c>
      <c r="J89" s="25"/>
      <c r="K89" s="35"/>
      <c r="L89" s="25"/>
      <c r="M89" s="36"/>
      <c r="N89" s="25"/>
      <c r="O89" s="25">
        <f t="shared" ca="1" si="24"/>
        <v>7.4668130255630787E-3</v>
      </c>
      <c r="P89" s="25">
        <f t="shared" ca="1" si="25"/>
        <v>-0.76991980450264186</v>
      </c>
      <c r="Q89" s="36">
        <f t="shared" si="22"/>
        <v>23650.974999999999</v>
      </c>
      <c r="S89">
        <f>G89</f>
        <v>-0.81170500000007451</v>
      </c>
      <c r="W89" s="49" t="str">
        <f t="shared" si="23"/>
        <v>II</v>
      </c>
    </row>
    <row r="90" spans="1:23" x14ac:dyDescent="0.2">
      <c r="A90" s="37" t="s">
        <v>52</v>
      </c>
      <c r="B90" s="38" t="s">
        <v>41</v>
      </c>
      <c r="C90" s="39">
        <v>38739.368999999999</v>
      </c>
      <c r="D90" s="39" t="s">
        <v>54</v>
      </c>
      <c r="E90" s="35">
        <f t="shared" si="19"/>
        <v>497.00468465587824</v>
      </c>
      <c r="F90" s="35">
        <f t="shared" si="20"/>
        <v>497</v>
      </c>
      <c r="G90" s="35">
        <f t="shared" si="21"/>
        <v>2.8129999998782296E-2</v>
      </c>
      <c r="H90" s="48"/>
      <c r="I90" s="25">
        <f t="shared" si="18"/>
        <v>2.8129999998782296E-2</v>
      </c>
      <c r="J90" s="25"/>
      <c r="K90" s="35"/>
      <c r="L90" s="25"/>
      <c r="M90" s="36"/>
      <c r="N90" s="25"/>
      <c r="O90" s="25">
        <f t="shared" ca="1" si="24"/>
        <v>7.4859753103807408E-3</v>
      </c>
      <c r="P90" s="25">
        <f t="shared" ca="1" si="25"/>
        <v>-0.77018116420364713</v>
      </c>
      <c r="Q90" s="36">
        <f t="shared" si="22"/>
        <v>23720.868999999999</v>
      </c>
      <c r="R90">
        <f>G90</f>
        <v>2.8129999998782296E-2</v>
      </c>
      <c r="W90" s="49" t="str">
        <f t="shared" si="23"/>
        <v>I</v>
      </c>
    </row>
    <row r="91" spans="1:23" x14ac:dyDescent="0.2">
      <c r="A91" s="37" t="s">
        <v>52</v>
      </c>
      <c r="B91" s="38" t="s">
        <v>41</v>
      </c>
      <c r="C91" s="39">
        <v>39027.508999999998</v>
      </c>
      <c r="D91" s="39" t="s">
        <v>54</v>
      </c>
      <c r="E91" s="35">
        <f t="shared" si="19"/>
        <v>544.990349242511</v>
      </c>
      <c r="F91" s="35">
        <f t="shared" si="20"/>
        <v>545</v>
      </c>
      <c r="G91" s="35">
        <f t="shared" si="21"/>
        <v>-5.7950000002165325E-2</v>
      </c>
      <c r="H91" s="48"/>
      <c r="I91" s="25">
        <f t="shared" si="18"/>
        <v>-5.7950000002165325E-2</v>
      </c>
      <c r="J91" s="25"/>
      <c r="K91" s="35"/>
      <c r="L91" s="25"/>
      <c r="M91" s="36"/>
      <c r="N91" s="25"/>
      <c r="O91" s="25">
        <f t="shared" ca="1" si="24"/>
        <v>7.565957020924028E-3</v>
      </c>
      <c r="P91" s="25">
        <f t="shared" ca="1" si="25"/>
        <v>-0.77127205686871236</v>
      </c>
      <c r="Q91" s="36">
        <f t="shared" si="22"/>
        <v>24009.008999999998</v>
      </c>
      <c r="R91">
        <f>G91</f>
        <v>-5.7950000002165325E-2</v>
      </c>
      <c r="W91" s="49" t="str">
        <f t="shared" si="23"/>
        <v>I</v>
      </c>
    </row>
    <row r="92" spans="1:23" x14ac:dyDescent="0.2">
      <c r="A92" s="37" t="s">
        <v>52</v>
      </c>
      <c r="B92" s="38" t="s">
        <v>41</v>
      </c>
      <c r="C92" s="39">
        <v>39027.567000000003</v>
      </c>
      <c r="D92" s="39" t="s">
        <v>54</v>
      </c>
      <c r="E92" s="35">
        <f t="shared" si="19"/>
        <v>545.00000832679723</v>
      </c>
      <c r="F92" s="35">
        <f t="shared" si="20"/>
        <v>545</v>
      </c>
      <c r="G92" s="35">
        <f t="shared" si="21"/>
        <v>5.0000002374872565E-5</v>
      </c>
      <c r="H92" s="48"/>
      <c r="I92" s="25">
        <f t="shared" si="18"/>
        <v>5.0000002374872565E-5</v>
      </c>
      <c r="J92" s="25"/>
      <c r="K92" s="35"/>
      <c r="L92" s="25"/>
      <c r="M92" s="36"/>
      <c r="N92" s="25"/>
      <c r="O92" s="25">
        <f t="shared" ca="1" si="24"/>
        <v>7.565957020924028E-3</v>
      </c>
      <c r="P92" s="25">
        <f t="shared" ca="1" si="25"/>
        <v>-0.77127205686871236</v>
      </c>
      <c r="Q92" s="36">
        <f t="shared" si="22"/>
        <v>24009.067000000003</v>
      </c>
      <c r="R92">
        <f>G92</f>
        <v>5.0000002374872565E-5</v>
      </c>
      <c r="W92" s="49" t="str">
        <f t="shared" si="23"/>
        <v>I</v>
      </c>
    </row>
    <row r="93" spans="1:23" x14ac:dyDescent="0.2">
      <c r="A93" s="37" t="s">
        <v>52</v>
      </c>
      <c r="B93" s="38" t="s">
        <v>41</v>
      </c>
      <c r="C93" s="39">
        <v>39039.567999999999</v>
      </c>
      <c r="D93" s="39" t="s">
        <v>54</v>
      </c>
      <c r="E93" s="35">
        <f t="shared" si="19"/>
        <v>546.99860609421592</v>
      </c>
      <c r="F93" s="35">
        <f t="shared" si="20"/>
        <v>547</v>
      </c>
      <c r="G93" s="35">
        <f t="shared" si="21"/>
        <v>-8.3700000031967647E-3</v>
      </c>
      <c r="H93" s="48"/>
      <c r="I93" s="25">
        <f t="shared" si="18"/>
        <v>-8.3700000031967647E-3</v>
      </c>
      <c r="J93" s="25"/>
      <c r="K93" s="35"/>
      <c r="L93" s="25"/>
      <c r="M93" s="36"/>
      <c r="N93" s="25"/>
      <c r="O93" s="25">
        <f t="shared" ca="1" si="24"/>
        <v>7.5692895921966648E-3</v>
      </c>
      <c r="P93" s="25">
        <f t="shared" ca="1" si="25"/>
        <v>-0.77131751072975674</v>
      </c>
      <c r="Q93" s="36">
        <f t="shared" si="22"/>
        <v>24021.067999999999</v>
      </c>
      <c r="R93">
        <f>G93</f>
        <v>-8.3700000031967647E-3</v>
      </c>
      <c r="W93" s="49" t="str">
        <f t="shared" si="23"/>
        <v>I</v>
      </c>
    </row>
    <row r="94" spans="1:23" x14ac:dyDescent="0.2">
      <c r="A94" s="37" t="s">
        <v>53</v>
      </c>
      <c r="B94" s="38" t="s">
        <v>45</v>
      </c>
      <c r="C94" s="39">
        <v>39762.449999999997</v>
      </c>
      <c r="D94" s="39" t="s">
        <v>54</v>
      </c>
      <c r="E94" s="35">
        <f t="shared" si="19"/>
        <v>667.38443655064054</v>
      </c>
      <c r="F94" s="35">
        <f t="shared" si="20"/>
        <v>667.5</v>
      </c>
      <c r="G94" s="35">
        <f t="shared" si="21"/>
        <v>-0.6939249999995809</v>
      </c>
      <c r="H94" s="48"/>
      <c r="I94" s="25">
        <f t="shared" si="18"/>
        <v>-0.6939249999995809</v>
      </c>
      <c r="J94" s="25"/>
      <c r="K94" s="35"/>
      <c r="L94" s="25"/>
      <c r="M94" s="36"/>
      <c r="N94" s="25"/>
      <c r="O94" s="25">
        <f t="shared" ca="1" si="24"/>
        <v>7.7700770113730416E-3</v>
      </c>
      <c r="P94" s="25">
        <f t="shared" ca="1" si="25"/>
        <v>-0.77405610585768092</v>
      </c>
      <c r="Q94" s="36">
        <f t="shared" si="22"/>
        <v>24743.949999999997</v>
      </c>
      <c r="S94">
        <f>G94</f>
        <v>-0.6939249999995809</v>
      </c>
      <c r="W94" s="49" t="str">
        <f t="shared" si="23"/>
        <v>II</v>
      </c>
    </row>
    <row r="95" spans="1:23" x14ac:dyDescent="0.2">
      <c r="A95" s="37" t="s">
        <v>53</v>
      </c>
      <c r="B95" s="38" t="s">
        <v>45</v>
      </c>
      <c r="C95" s="39">
        <v>39798.410000000003</v>
      </c>
      <c r="D95" s="39" t="s">
        <v>42</v>
      </c>
      <c r="E95" s="35">
        <f t="shared" si="19"/>
        <v>673.37306880765323</v>
      </c>
      <c r="F95" s="35">
        <f t="shared" si="20"/>
        <v>673.5</v>
      </c>
      <c r="G95" s="35">
        <f t="shared" si="21"/>
        <v>-0.76218499999959022</v>
      </c>
      <c r="H95" s="48"/>
      <c r="I95" s="25">
        <f t="shared" si="18"/>
        <v>-0.76218499999959022</v>
      </c>
      <c r="J95" s="25"/>
      <c r="K95" s="35"/>
      <c r="L95" s="25"/>
      <c r="M95" s="36"/>
      <c r="N95" s="25"/>
      <c r="O95" s="25">
        <f t="shared" ca="1" si="24"/>
        <v>7.7800747251909521E-3</v>
      </c>
      <c r="P95" s="25">
        <f t="shared" ca="1" si="25"/>
        <v>-0.77419246744081416</v>
      </c>
      <c r="Q95" s="36">
        <f t="shared" si="22"/>
        <v>24779.910000000003</v>
      </c>
      <c r="S95">
        <f>G95</f>
        <v>-0.76218499999959022</v>
      </c>
      <c r="W95" s="49" t="str">
        <f t="shared" si="23"/>
        <v>II</v>
      </c>
    </row>
    <row r="96" spans="1:23" x14ac:dyDescent="0.2">
      <c r="A96" s="37" t="s">
        <v>52</v>
      </c>
      <c r="B96" s="38" t="s">
        <v>41</v>
      </c>
      <c r="C96" s="39">
        <v>39904.283000000003</v>
      </c>
      <c r="D96" s="39" t="s">
        <v>42</v>
      </c>
      <c r="E96" s="35">
        <f t="shared" si="19"/>
        <v>691.00472795522228</v>
      </c>
      <c r="F96" s="35">
        <f t="shared" si="20"/>
        <v>691</v>
      </c>
      <c r="G96" s="35">
        <f t="shared" si="21"/>
        <v>2.8389999999490101E-2</v>
      </c>
      <c r="H96" s="48"/>
      <c r="I96" s="25">
        <f t="shared" si="18"/>
        <v>2.8389999999490101E-2</v>
      </c>
      <c r="J96" s="25"/>
      <c r="K96" s="35"/>
      <c r="L96" s="25"/>
      <c r="M96" s="36"/>
      <c r="N96" s="25"/>
      <c r="O96" s="25">
        <f t="shared" ca="1" si="24"/>
        <v>7.8092347238265265E-3</v>
      </c>
      <c r="P96" s="25">
        <f t="shared" ca="1" si="25"/>
        <v>-0.77459018872495244</v>
      </c>
      <c r="Q96" s="36">
        <f t="shared" si="22"/>
        <v>24885.783000000003</v>
      </c>
      <c r="R96">
        <f>G96</f>
        <v>2.8389999999490101E-2</v>
      </c>
      <c r="W96" s="49" t="str">
        <f t="shared" si="23"/>
        <v>I</v>
      </c>
    </row>
    <row r="97" spans="1:23" x14ac:dyDescent="0.2">
      <c r="A97" s="37" t="s">
        <v>52</v>
      </c>
      <c r="B97" s="38" t="s">
        <v>41</v>
      </c>
      <c r="C97" s="39">
        <v>39940.303</v>
      </c>
      <c r="D97" s="39" t="s">
        <v>42</v>
      </c>
      <c r="E97" s="35">
        <f t="shared" si="19"/>
        <v>697.00335236839078</v>
      </c>
      <c r="F97" s="35">
        <f t="shared" si="20"/>
        <v>697</v>
      </c>
      <c r="G97" s="35">
        <f t="shared" si="21"/>
        <v>2.0129999997152481E-2</v>
      </c>
      <c r="H97" s="48"/>
      <c r="I97" s="25">
        <f t="shared" si="18"/>
        <v>2.0129999997152481E-2</v>
      </c>
      <c r="J97" s="25"/>
      <c r="K97" s="35"/>
      <c r="L97" s="25"/>
      <c r="M97" s="36"/>
      <c r="N97" s="25"/>
      <c r="O97" s="25">
        <f t="shared" ca="1" si="24"/>
        <v>7.8192324376444369E-3</v>
      </c>
      <c r="P97" s="25">
        <f t="shared" ca="1" si="25"/>
        <v>-0.77472655030808568</v>
      </c>
      <c r="Q97" s="36">
        <f t="shared" si="22"/>
        <v>24921.803</v>
      </c>
      <c r="R97">
        <f>G97</f>
        <v>2.0129999997152481E-2</v>
      </c>
      <c r="W97" s="49" t="str">
        <f t="shared" si="23"/>
        <v>I</v>
      </c>
    </row>
    <row r="98" spans="1:23" x14ac:dyDescent="0.2">
      <c r="A98" s="37" t="s">
        <v>53</v>
      </c>
      <c r="B98" s="38" t="s">
        <v>45</v>
      </c>
      <c r="C98" s="39">
        <v>40068.542000000001</v>
      </c>
      <c r="D98" s="39" t="s">
        <v>42</v>
      </c>
      <c r="E98" s="35">
        <f t="shared" si="19"/>
        <v>718.35975425957304</v>
      </c>
      <c r="F98" s="35">
        <f t="shared" si="20"/>
        <v>718.5</v>
      </c>
      <c r="G98" s="35">
        <f t="shared" si="21"/>
        <v>-0.84213499999896158</v>
      </c>
      <c r="H98" s="48"/>
      <c r="I98" s="25">
        <f t="shared" si="18"/>
        <v>-0.84213499999896158</v>
      </c>
      <c r="J98" s="25"/>
      <c r="K98" s="35"/>
      <c r="L98" s="25"/>
      <c r="M98" s="36"/>
      <c r="N98" s="25"/>
      <c r="O98" s="25">
        <f t="shared" ca="1" si="24"/>
        <v>7.8550575788252849E-3</v>
      </c>
      <c r="P98" s="25">
        <f t="shared" ca="1" si="25"/>
        <v>-0.77521517931431283</v>
      </c>
      <c r="Q98" s="36">
        <f t="shared" si="22"/>
        <v>25050.042000000001</v>
      </c>
      <c r="S98">
        <f>G98</f>
        <v>-0.84213499999896158</v>
      </c>
      <c r="W98" s="49" t="str">
        <f t="shared" si="23"/>
        <v>II</v>
      </c>
    </row>
    <row r="99" spans="1:23" x14ac:dyDescent="0.2">
      <c r="A99" s="37" t="s">
        <v>53</v>
      </c>
      <c r="B99" s="38" t="s">
        <v>41</v>
      </c>
      <c r="C99" s="39">
        <v>40150.451999999997</v>
      </c>
      <c r="D99" s="39" t="s">
        <v>42</v>
      </c>
      <c r="E99" s="35">
        <f t="shared" si="19"/>
        <v>732.0007127738055</v>
      </c>
      <c r="F99" s="35">
        <f t="shared" si="20"/>
        <v>732</v>
      </c>
      <c r="G99" s="35">
        <f t="shared" si="21"/>
        <v>4.2800000010174699E-3</v>
      </c>
      <c r="H99" s="48"/>
      <c r="I99" s="25">
        <f t="shared" si="18"/>
        <v>4.2800000010174699E-3</v>
      </c>
      <c r="J99" s="25"/>
      <c r="K99" s="35"/>
      <c r="L99" s="25"/>
      <c r="M99" s="36"/>
      <c r="N99" s="25"/>
      <c r="O99" s="25">
        <f t="shared" ca="1" si="24"/>
        <v>7.8775524349155839E-3</v>
      </c>
      <c r="P99" s="25">
        <f t="shared" ca="1" si="25"/>
        <v>-0.77552199287636236</v>
      </c>
      <c r="Q99" s="36">
        <f t="shared" si="22"/>
        <v>25131.951999999997</v>
      </c>
      <c r="R99">
        <f>G99</f>
        <v>4.2800000010174699E-3</v>
      </c>
      <c r="W99" s="49" t="str">
        <f t="shared" si="23"/>
        <v>I</v>
      </c>
    </row>
    <row r="100" spans="1:23" x14ac:dyDescent="0.2">
      <c r="A100" s="37" t="s">
        <v>53</v>
      </c>
      <c r="B100" s="38" t="s">
        <v>45</v>
      </c>
      <c r="C100" s="39">
        <v>40879.313999999998</v>
      </c>
      <c r="D100" s="39" t="s">
        <v>42</v>
      </c>
      <c r="E100" s="35">
        <f t="shared" si="19"/>
        <v>853.38242812725321</v>
      </c>
      <c r="F100" s="35">
        <f t="shared" si="20"/>
        <v>853.5</v>
      </c>
      <c r="G100" s="35">
        <f t="shared" si="21"/>
        <v>-0.7059850000005099</v>
      </c>
      <c r="H100" s="48"/>
      <c r="I100" s="25">
        <f t="shared" si="18"/>
        <v>-0.7059850000005099</v>
      </c>
      <c r="J100" s="25"/>
      <c r="K100" s="35"/>
      <c r="L100" s="25"/>
      <c r="M100" s="36"/>
      <c r="N100" s="25"/>
      <c r="O100" s="25">
        <f t="shared" ca="1" si="24"/>
        <v>8.0800061397282782E-3</v>
      </c>
      <c r="P100" s="25">
        <f t="shared" ca="1" si="25"/>
        <v>-0.77828331493480885</v>
      </c>
      <c r="Q100" s="36">
        <f t="shared" si="22"/>
        <v>25860.813999999998</v>
      </c>
      <c r="S100">
        <f t="shared" ref="S100:S105" si="26">G100</f>
        <v>-0.7059850000005099</v>
      </c>
      <c r="W100" s="49" t="str">
        <f t="shared" si="23"/>
        <v>II</v>
      </c>
    </row>
    <row r="101" spans="1:23" x14ac:dyDescent="0.2">
      <c r="A101" s="37" t="s">
        <v>53</v>
      </c>
      <c r="B101" s="38" t="s">
        <v>45</v>
      </c>
      <c r="C101" s="39">
        <v>40915.237000000001</v>
      </c>
      <c r="D101" s="39" t="s">
        <v>42</v>
      </c>
      <c r="E101" s="35">
        <f t="shared" si="19"/>
        <v>859.36489855463469</v>
      </c>
      <c r="F101" s="35">
        <f t="shared" si="20"/>
        <v>859.5</v>
      </c>
      <c r="G101" s="35">
        <f t="shared" si="21"/>
        <v>-0.81124499999714317</v>
      </c>
      <c r="H101" s="48"/>
      <c r="I101" s="25">
        <f t="shared" si="18"/>
        <v>-0.81124499999714317</v>
      </c>
      <c r="J101" s="25"/>
      <c r="K101" s="35"/>
      <c r="L101" s="25"/>
      <c r="M101" s="36"/>
      <c r="N101" s="25"/>
      <c r="O101" s="25">
        <f t="shared" ca="1" si="24"/>
        <v>8.0900038535461904E-3</v>
      </c>
      <c r="P101" s="25">
        <f t="shared" ca="1" si="25"/>
        <v>-0.77841967651794197</v>
      </c>
      <c r="Q101" s="36">
        <f t="shared" si="22"/>
        <v>25896.737000000001</v>
      </c>
      <c r="S101">
        <f t="shared" si="26"/>
        <v>-0.81124499999714317</v>
      </c>
      <c r="W101" s="49" t="str">
        <f t="shared" si="23"/>
        <v>II</v>
      </c>
    </row>
    <row r="102" spans="1:23" x14ac:dyDescent="0.2">
      <c r="A102" s="37" t="s">
        <v>53</v>
      </c>
      <c r="B102" s="38" t="s">
        <v>45</v>
      </c>
      <c r="C102" s="39">
        <v>40981.364999999998</v>
      </c>
      <c r="D102" s="39" t="s">
        <v>42</v>
      </c>
      <c r="E102" s="35">
        <f t="shared" si="19"/>
        <v>870.37758692759485</v>
      </c>
      <c r="F102" s="35">
        <f t="shared" si="20"/>
        <v>870.5</v>
      </c>
      <c r="G102" s="35">
        <f t="shared" si="21"/>
        <v>-0.73505500000464963</v>
      </c>
      <c r="H102" s="48"/>
      <c r="I102" s="25">
        <f t="shared" si="18"/>
        <v>-0.73505500000464963</v>
      </c>
      <c r="J102" s="25"/>
      <c r="K102" s="35"/>
      <c r="L102" s="25"/>
      <c r="M102" s="36"/>
      <c r="N102" s="25"/>
      <c r="O102" s="25">
        <f t="shared" ca="1" si="24"/>
        <v>8.1083329955456938E-3</v>
      </c>
      <c r="P102" s="25">
        <f t="shared" ca="1" si="25"/>
        <v>-0.77866967275368615</v>
      </c>
      <c r="Q102" s="36">
        <f t="shared" si="22"/>
        <v>25962.864999999998</v>
      </c>
      <c r="S102">
        <f t="shared" si="26"/>
        <v>-0.73505500000464963</v>
      </c>
      <c r="W102" s="49" t="str">
        <f t="shared" si="23"/>
        <v>II</v>
      </c>
    </row>
    <row r="103" spans="1:23" x14ac:dyDescent="0.2">
      <c r="A103" s="37" t="s">
        <v>53</v>
      </c>
      <c r="B103" s="38" t="s">
        <v>45</v>
      </c>
      <c r="C103" s="39">
        <v>41155.504999999997</v>
      </c>
      <c r="D103" s="39" t="s">
        <v>42</v>
      </c>
      <c r="E103" s="35">
        <f t="shared" si="19"/>
        <v>899.37815481513633</v>
      </c>
      <c r="F103" s="35">
        <f t="shared" si="20"/>
        <v>899.5</v>
      </c>
      <c r="G103" s="35">
        <f t="shared" si="21"/>
        <v>-0.731644999999844</v>
      </c>
      <c r="H103" s="48"/>
      <c r="I103" s="25">
        <f t="shared" si="18"/>
        <v>-0.731644999999844</v>
      </c>
      <c r="J103" s="25"/>
      <c r="K103" s="35"/>
      <c r="L103" s="25"/>
      <c r="M103" s="36"/>
      <c r="N103" s="25"/>
      <c r="O103" s="25">
        <f t="shared" ca="1" si="24"/>
        <v>8.1566552789989286E-3</v>
      </c>
      <c r="P103" s="25">
        <f t="shared" ca="1" si="25"/>
        <v>-0.7793287537388297</v>
      </c>
      <c r="Q103" s="36">
        <f t="shared" si="22"/>
        <v>26137.004999999997</v>
      </c>
      <c r="S103">
        <f t="shared" si="26"/>
        <v>-0.731644999999844</v>
      </c>
      <c r="W103" s="49" t="str">
        <f t="shared" si="23"/>
        <v>II</v>
      </c>
    </row>
    <row r="104" spans="1:23" x14ac:dyDescent="0.2">
      <c r="A104" s="37" t="s">
        <v>53</v>
      </c>
      <c r="B104" s="38" t="s">
        <v>45</v>
      </c>
      <c r="C104" s="39">
        <v>41215.463000000003</v>
      </c>
      <c r="D104" s="39" t="s">
        <v>42</v>
      </c>
      <c r="E104" s="35">
        <f t="shared" si="19"/>
        <v>909.36331646324356</v>
      </c>
      <c r="F104" s="35">
        <f t="shared" si="20"/>
        <v>909.5</v>
      </c>
      <c r="G104" s="35">
        <f t="shared" si="21"/>
        <v>-0.82074499999725958</v>
      </c>
      <c r="H104" s="48"/>
      <c r="I104" s="25">
        <f t="shared" si="18"/>
        <v>-0.82074499999725958</v>
      </c>
      <c r="J104" s="25"/>
      <c r="K104" s="35"/>
      <c r="L104" s="25"/>
      <c r="M104" s="36"/>
      <c r="N104" s="25"/>
      <c r="O104" s="25">
        <f t="shared" ca="1" si="24"/>
        <v>8.1733181353621145E-3</v>
      </c>
      <c r="P104" s="25">
        <f t="shared" ca="1" si="25"/>
        <v>-0.77955602304405158</v>
      </c>
      <c r="Q104" s="36">
        <f t="shared" si="22"/>
        <v>26196.963000000003</v>
      </c>
      <c r="S104">
        <f t="shared" si="26"/>
        <v>-0.82074499999725958</v>
      </c>
      <c r="W104" s="49" t="str">
        <f t="shared" si="23"/>
        <v>II</v>
      </c>
    </row>
    <row r="105" spans="1:23" x14ac:dyDescent="0.2">
      <c r="A105" s="37" t="s">
        <v>53</v>
      </c>
      <c r="B105" s="38" t="s">
        <v>45</v>
      </c>
      <c r="C105" s="39">
        <v>41239.464999999997</v>
      </c>
      <c r="D105" s="39" t="s">
        <v>42</v>
      </c>
      <c r="E105" s="35">
        <f t="shared" si="19"/>
        <v>913.36051199808094</v>
      </c>
      <c r="F105" s="35">
        <f t="shared" si="20"/>
        <v>913.5</v>
      </c>
      <c r="G105" s="35">
        <f t="shared" si="21"/>
        <v>-0.8375850000011269</v>
      </c>
      <c r="H105" s="48"/>
      <c r="I105" s="25">
        <f t="shared" si="18"/>
        <v>-0.8375850000011269</v>
      </c>
      <c r="J105" s="25"/>
      <c r="K105" s="35"/>
      <c r="L105" s="25"/>
      <c r="M105" s="36"/>
      <c r="N105" s="25"/>
      <c r="O105" s="25">
        <f t="shared" ca="1" si="24"/>
        <v>8.1799832779073881E-3</v>
      </c>
      <c r="P105" s="25">
        <f t="shared" ca="1" si="25"/>
        <v>-0.77964693076614033</v>
      </c>
      <c r="Q105" s="36">
        <f t="shared" si="22"/>
        <v>26220.964999999997</v>
      </c>
      <c r="S105">
        <f t="shared" si="26"/>
        <v>-0.8375850000011269</v>
      </c>
      <c r="W105" s="49" t="str">
        <f t="shared" si="23"/>
        <v>II</v>
      </c>
    </row>
    <row r="106" spans="1:23" x14ac:dyDescent="0.2">
      <c r="A106" s="37" t="s">
        <v>53</v>
      </c>
      <c r="B106" s="38" t="s">
        <v>41</v>
      </c>
      <c r="C106" s="39">
        <v>41249.31</v>
      </c>
      <c r="D106" s="39" t="s">
        <v>42</v>
      </c>
      <c r="E106" s="35">
        <f t="shared" si="19"/>
        <v>915.00005828757719</v>
      </c>
      <c r="F106" s="35">
        <f t="shared" si="20"/>
        <v>915</v>
      </c>
      <c r="G106" s="35">
        <f t="shared" si="21"/>
        <v>3.4999999479623511E-4</v>
      </c>
      <c r="H106" s="48"/>
      <c r="I106" s="25">
        <f t="shared" si="18"/>
        <v>3.4999999479623511E-4</v>
      </c>
      <c r="J106" s="25"/>
      <c r="K106" s="35"/>
      <c r="L106" s="25"/>
      <c r="M106" s="36"/>
      <c r="N106" s="25"/>
      <c r="O106" s="25">
        <f t="shared" ca="1" si="24"/>
        <v>8.1824827063618662E-3</v>
      </c>
      <c r="P106" s="25">
        <f t="shared" ca="1" si="25"/>
        <v>-0.77968102116192373</v>
      </c>
      <c r="Q106" s="36">
        <f t="shared" si="22"/>
        <v>26230.809999999998</v>
      </c>
      <c r="R106">
        <f>G106</f>
        <v>3.4999999479623511E-4</v>
      </c>
      <c r="W106" s="49" t="str">
        <f t="shared" si="23"/>
        <v>I</v>
      </c>
    </row>
    <row r="107" spans="1:23" x14ac:dyDescent="0.2">
      <c r="A107" s="37" t="s">
        <v>53</v>
      </c>
      <c r="B107" s="38" t="s">
        <v>41</v>
      </c>
      <c r="C107" s="39">
        <v>41267.351999999999</v>
      </c>
      <c r="D107" s="39" t="s">
        <v>42</v>
      </c>
      <c r="E107" s="35">
        <f t="shared" si="19"/>
        <v>918.00469964411252</v>
      </c>
      <c r="F107" s="35">
        <f t="shared" si="20"/>
        <v>918</v>
      </c>
      <c r="G107" s="35">
        <f t="shared" si="21"/>
        <v>2.8220000000146683E-2</v>
      </c>
      <c r="I107" s="25">
        <f t="shared" si="18"/>
        <v>2.8220000000146683E-2</v>
      </c>
      <c r="J107" s="25"/>
      <c r="K107" s="35"/>
      <c r="L107" s="25"/>
      <c r="M107" s="36"/>
      <c r="N107" s="25"/>
      <c r="O107" s="25">
        <f t="shared" ca="1" si="24"/>
        <v>8.1874815632708205E-3</v>
      </c>
      <c r="P107" s="25">
        <f t="shared" ca="1" si="25"/>
        <v>-0.77974920195349029</v>
      </c>
      <c r="Q107" s="36">
        <f t="shared" si="22"/>
        <v>26248.851999999999</v>
      </c>
      <c r="R107">
        <f>G107</f>
        <v>2.8220000000146683E-2</v>
      </c>
      <c r="W107" s="49" t="str">
        <f t="shared" si="23"/>
        <v>I</v>
      </c>
    </row>
    <row r="108" spans="1:23" x14ac:dyDescent="0.2">
      <c r="A108" s="37" t="s">
        <v>53</v>
      </c>
      <c r="B108" s="38" t="s">
        <v>41</v>
      </c>
      <c r="C108" s="39">
        <v>41549.51</v>
      </c>
      <c r="D108" s="39" t="s">
        <v>42</v>
      </c>
      <c r="E108" s="35">
        <f t="shared" si="19"/>
        <v>964.99414626185137</v>
      </c>
      <c r="F108" s="35">
        <f t="shared" si="20"/>
        <v>965</v>
      </c>
      <c r="G108" s="35">
        <f t="shared" si="21"/>
        <v>-3.5149999996065162E-2</v>
      </c>
      <c r="H108" s="48"/>
      <c r="I108" s="25">
        <f t="shared" si="18"/>
        <v>-3.5149999996065162E-2</v>
      </c>
      <c r="J108" s="11"/>
      <c r="K108" s="35"/>
      <c r="L108" s="25"/>
      <c r="M108" s="36"/>
      <c r="N108" s="25"/>
      <c r="O108" s="25">
        <f t="shared" ca="1" si="24"/>
        <v>8.2657969881777885E-3</v>
      </c>
      <c r="P108" s="25">
        <f t="shared" ca="1" si="25"/>
        <v>-0.78081736768803334</v>
      </c>
      <c r="Q108" s="36">
        <f t="shared" si="22"/>
        <v>26531.010000000002</v>
      </c>
      <c r="R108">
        <f>G108</f>
        <v>-3.5149999996065162E-2</v>
      </c>
      <c r="W108" s="49" t="str">
        <f t="shared" si="23"/>
        <v>I</v>
      </c>
    </row>
    <row r="109" spans="1:23" x14ac:dyDescent="0.2">
      <c r="A109" s="37" t="s">
        <v>53</v>
      </c>
      <c r="B109" s="38" t="s">
        <v>45</v>
      </c>
      <c r="C109" s="39">
        <v>42302.313999999998</v>
      </c>
      <c r="D109" s="39" t="s">
        <v>42</v>
      </c>
      <c r="E109" s="35">
        <f t="shared" si="19"/>
        <v>1090.3630649939794</v>
      </c>
      <c r="F109" s="35">
        <f t="shared" si="20"/>
        <v>1090.5</v>
      </c>
      <c r="G109" s="35">
        <f t="shared" si="21"/>
        <v>-0.82225499999913154</v>
      </c>
      <c r="H109" s="48"/>
      <c r="I109" s="11">
        <f t="shared" si="18"/>
        <v>-0.82225499999913154</v>
      </c>
      <c r="J109" s="25"/>
      <c r="K109" s="35"/>
      <c r="L109" s="25"/>
      <c r="M109" s="36"/>
      <c r="N109" s="25"/>
      <c r="O109" s="25">
        <f t="shared" ca="1" si="24"/>
        <v>8.4749158355357582E-3</v>
      </c>
      <c r="P109" s="25">
        <f t="shared" ca="1" si="25"/>
        <v>-0.78366959746856857</v>
      </c>
      <c r="Q109" s="36">
        <f t="shared" si="22"/>
        <v>27283.813999999998</v>
      </c>
      <c r="S109">
        <f>G109</f>
        <v>-0.82225499999913154</v>
      </c>
      <c r="W109" s="49" t="str">
        <f t="shared" si="23"/>
        <v>II</v>
      </c>
    </row>
    <row r="110" spans="1:23" x14ac:dyDescent="0.2">
      <c r="W110" s="49"/>
    </row>
    <row r="111" spans="1:23" x14ac:dyDescent="0.2">
      <c r="W111" s="49"/>
    </row>
    <row r="112" spans="1:23" x14ac:dyDescent="0.2">
      <c r="W112" s="49"/>
    </row>
    <row r="113" spans="23:23" x14ac:dyDescent="0.2">
      <c r="W113" s="49"/>
    </row>
    <row r="114" spans="23:23" x14ac:dyDescent="0.2">
      <c r="W114" s="49"/>
    </row>
    <row r="115" spans="23:23" x14ac:dyDescent="0.2">
      <c r="W115" s="49"/>
    </row>
    <row r="116" spans="23:23" x14ac:dyDescent="0.2">
      <c r="W116" s="49"/>
    </row>
    <row r="117" spans="23:23" x14ac:dyDescent="0.2">
      <c r="W117" s="49"/>
    </row>
    <row r="118" spans="23:23" x14ac:dyDescent="0.2">
      <c r="W118" s="49"/>
    </row>
    <row r="119" spans="23:23" x14ac:dyDescent="0.2">
      <c r="W119" s="49"/>
    </row>
    <row r="120" spans="23:23" x14ac:dyDescent="0.2">
      <c r="W120" s="49"/>
    </row>
    <row r="121" spans="23:23" x14ac:dyDescent="0.2">
      <c r="W121" s="49"/>
    </row>
    <row r="122" spans="23:23" x14ac:dyDescent="0.2">
      <c r="W122" s="49"/>
    </row>
    <row r="123" spans="23:23" x14ac:dyDescent="0.2">
      <c r="W123" s="49"/>
    </row>
    <row r="124" spans="23:23" x14ac:dyDescent="0.2">
      <c r="W124" s="49"/>
    </row>
    <row r="125" spans="23:23" x14ac:dyDescent="0.2">
      <c r="W125" s="49"/>
    </row>
    <row r="126" spans="23:23" x14ac:dyDescent="0.2">
      <c r="W126" s="49"/>
    </row>
    <row r="127" spans="23:23" x14ac:dyDescent="0.2">
      <c r="W127" s="49"/>
    </row>
    <row r="128" spans="23:23" x14ac:dyDescent="0.2">
      <c r="W128" s="49"/>
    </row>
    <row r="129" spans="23:23" x14ac:dyDescent="0.2">
      <c r="W129" s="49"/>
    </row>
    <row r="130" spans="23:23" x14ac:dyDescent="0.2">
      <c r="W130" s="49"/>
    </row>
    <row r="131" spans="23:23" x14ac:dyDescent="0.2">
      <c r="W131" s="49"/>
    </row>
    <row r="132" spans="23:23" x14ac:dyDescent="0.2">
      <c r="W132" s="49"/>
    </row>
    <row r="133" spans="23:23" x14ac:dyDescent="0.2">
      <c r="W133" s="49"/>
    </row>
    <row r="134" spans="23:23" x14ac:dyDescent="0.2">
      <c r="W134" s="49"/>
    </row>
    <row r="135" spans="23:23" x14ac:dyDescent="0.2">
      <c r="W135" s="49"/>
    </row>
    <row r="136" spans="23:23" x14ac:dyDescent="0.2">
      <c r="W136" s="49"/>
    </row>
    <row r="137" spans="23:23" x14ac:dyDescent="0.2">
      <c r="W137" s="49"/>
    </row>
    <row r="138" spans="23:23" x14ac:dyDescent="0.2">
      <c r="W138" s="49"/>
    </row>
    <row r="139" spans="23:23" x14ac:dyDescent="0.2">
      <c r="W139" s="49"/>
    </row>
    <row r="140" spans="23:23" x14ac:dyDescent="0.2">
      <c r="W140" s="49"/>
    </row>
    <row r="141" spans="23:23" x14ac:dyDescent="0.2">
      <c r="W141" s="49"/>
    </row>
    <row r="142" spans="23:23" x14ac:dyDescent="0.2">
      <c r="W142" s="49"/>
    </row>
    <row r="143" spans="23:23" x14ac:dyDescent="0.2">
      <c r="W143" s="49"/>
    </row>
    <row r="144" spans="23:23" x14ac:dyDescent="0.2">
      <c r="W144" s="49"/>
    </row>
    <row r="145" spans="23:23" x14ac:dyDescent="0.2">
      <c r="W145" s="49"/>
    </row>
    <row r="146" spans="23:23" x14ac:dyDescent="0.2">
      <c r="W146" s="49"/>
    </row>
    <row r="147" spans="23:23" x14ac:dyDescent="0.2">
      <c r="W147" s="49"/>
    </row>
    <row r="148" spans="23:23" x14ac:dyDescent="0.2">
      <c r="W148" s="49"/>
    </row>
    <row r="149" spans="23:23" x14ac:dyDescent="0.2">
      <c r="W149" s="49"/>
    </row>
    <row r="150" spans="23:23" x14ac:dyDescent="0.2">
      <c r="W150" s="49"/>
    </row>
    <row r="151" spans="23:23" x14ac:dyDescent="0.2">
      <c r="W151" s="49"/>
    </row>
    <row r="152" spans="23:23" x14ac:dyDescent="0.2">
      <c r="W152" s="49"/>
    </row>
    <row r="153" spans="23:23" x14ac:dyDescent="0.2">
      <c r="W153" s="49"/>
    </row>
    <row r="154" spans="23:23" x14ac:dyDescent="0.2">
      <c r="W154" s="49"/>
    </row>
    <row r="155" spans="23:23" x14ac:dyDescent="0.2">
      <c r="W155" s="49"/>
    </row>
    <row r="156" spans="23:23" x14ac:dyDescent="0.2">
      <c r="W156" s="49"/>
    </row>
    <row r="157" spans="23:23" x14ac:dyDescent="0.2">
      <c r="W157" s="49"/>
    </row>
    <row r="158" spans="23:23" x14ac:dyDescent="0.2">
      <c r="W158" s="49"/>
    </row>
    <row r="159" spans="23:23" x14ac:dyDescent="0.2">
      <c r="W159" s="49"/>
    </row>
    <row r="160" spans="23:23" x14ac:dyDescent="0.2">
      <c r="W160" s="49"/>
    </row>
    <row r="161" spans="23:23" x14ac:dyDescent="0.2">
      <c r="W161" s="49"/>
    </row>
    <row r="162" spans="23:23" x14ac:dyDescent="0.2">
      <c r="W162" s="49"/>
    </row>
    <row r="163" spans="23:23" x14ac:dyDescent="0.2">
      <c r="W163" s="49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2024-01-19T05:33:45Z</dcterms:modified>
</cp:coreProperties>
</file>