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B16654-4C42-484B-9989-7E9287BA4E6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Q_fit" sheetId="2" r:id="rId3"/>
  </sheets>
  <calcPr calcId="181029"/>
</workbook>
</file>

<file path=xl/calcChain.xml><?xml version="1.0" encoding="utf-8"?>
<calcChain xmlns="http://schemas.openxmlformats.org/spreadsheetml/2006/main">
  <c r="Q113" i="1" l="1"/>
  <c r="Q116" i="1"/>
  <c r="Q117" i="1"/>
  <c r="D9" i="1"/>
  <c r="C9" i="1"/>
  <c r="Q24" i="1"/>
  <c r="Q37" i="1"/>
  <c r="Q65" i="1"/>
  <c r="Q99" i="1"/>
  <c r="Q100" i="1"/>
  <c r="Q103" i="1"/>
  <c r="Q104" i="1"/>
  <c r="Q107" i="1"/>
  <c r="Q109" i="1"/>
  <c r="Q110" i="1"/>
  <c r="Q111" i="1"/>
  <c r="Q112" i="1"/>
  <c r="G89" i="3"/>
  <c r="C89" i="3"/>
  <c r="G88" i="3"/>
  <c r="C88" i="3"/>
  <c r="G101" i="3"/>
  <c r="C101" i="3"/>
  <c r="G100" i="3"/>
  <c r="C100" i="3"/>
  <c r="G99" i="3"/>
  <c r="C99" i="3"/>
  <c r="G98" i="3"/>
  <c r="C98" i="3"/>
  <c r="G87" i="3"/>
  <c r="C87" i="3"/>
  <c r="G97" i="3"/>
  <c r="C97" i="3"/>
  <c r="G86" i="3"/>
  <c r="C86" i="3"/>
  <c r="G85" i="3"/>
  <c r="C85" i="3"/>
  <c r="G96" i="3"/>
  <c r="C96" i="3"/>
  <c r="G95" i="3"/>
  <c r="C95" i="3"/>
  <c r="G84" i="3"/>
  <c r="C84" i="3"/>
  <c r="G83" i="3"/>
  <c r="C83" i="3"/>
  <c r="G94" i="3"/>
  <c r="C94" i="3"/>
  <c r="G93" i="3"/>
  <c r="C9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92" i="3"/>
  <c r="C92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91" i="3"/>
  <c r="C91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90" i="3"/>
  <c r="C90" i="3"/>
  <c r="G13" i="3"/>
  <c r="C13" i="3"/>
  <c r="G12" i="3"/>
  <c r="C12" i="3"/>
  <c r="G11" i="3"/>
  <c r="C11" i="3"/>
  <c r="H89" i="3"/>
  <c r="B89" i="3"/>
  <c r="D89" i="3"/>
  <c r="A89" i="3"/>
  <c r="H88" i="3"/>
  <c r="B88" i="3"/>
  <c r="D88" i="3"/>
  <c r="A88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87" i="3"/>
  <c r="B87" i="3"/>
  <c r="D87" i="3"/>
  <c r="A87" i="3"/>
  <c r="H97" i="3"/>
  <c r="B97" i="3"/>
  <c r="D97" i="3"/>
  <c r="A97" i="3"/>
  <c r="H86" i="3"/>
  <c r="B86" i="3"/>
  <c r="D86" i="3"/>
  <c r="A86" i="3"/>
  <c r="H85" i="3"/>
  <c r="B85" i="3"/>
  <c r="D85" i="3"/>
  <c r="A85" i="3"/>
  <c r="H96" i="3"/>
  <c r="B96" i="3"/>
  <c r="D96" i="3"/>
  <c r="A96" i="3"/>
  <c r="H95" i="3"/>
  <c r="B95" i="3"/>
  <c r="D95" i="3"/>
  <c r="A95" i="3"/>
  <c r="H84" i="3"/>
  <c r="B84" i="3"/>
  <c r="D84" i="3"/>
  <c r="A84" i="3"/>
  <c r="H83" i="3"/>
  <c r="B83" i="3"/>
  <c r="D83" i="3"/>
  <c r="A83" i="3"/>
  <c r="H94" i="3"/>
  <c r="B94" i="3"/>
  <c r="D94" i="3"/>
  <c r="A94" i="3"/>
  <c r="H93" i="3"/>
  <c r="B93" i="3"/>
  <c r="D93" i="3"/>
  <c r="A93" i="3"/>
  <c r="H82" i="3"/>
  <c r="B82" i="3"/>
  <c r="D82" i="3"/>
  <c r="A82" i="3"/>
  <c r="H81" i="3"/>
  <c r="B81" i="3"/>
  <c r="D81" i="3"/>
  <c r="A81" i="3"/>
  <c r="H80" i="3"/>
  <c r="B80" i="3"/>
  <c r="D80" i="3"/>
  <c r="A80" i="3"/>
  <c r="H79" i="3"/>
  <c r="B79" i="3"/>
  <c r="F79" i="3"/>
  <c r="D79" i="3"/>
  <c r="A79" i="3"/>
  <c r="H78" i="3"/>
  <c r="F78" i="3"/>
  <c r="D78" i="3"/>
  <c r="B78" i="3"/>
  <c r="A78" i="3"/>
  <c r="H77" i="3"/>
  <c r="B77" i="3"/>
  <c r="F77" i="3"/>
  <c r="D77" i="3"/>
  <c r="A77" i="3"/>
  <c r="H76" i="3"/>
  <c r="B76" i="3"/>
  <c r="F76" i="3"/>
  <c r="D76" i="3"/>
  <c r="A76" i="3"/>
  <c r="H75" i="3"/>
  <c r="B75" i="3"/>
  <c r="F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92" i="3"/>
  <c r="B92" i="3"/>
  <c r="D92" i="3"/>
  <c r="A92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91" i="3"/>
  <c r="B91" i="3"/>
  <c r="D91" i="3"/>
  <c r="A9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90" i="3"/>
  <c r="B90" i="3"/>
  <c r="D90" i="3"/>
  <c r="A90" i="3"/>
  <c r="H13" i="3"/>
  <c r="B13" i="3"/>
  <c r="D13" i="3"/>
  <c r="A13" i="3"/>
  <c r="H12" i="3"/>
  <c r="B12" i="3"/>
  <c r="D12" i="3"/>
  <c r="A12" i="3"/>
  <c r="H11" i="3"/>
  <c r="B11" i="3"/>
  <c r="D11" i="3"/>
  <c r="A11" i="3"/>
  <c r="Q105" i="1"/>
  <c r="Q106" i="1"/>
  <c r="Q114" i="1"/>
  <c r="Q115" i="1"/>
  <c r="Q108" i="1"/>
  <c r="Q102" i="1"/>
  <c r="Q101" i="1"/>
  <c r="F16" i="1"/>
  <c r="F17" i="1" s="1"/>
  <c r="C17" i="1"/>
  <c r="E342" i="2"/>
  <c r="I342" i="2"/>
  <c r="E16" i="2"/>
  <c r="E15" i="2"/>
  <c r="A13" i="2"/>
  <c r="C13" i="2"/>
  <c r="D17" i="2"/>
  <c r="E21" i="2"/>
  <c r="E22" i="2"/>
  <c r="E23" i="2"/>
  <c r="I23" i="2" s="1"/>
  <c r="J23" i="2" s="1"/>
  <c r="E24" i="2"/>
  <c r="I24" i="2"/>
  <c r="J24" i="2" s="1"/>
  <c r="E25" i="2"/>
  <c r="I25" i="2" s="1"/>
  <c r="J25" i="2" s="1"/>
  <c r="E26" i="2"/>
  <c r="E27" i="2"/>
  <c r="E28" i="2"/>
  <c r="I28" i="2" s="1"/>
  <c r="J28" i="2" s="1"/>
  <c r="E29" i="2"/>
  <c r="E30" i="2"/>
  <c r="E31" i="2"/>
  <c r="I31" i="2" s="1"/>
  <c r="J31" i="2" s="1"/>
  <c r="E32" i="2"/>
  <c r="E33" i="2"/>
  <c r="E34" i="2"/>
  <c r="E35" i="2"/>
  <c r="E36" i="2"/>
  <c r="I36" i="2"/>
  <c r="J36" i="2" s="1"/>
  <c r="E37" i="2"/>
  <c r="E38" i="2"/>
  <c r="E39" i="2"/>
  <c r="E40" i="2"/>
  <c r="E41" i="2"/>
  <c r="I41" i="2" s="1"/>
  <c r="J41" i="2" s="1"/>
  <c r="E42" i="2"/>
  <c r="E43" i="2"/>
  <c r="I43" i="2" s="1"/>
  <c r="J43" i="2" s="1"/>
  <c r="E44" i="2"/>
  <c r="I44" i="2" s="1"/>
  <c r="J44" i="2" s="1"/>
  <c r="E45" i="2"/>
  <c r="E46" i="2"/>
  <c r="E47" i="2"/>
  <c r="I47" i="2" s="1"/>
  <c r="J47" i="2" s="1"/>
  <c r="E48" i="2"/>
  <c r="I48" i="2" s="1"/>
  <c r="J48" i="2" s="1"/>
  <c r="E49" i="2"/>
  <c r="I49" i="2" s="1"/>
  <c r="J49" i="2" s="1"/>
  <c r="E50" i="2"/>
  <c r="I50" i="2" s="1"/>
  <c r="J50" i="2" s="1"/>
  <c r="E51" i="2"/>
  <c r="E52" i="2"/>
  <c r="I52" i="2" s="1"/>
  <c r="J52" i="2" s="1"/>
  <c r="E53" i="2"/>
  <c r="E54" i="2"/>
  <c r="E55" i="2"/>
  <c r="I55" i="2"/>
  <c r="J55" i="2"/>
  <c r="E56" i="2"/>
  <c r="I56" i="2"/>
  <c r="J56" i="2"/>
  <c r="E57" i="2"/>
  <c r="E58" i="2"/>
  <c r="I58" i="2"/>
  <c r="J58" i="2"/>
  <c r="E59" i="2"/>
  <c r="E60" i="2"/>
  <c r="E61" i="2"/>
  <c r="E62" i="2"/>
  <c r="E63" i="2"/>
  <c r="E64" i="2"/>
  <c r="I64" i="2"/>
  <c r="J64" i="2"/>
  <c r="E65" i="2"/>
  <c r="E66" i="2"/>
  <c r="E67" i="2"/>
  <c r="E68" i="2"/>
  <c r="I68" i="2"/>
  <c r="J68" i="2"/>
  <c r="E69" i="2"/>
  <c r="E70" i="2"/>
  <c r="E71" i="2"/>
  <c r="E72" i="2"/>
  <c r="E73" i="2"/>
  <c r="E74" i="2"/>
  <c r="E75" i="2"/>
  <c r="E76" i="2"/>
  <c r="I76" i="2"/>
  <c r="J76" i="2"/>
  <c r="E77" i="2"/>
  <c r="E78" i="2"/>
  <c r="E79" i="2"/>
  <c r="I79" i="2"/>
  <c r="E80" i="2"/>
  <c r="I80" i="2"/>
  <c r="J80" i="2"/>
  <c r="E81" i="2"/>
  <c r="I81" i="2"/>
  <c r="J81" i="2"/>
  <c r="E82" i="2"/>
  <c r="E83" i="2"/>
  <c r="E84" i="2"/>
  <c r="I84" i="2"/>
  <c r="J84" i="2"/>
  <c r="E85" i="2"/>
  <c r="E86" i="2"/>
  <c r="E87" i="2"/>
  <c r="E88" i="2"/>
  <c r="E89" i="2"/>
  <c r="E90" i="2"/>
  <c r="I90" i="2"/>
  <c r="J90" i="2"/>
  <c r="E91" i="2"/>
  <c r="E92" i="2"/>
  <c r="I92" i="2"/>
  <c r="J92" i="2"/>
  <c r="E93" i="2"/>
  <c r="E94" i="2"/>
  <c r="E95" i="2"/>
  <c r="F16" i="2"/>
  <c r="F15" i="2"/>
  <c r="F12" i="2"/>
  <c r="D21" i="2"/>
  <c r="D22" i="2"/>
  <c r="I22" i="2" s="1"/>
  <c r="J22" i="2" s="1"/>
  <c r="D23" i="2"/>
  <c r="F23" i="2" s="1"/>
  <c r="D24" i="2"/>
  <c r="F24" i="2"/>
  <c r="D25" i="2"/>
  <c r="F25" i="2"/>
  <c r="H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/>
  <c r="D32" i="2"/>
  <c r="I32" i="2" s="1"/>
  <c r="J32" i="2" s="1"/>
  <c r="D33" i="2"/>
  <c r="F33" i="2" s="1"/>
  <c r="D34" i="2"/>
  <c r="F34" i="2" s="1"/>
  <c r="D35" i="2"/>
  <c r="D36" i="2"/>
  <c r="F36" i="2" s="1"/>
  <c r="D37" i="2"/>
  <c r="F37" i="2" s="1"/>
  <c r="D38" i="2"/>
  <c r="F38" i="2" s="1"/>
  <c r="D39" i="2"/>
  <c r="F39" i="2"/>
  <c r="H39" i="2"/>
  <c r="D40" i="2"/>
  <c r="F40" i="2"/>
  <c r="D41" i="2"/>
  <c r="F41" i="2"/>
  <c r="H41" i="2" s="1"/>
  <c r="D42" i="2"/>
  <c r="F42" i="2"/>
  <c r="D43" i="2"/>
  <c r="F43" i="2" s="1"/>
  <c r="D44" i="2"/>
  <c r="F44" i="2"/>
  <c r="D45" i="2"/>
  <c r="I45" i="2" s="1"/>
  <c r="J45" i="2" s="1"/>
  <c r="F45" i="2"/>
  <c r="H45" i="2"/>
  <c r="D46" i="2"/>
  <c r="F46" i="2"/>
  <c r="D47" i="2"/>
  <c r="F47" i="2"/>
  <c r="H47" i="2" s="1"/>
  <c r="D48" i="2"/>
  <c r="F48" i="2"/>
  <c r="D49" i="2"/>
  <c r="F49" i="2" s="1"/>
  <c r="D50" i="2"/>
  <c r="F50" i="2"/>
  <c r="D51" i="2"/>
  <c r="D52" i="2"/>
  <c r="D53" i="2"/>
  <c r="F53" i="2"/>
  <c r="D54" i="2"/>
  <c r="F54" i="2"/>
  <c r="D55" i="2"/>
  <c r="F55" i="2"/>
  <c r="D56" i="2"/>
  <c r="F56" i="2"/>
  <c r="D57" i="2"/>
  <c r="F57" i="2"/>
  <c r="H57" i="2"/>
  <c r="D58" i="2"/>
  <c r="F58" i="2"/>
  <c r="D59" i="2"/>
  <c r="F59" i="2"/>
  <c r="H59" i="2"/>
  <c r="D60" i="2"/>
  <c r="I60" i="2"/>
  <c r="J60" i="2"/>
  <c r="D61" i="2"/>
  <c r="G61" i="2"/>
  <c r="F61" i="2"/>
  <c r="H61" i="2"/>
  <c r="D62" i="2"/>
  <c r="F62" i="2"/>
  <c r="D63" i="2"/>
  <c r="F63" i="2"/>
  <c r="H63" i="2"/>
  <c r="D64" i="2"/>
  <c r="F64" i="2"/>
  <c r="D65" i="2"/>
  <c r="F65" i="2"/>
  <c r="H65" i="2"/>
  <c r="D66" i="2"/>
  <c r="F66" i="2"/>
  <c r="D67" i="2"/>
  <c r="I67" i="2"/>
  <c r="J67" i="2"/>
  <c r="D68" i="2"/>
  <c r="F68" i="2"/>
  <c r="D69" i="2"/>
  <c r="F69" i="2"/>
  <c r="H69" i="2"/>
  <c r="D70" i="2"/>
  <c r="F70" i="2"/>
  <c r="D71" i="2"/>
  <c r="F71" i="2"/>
  <c r="H71" i="2"/>
  <c r="D72" i="2"/>
  <c r="F72" i="2"/>
  <c r="D73" i="2"/>
  <c r="F73" i="2"/>
  <c r="H73" i="2"/>
  <c r="D74" i="2"/>
  <c r="F74" i="2"/>
  <c r="D75" i="2"/>
  <c r="F75" i="2"/>
  <c r="D76" i="2"/>
  <c r="F76" i="2"/>
  <c r="D77" i="2"/>
  <c r="I77" i="2"/>
  <c r="D78" i="2"/>
  <c r="F78" i="2"/>
  <c r="D79" i="2"/>
  <c r="F79" i="2"/>
  <c r="D80" i="2"/>
  <c r="F80" i="2"/>
  <c r="D81" i="2"/>
  <c r="F81" i="2"/>
  <c r="H81" i="2"/>
  <c r="D82" i="2"/>
  <c r="F82" i="2"/>
  <c r="D83" i="2"/>
  <c r="D84" i="2"/>
  <c r="F84" i="2"/>
  <c r="D85" i="2"/>
  <c r="F85" i="2"/>
  <c r="D86" i="2"/>
  <c r="F86" i="2"/>
  <c r="D87" i="2"/>
  <c r="F87" i="2"/>
  <c r="H87" i="2"/>
  <c r="D88" i="2"/>
  <c r="F88" i="2"/>
  <c r="D89" i="2"/>
  <c r="F89" i="2"/>
  <c r="H89" i="2"/>
  <c r="D90" i="2"/>
  <c r="F90" i="2"/>
  <c r="D91" i="2"/>
  <c r="F91" i="2"/>
  <c r="H91" i="2"/>
  <c r="D92" i="2"/>
  <c r="F92" i="2"/>
  <c r="D93" i="2"/>
  <c r="F93" i="2"/>
  <c r="D94" i="2"/>
  <c r="F94" i="2"/>
  <c r="D95" i="2"/>
  <c r="F95" i="2"/>
  <c r="H16" i="2"/>
  <c r="H15" i="2"/>
  <c r="H12" i="2"/>
  <c r="H31" i="2"/>
  <c r="H53" i="2"/>
  <c r="H55" i="2"/>
  <c r="H75" i="2"/>
  <c r="H79" i="2"/>
  <c r="H85" i="2"/>
  <c r="H95" i="2"/>
  <c r="G16" i="2"/>
  <c r="G15" i="2"/>
  <c r="G12" i="2"/>
  <c r="G31" i="2"/>
  <c r="G53" i="2"/>
  <c r="G55" i="2"/>
  <c r="G75" i="2"/>
  <c r="G79" i="2"/>
  <c r="G85" i="2"/>
  <c r="G95" i="2"/>
  <c r="I16" i="2"/>
  <c r="I15" i="2"/>
  <c r="I12" i="2"/>
  <c r="I21" i="2"/>
  <c r="J21" i="2" s="1"/>
  <c r="I26" i="2"/>
  <c r="J26" i="2" s="1"/>
  <c r="I27" i="2"/>
  <c r="J27" i="2" s="1"/>
  <c r="I29" i="2"/>
  <c r="J29" i="2" s="1"/>
  <c r="I35" i="2"/>
  <c r="J35" i="2" s="1"/>
  <c r="I38" i="2"/>
  <c r="J38" i="2" s="1"/>
  <c r="I39" i="2"/>
  <c r="I42" i="2"/>
  <c r="J42" i="2"/>
  <c r="I46" i="2"/>
  <c r="J46" i="2" s="1"/>
  <c r="I53" i="2"/>
  <c r="J53" i="2"/>
  <c r="I54" i="2"/>
  <c r="J54" i="2"/>
  <c r="I59" i="2"/>
  <c r="J59" i="2"/>
  <c r="I61" i="2"/>
  <c r="J61" i="2"/>
  <c r="I63" i="2"/>
  <c r="I65" i="2"/>
  <c r="J65" i="2"/>
  <c r="I66" i="2"/>
  <c r="I69" i="2"/>
  <c r="J69" i="2"/>
  <c r="I70" i="2"/>
  <c r="J70" i="2"/>
  <c r="I71" i="2"/>
  <c r="I74" i="2"/>
  <c r="J74" i="2"/>
  <c r="I75" i="2"/>
  <c r="J77" i="2"/>
  <c r="I78" i="2"/>
  <c r="J78" i="2"/>
  <c r="I82" i="2"/>
  <c r="J82" i="2"/>
  <c r="I85" i="2"/>
  <c r="J85" i="2"/>
  <c r="I86" i="2"/>
  <c r="I89" i="2"/>
  <c r="J89" i="2"/>
  <c r="I91" i="2"/>
  <c r="J91" i="2"/>
  <c r="I93" i="2"/>
  <c r="J93" i="2"/>
  <c r="I95" i="2"/>
  <c r="D16" i="2"/>
  <c r="D15" i="2"/>
  <c r="J16" i="2"/>
  <c r="J15" i="2"/>
  <c r="J12" i="2"/>
  <c r="J39" i="2"/>
  <c r="J63" i="2"/>
  <c r="J66" i="2"/>
  <c r="J71" i="2"/>
  <c r="J75" i="2"/>
  <c r="J79" i="2"/>
  <c r="J86" i="2"/>
  <c r="J95" i="2"/>
  <c r="D342" i="2"/>
  <c r="J342" i="2"/>
  <c r="E341" i="2"/>
  <c r="I341" i="2"/>
  <c r="J341" i="2"/>
  <c r="D341" i="2"/>
  <c r="F341" i="2"/>
  <c r="E340" i="2"/>
  <c r="D340" i="2"/>
  <c r="F340" i="2"/>
  <c r="H340" i="2"/>
  <c r="I340" i="2"/>
  <c r="J340" i="2"/>
  <c r="E339" i="2"/>
  <c r="D339" i="2"/>
  <c r="F339" i="2"/>
  <c r="H339" i="2"/>
  <c r="I339" i="2"/>
  <c r="J339" i="2"/>
  <c r="E338" i="2"/>
  <c r="I338" i="2"/>
  <c r="J338" i="2"/>
  <c r="D338" i="2"/>
  <c r="F338" i="2"/>
  <c r="H338" i="2"/>
  <c r="E337" i="2"/>
  <c r="I337" i="2"/>
  <c r="J337" i="2"/>
  <c r="D337" i="2"/>
  <c r="F337" i="2"/>
  <c r="H337" i="2"/>
  <c r="E336" i="2"/>
  <c r="I336" i="2"/>
  <c r="J336" i="2"/>
  <c r="D336" i="2"/>
  <c r="F336" i="2"/>
  <c r="H336" i="2"/>
  <c r="G336" i="2"/>
  <c r="E335" i="2"/>
  <c r="I335" i="2"/>
  <c r="J335" i="2"/>
  <c r="D335" i="2"/>
  <c r="F335" i="2"/>
  <c r="H335" i="2"/>
  <c r="E334" i="2"/>
  <c r="D334" i="2"/>
  <c r="I334" i="2"/>
  <c r="J334" i="2"/>
  <c r="E333" i="2"/>
  <c r="D333" i="2"/>
  <c r="F333" i="2"/>
  <c r="H333" i="2"/>
  <c r="G333" i="2"/>
  <c r="E332" i="2"/>
  <c r="I332" i="2"/>
  <c r="J332" i="2"/>
  <c r="D332" i="2"/>
  <c r="F332" i="2"/>
  <c r="H332" i="2"/>
  <c r="E331" i="2"/>
  <c r="D331" i="2"/>
  <c r="F331" i="2"/>
  <c r="H331" i="2"/>
  <c r="I331" i="2"/>
  <c r="J331" i="2"/>
  <c r="E330" i="2"/>
  <c r="D330" i="2"/>
  <c r="E329" i="2"/>
  <c r="D329" i="2"/>
  <c r="F329" i="2"/>
  <c r="H329" i="2"/>
  <c r="E328" i="2"/>
  <c r="I328" i="2"/>
  <c r="J328" i="2"/>
  <c r="D328" i="2"/>
  <c r="F328" i="2"/>
  <c r="H328" i="2"/>
  <c r="E327" i="2"/>
  <c r="D327" i="2"/>
  <c r="F327" i="2"/>
  <c r="H327" i="2"/>
  <c r="E326" i="2"/>
  <c r="I326" i="2"/>
  <c r="J326" i="2"/>
  <c r="D326" i="2"/>
  <c r="E325" i="2"/>
  <c r="D325" i="2"/>
  <c r="E324" i="2"/>
  <c r="D324" i="2"/>
  <c r="E323" i="2"/>
  <c r="I323" i="2"/>
  <c r="J323" i="2"/>
  <c r="D323" i="2"/>
  <c r="F323" i="2"/>
  <c r="H323" i="2"/>
  <c r="E322" i="2"/>
  <c r="D322" i="2"/>
  <c r="E321" i="2"/>
  <c r="D321" i="2"/>
  <c r="F321" i="2"/>
  <c r="H321" i="2"/>
  <c r="E320" i="2"/>
  <c r="I320" i="2"/>
  <c r="J320" i="2"/>
  <c r="D320" i="2"/>
  <c r="G320" i="2"/>
  <c r="F320" i="2"/>
  <c r="H320" i="2"/>
  <c r="E319" i="2"/>
  <c r="I319" i="2"/>
  <c r="J319" i="2"/>
  <c r="D319" i="2"/>
  <c r="E318" i="2"/>
  <c r="I318" i="2"/>
  <c r="J318" i="2"/>
  <c r="D318" i="2"/>
  <c r="F318" i="2"/>
  <c r="H318" i="2"/>
  <c r="E317" i="2"/>
  <c r="I317" i="2"/>
  <c r="J317" i="2"/>
  <c r="D317" i="2"/>
  <c r="G317" i="2"/>
  <c r="F317" i="2"/>
  <c r="H317" i="2"/>
  <c r="E316" i="2"/>
  <c r="I316" i="2"/>
  <c r="J316" i="2"/>
  <c r="D316" i="2"/>
  <c r="F316" i="2"/>
  <c r="G316" i="2"/>
  <c r="H316" i="2"/>
  <c r="E315" i="2"/>
  <c r="D315" i="2"/>
  <c r="I315" i="2"/>
  <c r="J315" i="2"/>
  <c r="E314" i="2"/>
  <c r="I314" i="2"/>
  <c r="J314" i="2"/>
  <c r="D314" i="2"/>
  <c r="F314" i="2"/>
  <c r="H314" i="2"/>
  <c r="E313" i="2"/>
  <c r="I313" i="2"/>
  <c r="J313" i="2"/>
  <c r="D313" i="2"/>
  <c r="F313" i="2"/>
  <c r="H313" i="2"/>
  <c r="E312" i="2"/>
  <c r="I312" i="2"/>
  <c r="J312" i="2"/>
  <c r="D312" i="2"/>
  <c r="F312" i="2"/>
  <c r="G312" i="2"/>
  <c r="H312" i="2"/>
  <c r="E311" i="2"/>
  <c r="D311" i="2"/>
  <c r="I311" i="2"/>
  <c r="J311" i="2"/>
  <c r="E310" i="2"/>
  <c r="I310" i="2"/>
  <c r="J310" i="2"/>
  <c r="D310" i="2"/>
  <c r="F310" i="2"/>
  <c r="H310" i="2"/>
  <c r="E309" i="2"/>
  <c r="I309" i="2"/>
  <c r="J309" i="2"/>
  <c r="D309" i="2"/>
  <c r="G309" i="2"/>
  <c r="F309" i="2"/>
  <c r="H309" i="2"/>
  <c r="E308" i="2"/>
  <c r="I308" i="2"/>
  <c r="J308" i="2"/>
  <c r="D308" i="2"/>
  <c r="F308" i="2"/>
  <c r="E307" i="2"/>
  <c r="D307" i="2"/>
  <c r="I307" i="2"/>
  <c r="J307" i="2"/>
  <c r="E306" i="2"/>
  <c r="I306" i="2"/>
  <c r="J306" i="2"/>
  <c r="D306" i="2"/>
  <c r="F306" i="2"/>
  <c r="H306" i="2"/>
  <c r="E305" i="2"/>
  <c r="I305" i="2"/>
  <c r="J305" i="2"/>
  <c r="D305" i="2"/>
  <c r="G305" i="2"/>
  <c r="F305" i="2"/>
  <c r="H305" i="2"/>
  <c r="E304" i="2"/>
  <c r="I304" i="2"/>
  <c r="J304" i="2"/>
  <c r="D304" i="2"/>
  <c r="F304" i="2"/>
  <c r="G304" i="2"/>
  <c r="E303" i="2"/>
  <c r="D303" i="2"/>
  <c r="I303" i="2"/>
  <c r="J303" i="2"/>
  <c r="E302" i="2"/>
  <c r="I302" i="2"/>
  <c r="J302" i="2"/>
  <c r="D302" i="2"/>
  <c r="F302" i="2"/>
  <c r="H302" i="2"/>
  <c r="E301" i="2"/>
  <c r="I301" i="2"/>
  <c r="J301" i="2"/>
  <c r="D301" i="2"/>
  <c r="F301" i="2"/>
  <c r="H301" i="2"/>
  <c r="E300" i="2"/>
  <c r="I300" i="2"/>
  <c r="J300" i="2"/>
  <c r="D300" i="2"/>
  <c r="F300" i="2"/>
  <c r="G300" i="2"/>
  <c r="E299" i="2"/>
  <c r="D299" i="2"/>
  <c r="I299" i="2"/>
  <c r="J299" i="2"/>
  <c r="E298" i="2"/>
  <c r="D298" i="2"/>
  <c r="I298" i="2"/>
  <c r="J298" i="2"/>
  <c r="F298" i="2"/>
  <c r="H298" i="2"/>
  <c r="E297" i="2"/>
  <c r="I297" i="2"/>
  <c r="J297" i="2"/>
  <c r="D297" i="2"/>
  <c r="F297" i="2"/>
  <c r="H297" i="2"/>
  <c r="E296" i="2"/>
  <c r="I296" i="2"/>
  <c r="J296" i="2"/>
  <c r="D296" i="2"/>
  <c r="F296" i="2"/>
  <c r="G296" i="2"/>
  <c r="H296" i="2"/>
  <c r="E295" i="2"/>
  <c r="D295" i="2"/>
  <c r="I295" i="2"/>
  <c r="J295" i="2"/>
  <c r="E294" i="2"/>
  <c r="D294" i="2"/>
  <c r="I294" i="2"/>
  <c r="J294" i="2"/>
  <c r="F294" i="2"/>
  <c r="H294" i="2"/>
  <c r="E293" i="2"/>
  <c r="I293" i="2"/>
  <c r="J293" i="2"/>
  <c r="D293" i="2"/>
  <c r="G293" i="2"/>
  <c r="F293" i="2"/>
  <c r="H293" i="2"/>
  <c r="E292" i="2"/>
  <c r="I292" i="2"/>
  <c r="J292" i="2"/>
  <c r="D292" i="2"/>
  <c r="F292" i="2"/>
  <c r="G292" i="2"/>
  <c r="E291" i="2"/>
  <c r="D291" i="2"/>
  <c r="I291" i="2"/>
  <c r="J291" i="2"/>
  <c r="E290" i="2"/>
  <c r="D290" i="2"/>
  <c r="I290" i="2"/>
  <c r="J290" i="2"/>
  <c r="F290" i="2"/>
  <c r="H290" i="2"/>
  <c r="E289" i="2"/>
  <c r="I289" i="2"/>
  <c r="J289" i="2"/>
  <c r="D289" i="2"/>
  <c r="G289" i="2"/>
  <c r="F289" i="2"/>
  <c r="H289" i="2"/>
  <c r="E288" i="2"/>
  <c r="I288" i="2"/>
  <c r="J288" i="2"/>
  <c r="D288" i="2"/>
  <c r="F288" i="2"/>
  <c r="G288" i="2"/>
  <c r="E287" i="2"/>
  <c r="D287" i="2"/>
  <c r="I287" i="2"/>
  <c r="J287" i="2"/>
  <c r="E286" i="2"/>
  <c r="D286" i="2"/>
  <c r="I286" i="2"/>
  <c r="J286" i="2"/>
  <c r="F286" i="2"/>
  <c r="H286" i="2"/>
  <c r="E285" i="2"/>
  <c r="I285" i="2"/>
  <c r="J285" i="2"/>
  <c r="D285" i="2"/>
  <c r="G285" i="2"/>
  <c r="F285" i="2"/>
  <c r="H285" i="2"/>
  <c r="E284" i="2"/>
  <c r="I284" i="2"/>
  <c r="J284" i="2"/>
  <c r="D284" i="2"/>
  <c r="F284" i="2"/>
  <c r="G284" i="2"/>
  <c r="H284" i="2"/>
  <c r="E283" i="2"/>
  <c r="D283" i="2"/>
  <c r="I283" i="2"/>
  <c r="J283" i="2"/>
  <c r="E282" i="2"/>
  <c r="J282" i="2"/>
  <c r="D282" i="2"/>
  <c r="I282" i="2"/>
  <c r="E281" i="2"/>
  <c r="D281" i="2"/>
  <c r="E280" i="2"/>
  <c r="I280" i="2"/>
  <c r="J280" i="2"/>
  <c r="D280" i="2"/>
  <c r="F280" i="2"/>
  <c r="E279" i="2"/>
  <c r="I279" i="2"/>
  <c r="J279" i="2"/>
  <c r="D279" i="2"/>
  <c r="E278" i="2"/>
  <c r="I278" i="2"/>
  <c r="J278" i="2"/>
  <c r="D278" i="2"/>
  <c r="F278" i="2"/>
  <c r="E277" i="2"/>
  <c r="I277" i="2"/>
  <c r="J277" i="2"/>
  <c r="D277" i="2"/>
  <c r="F277" i="2"/>
  <c r="G277" i="2"/>
  <c r="E276" i="2"/>
  <c r="I276" i="2"/>
  <c r="D276" i="2"/>
  <c r="F276" i="2"/>
  <c r="H276" i="2"/>
  <c r="J276" i="2"/>
  <c r="E275" i="2"/>
  <c r="I275" i="2"/>
  <c r="J275" i="2"/>
  <c r="D275" i="2"/>
  <c r="E274" i="2"/>
  <c r="I274" i="2"/>
  <c r="J274" i="2"/>
  <c r="D274" i="2"/>
  <c r="F274" i="2"/>
  <c r="H274" i="2"/>
  <c r="E273" i="2"/>
  <c r="I273" i="2"/>
  <c r="J273" i="2"/>
  <c r="D273" i="2"/>
  <c r="F273" i="2"/>
  <c r="E272" i="2"/>
  <c r="I272" i="2"/>
  <c r="J272" i="2"/>
  <c r="D272" i="2"/>
  <c r="F272" i="2"/>
  <c r="G272" i="2"/>
  <c r="E271" i="2"/>
  <c r="D271" i="2"/>
  <c r="I271" i="2"/>
  <c r="J271" i="2"/>
  <c r="E270" i="2"/>
  <c r="I270" i="2"/>
  <c r="J270" i="2"/>
  <c r="D270" i="2"/>
  <c r="F270" i="2"/>
  <c r="H270" i="2"/>
  <c r="E269" i="2"/>
  <c r="I269" i="2"/>
  <c r="J269" i="2"/>
  <c r="D269" i="2"/>
  <c r="F269" i="2"/>
  <c r="E268" i="2"/>
  <c r="I268" i="2"/>
  <c r="J268" i="2"/>
  <c r="D268" i="2"/>
  <c r="F268" i="2"/>
  <c r="E267" i="2"/>
  <c r="I267" i="2"/>
  <c r="J267" i="2"/>
  <c r="D267" i="2"/>
  <c r="E266" i="2"/>
  <c r="I266" i="2"/>
  <c r="J266" i="2"/>
  <c r="D266" i="2"/>
  <c r="E265" i="2"/>
  <c r="I265" i="2"/>
  <c r="J265" i="2"/>
  <c r="D265" i="2"/>
  <c r="F265" i="2"/>
  <c r="H265" i="2"/>
  <c r="E264" i="2"/>
  <c r="D264" i="2"/>
  <c r="I264" i="2"/>
  <c r="J264" i="2"/>
  <c r="E263" i="2"/>
  <c r="D263" i="2"/>
  <c r="F263" i="2"/>
  <c r="H263" i="2"/>
  <c r="E262" i="2"/>
  <c r="J262" i="2"/>
  <c r="D262" i="2"/>
  <c r="I262" i="2"/>
  <c r="E261" i="2"/>
  <c r="D261" i="2"/>
  <c r="F261" i="2"/>
  <c r="H261" i="2"/>
  <c r="I261" i="2"/>
  <c r="J261" i="2"/>
  <c r="E260" i="2"/>
  <c r="D260" i="2"/>
  <c r="I260" i="2"/>
  <c r="J260" i="2"/>
  <c r="E259" i="2"/>
  <c r="D259" i="2"/>
  <c r="E258" i="2"/>
  <c r="I258" i="2"/>
  <c r="J258" i="2"/>
  <c r="D258" i="2"/>
  <c r="F258" i="2"/>
  <c r="H258" i="2"/>
  <c r="E257" i="2"/>
  <c r="D257" i="2"/>
  <c r="E256" i="2"/>
  <c r="I256" i="2"/>
  <c r="J256" i="2"/>
  <c r="D256" i="2"/>
  <c r="E255" i="2"/>
  <c r="D255" i="2"/>
  <c r="F255" i="2"/>
  <c r="H255" i="2"/>
  <c r="E254" i="2"/>
  <c r="D254" i="2"/>
  <c r="E253" i="2"/>
  <c r="I253" i="2"/>
  <c r="J253" i="2"/>
  <c r="D253" i="2"/>
  <c r="F253" i="2"/>
  <c r="H253" i="2"/>
  <c r="E252" i="2"/>
  <c r="D252" i="2"/>
  <c r="I252" i="2"/>
  <c r="J252" i="2"/>
  <c r="E251" i="2"/>
  <c r="D251" i="2"/>
  <c r="G251" i="2"/>
  <c r="F251" i="2"/>
  <c r="H251" i="2"/>
  <c r="E250" i="2"/>
  <c r="I250" i="2"/>
  <c r="J250" i="2"/>
  <c r="D250" i="2"/>
  <c r="F250" i="2"/>
  <c r="H250" i="2"/>
  <c r="G250" i="2"/>
  <c r="E249" i="2"/>
  <c r="I249" i="2"/>
  <c r="J249" i="2"/>
  <c r="D249" i="2"/>
  <c r="F249" i="2"/>
  <c r="H249" i="2"/>
  <c r="E248" i="2"/>
  <c r="I248" i="2"/>
  <c r="J248" i="2"/>
  <c r="D248" i="2"/>
  <c r="E247" i="2"/>
  <c r="D247" i="2"/>
  <c r="F247" i="2"/>
  <c r="H247" i="2"/>
  <c r="E246" i="2"/>
  <c r="I246" i="2"/>
  <c r="J246" i="2"/>
  <c r="D246" i="2"/>
  <c r="F246" i="2"/>
  <c r="H246" i="2"/>
  <c r="E245" i="2"/>
  <c r="D245" i="2"/>
  <c r="E244" i="2"/>
  <c r="I244" i="2"/>
  <c r="J244" i="2"/>
  <c r="D244" i="2"/>
  <c r="E243" i="2"/>
  <c r="D243" i="2"/>
  <c r="F243" i="2"/>
  <c r="H243" i="2"/>
  <c r="G243" i="2"/>
  <c r="E242" i="2"/>
  <c r="D242" i="2"/>
  <c r="E241" i="2"/>
  <c r="I241" i="2"/>
  <c r="J241" i="2"/>
  <c r="D241" i="2"/>
  <c r="F241" i="2"/>
  <c r="H241" i="2"/>
  <c r="E240" i="2"/>
  <c r="D240" i="2"/>
  <c r="I240" i="2"/>
  <c r="J240" i="2"/>
  <c r="E239" i="2"/>
  <c r="D239" i="2"/>
  <c r="F239" i="2"/>
  <c r="H239" i="2"/>
  <c r="E238" i="2"/>
  <c r="I238" i="2"/>
  <c r="J238" i="2"/>
  <c r="D238" i="2"/>
  <c r="F238" i="2"/>
  <c r="H238" i="2"/>
  <c r="G238" i="2"/>
  <c r="E237" i="2"/>
  <c r="D237" i="2"/>
  <c r="I237" i="2"/>
  <c r="J237" i="2"/>
  <c r="F237" i="2"/>
  <c r="H237" i="2"/>
  <c r="E236" i="2"/>
  <c r="D236" i="2"/>
  <c r="E235" i="2"/>
  <c r="D235" i="2"/>
  <c r="F235" i="2"/>
  <c r="H235" i="2"/>
  <c r="E234" i="2"/>
  <c r="I234" i="2"/>
  <c r="J234" i="2"/>
  <c r="D234" i="2"/>
  <c r="F234" i="2"/>
  <c r="H234" i="2"/>
  <c r="E233" i="2"/>
  <c r="D233" i="2"/>
  <c r="E232" i="2"/>
  <c r="D232" i="2"/>
  <c r="I232" i="2"/>
  <c r="J232" i="2"/>
  <c r="E231" i="2"/>
  <c r="D231" i="2"/>
  <c r="F231" i="2"/>
  <c r="H231" i="2"/>
  <c r="E230" i="2"/>
  <c r="D230" i="2"/>
  <c r="E229" i="2"/>
  <c r="I229" i="2"/>
  <c r="J229" i="2"/>
  <c r="D229" i="2"/>
  <c r="F229" i="2"/>
  <c r="H229" i="2"/>
  <c r="E228" i="2"/>
  <c r="D228" i="2"/>
  <c r="I228" i="2"/>
  <c r="J228" i="2"/>
  <c r="E227" i="2"/>
  <c r="D227" i="2"/>
  <c r="I227" i="2"/>
  <c r="J227" i="2"/>
  <c r="E226" i="2"/>
  <c r="I226" i="2"/>
  <c r="J226" i="2"/>
  <c r="D226" i="2"/>
  <c r="G226" i="2"/>
  <c r="F226" i="2"/>
  <c r="H226" i="2"/>
  <c r="E225" i="2"/>
  <c r="D225" i="2"/>
  <c r="E224" i="2"/>
  <c r="I224" i="2"/>
  <c r="D224" i="2"/>
  <c r="J224" i="2"/>
  <c r="E223" i="2"/>
  <c r="D223" i="2"/>
  <c r="F223" i="2"/>
  <c r="H223" i="2"/>
  <c r="E222" i="2"/>
  <c r="I222" i="2"/>
  <c r="J222" i="2"/>
  <c r="D222" i="2"/>
  <c r="F222" i="2"/>
  <c r="H222" i="2"/>
  <c r="E221" i="2"/>
  <c r="I221" i="2"/>
  <c r="J221" i="2"/>
  <c r="D221" i="2"/>
  <c r="F221" i="2"/>
  <c r="H221" i="2"/>
  <c r="E220" i="2"/>
  <c r="D220" i="2"/>
  <c r="I220" i="2"/>
  <c r="J220" i="2"/>
  <c r="E219" i="2"/>
  <c r="D219" i="2"/>
  <c r="F219" i="2"/>
  <c r="G219" i="2"/>
  <c r="H219" i="2"/>
  <c r="E218" i="2"/>
  <c r="I218" i="2"/>
  <c r="J218" i="2"/>
  <c r="D218" i="2"/>
  <c r="F218" i="2"/>
  <c r="H218" i="2"/>
  <c r="G218" i="2"/>
  <c r="E217" i="2"/>
  <c r="I217" i="2"/>
  <c r="J217" i="2"/>
  <c r="D217" i="2"/>
  <c r="F217" i="2"/>
  <c r="H217" i="2"/>
  <c r="E216" i="2"/>
  <c r="I216" i="2"/>
  <c r="J216" i="2"/>
  <c r="D216" i="2"/>
  <c r="E215" i="2"/>
  <c r="D215" i="2"/>
  <c r="F215" i="2"/>
  <c r="H215" i="2"/>
  <c r="E214" i="2"/>
  <c r="I214" i="2"/>
  <c r="J214" i="2"/>
  <c r="D214" i="2"/>
  <c r="G214" i="2"/>
  <c r="F214" i="2"/>
  <c r="H214" i="2"/>
  <c r="E213" i="2"/>
  <c r="D213" i="2"/>
  <c r="I213" i="2"/>
  <c r="J213" i="2"/>
  <c r="E212" i="2"/>
  <c r="I212" i="2"/>
  <c r="J212" i="2"/>
  <c r="D212" i="2"/>
  <c r="E211" i="2"/>
  <c r="D211" i="2"/>
  <c r="F211" i="2"/>
  <c r="H211" i="2"/>
  <c r="E210" i="2"/>
  <c r="D210" i="2"/>
  <c r="E209" i="2"/>
  <c r="D209" i="2"/>
  <c r="F209" i="2"/>
  <c r="H209" i="2"/>
  <c r="I209" i="2"/>
  <c r="J209" i="2"/>
  <c r="E208" i="2"/>
  <c r="D208" i="2"/>
  <c r="I208" i="2"/>
  <c r="J208" i="2"/>
  <c r="E207" i="2"/>
  <c r="D207" i="2"/>
  <c r="F207" i="2"/>
  <c r="H207" i="2"/>
  <c r="E206" i="2"/>
  <c r="I206" i="2"/>
  <c r="J206" i="2"/>
  <c r="D206" i="2"/>
  <c r="F206" i="2"/>
  <c r="H206" i="2"/>
  <c r="G206" i="2"/>
  <c r="E205" i="2"/>
  <c r="I205" i="2"/>
  <c r="J205" i="2"/>
  <c r="D205" i="2"/>
  <c r="F205" i="2"/>
  <c r="H205" i="2"/>
  <c r="E204" i="2"/>
  <c r="I204" i="2"/>
  <c r="J204" i="2"/>
  <c r="D204" i="2"/>
  <c r="E203" i="2"/>
  <c r="D203" i="2"/>
  <c r="F203" i="2"/>
  <c r="H203" i="2"/>
  <c r="E202" i="2"/>
  <c r="D202" i="2"/>
  <c r="E201" i="2"/>
  <c r="I201" i="2"/>
  <c r="J201" i="2"/>
  <c r="D201" i="2"/>
  <c r="F201" i="2"/>
  <c r="H201" i="2"/>
  <c r="E200" i="2"/>
  <c r="D200" i="2"/>
  <c r="I200" i="2"/>
  <c r="J200" i="2"/>
  <c r="E199" i="2"/>
  <c r="D199" i="2"/>
  <c r="F199" i="2"/>
  <c r="H199" i="2"/>
  <c r="E198" i="2"/>
  <c r="D198" i="2"/>
  <c r="E197" i="2"/>
  <c r="I197" i="2"/>
  <c r="J197" i="2"/>
  <c r="D197" i="2"/>
  <c r="F197" i="2"/>
  <c r="H197" i="2"/>
  <c r="E196" i="2"/>
  <c r="D196" i="2"/>
  <c r="I196" i="2"/>
  <c r="J196" i="2"/>
  <c r="E195" i="2"/>
  <c r="D195" i="2"/>
  <c r="F195" i="2"/>
  <c r="H195" i="2"/>
  <c r="G195" i="2"/>
  <c r="E194" i="2"/>
  <c r="D194" i="2"/>
  <c r="I194" i="2"/>
  <c r="J194" i="2"/>
  <c r="E193" i="2"/>
  <c r="I193" i="2"/>
  <c r="J193" i="2"/>
  <c r="D193" i="2"/>
  <c r="F193" i="2"/>
  <c r="H193" i="2"/>
  <c r="E192" i="2"/>
  <c r="D192" i="2"/>
  <c r="I192" i="2"/>
  <c r="J192" i="2"/>
  <c r="E191" i="2"/>
  <c r="D191" i="2"/>
  <c r="F191" i="2"/>
  <c r="H191" i="2"/>
  <c r="E190" i="2"/>
  <c r="I190" i="2"/>
  <c r="J190" i="2"/>
  <c r="D190" i="2"/>
  <c r="F190" i="2"/>
  <c r="H190" i="2"/>
  <c r="E189" i="2"/>
  <c r="D189" i="2"/>
  <c r="F189" i="2"/>
  <c r="H189" i="2"/>
  <c r="I189" i="2"/>
  <c r="J189" i="2"/>
  <c r="E188" i="2"/>
  <c r="D188" i="2"/>
  <c r="I188" i="2"/>
  <c r="J188" i="2"/>
  <c r="E187" i="2"/>
  <c r="D187" i="2"/>
  <c r="E186" i="2"/>
  <c r="I186" i="2"/>
  <c r="J186" i="2"/>
  <c r="D186" i="2"/>
  <c r="F186" i="2"/>
  <c r="E185" i="2"/>
  <c r="D185" i="2"/>
  <c r="F185" i="2"/>
  <c r="H185" i="2"/>
  <c r="E184" i="2"/>
  <c r="I184" i="2"/>
  <c r="J184" i="2"/>
  <c r="D184" i="2"/>
  <c r="F184" i="2"/>
  <c r="H184" i="2"/>
  <c r="E183" i="2"/>
  <c r="D183" i="2"/>
  <c r="F183" i="2"/>
  <c r="E182" i="2"/>
  <c r="I182" i="2"/>
  <c r="D182" i="2"/>
  <c r="F182" i="2"/>
  <c r="J182" i="2"/>
  <c r="E181" i="2"/>
  <c r="I181" i="2"/>
  <c r="J181" i="2"/>
  <c r="D181" i="2"/>
  <c r="E180" i="2"/>
  <c r="D180" i="2"/>
  <c r="F180" i="2"/>
  <c r="H180" i="2"/>
  <c r="I180" i="2"/>
  <c r="J180" i="2"/>
  <c r="E179" i="2"/>
  <c r="I179" i="2"/>
  <c r="J179" i="2"/>
  <c r="D179" i="2"/>
  <c r="F179" i="2"/>
  <c r="H179" i="2"/>
  <c r="E178" i="2"/>
  <c r="I178" i="2"/>
  <c r="J178" i="2"/>
  <c r="D178" i="2"/>
  <c r="F178" i="2"/>
  <c r="H178" i="2"/>
  <c r="E177" i="2"/>
  <c r="D177" i="2"/>
  <c r="I177" i="2"/>
  <c r="J177" i="2"/>
  <c r="E176" i="2"/>
  <c r="D176" i="2"/>
  <c r="F176" i="2"/>
  <c r="E175" i="2"/>
  <c r="D175" i="2"/>
  <c r="F175" i="2"/>
  <c r="H175" i="2"/>
  <c r="I175" i="2"/>
  <c r="J175" i="2"/>
  <c r="E174" i="2"/>
  <c r="I174" i="2"/>
  <c r="J174" i="2"/>
  <c r="D174" i="2"/>
  <c r="F174" i="2"/>
  <c r="E173" i="2"/>
  <c r="D173" i="2"/>
  <c r="I173" i="2"/>
  <c r="J173" i="2"/>
  <c r="E172" i="2"/>
  <c r="D172" i="2"/>
  <c r="F172" i="2"/>
  <c r="E171" i="2"/>
  <c r="I171" i="2"/>
  <c r="J171" i="2"/>
  <c r="D171" i="2"/>
  <c r="F171" i="2"/>
  <c r="G171" i="2"/>
  <c r="E170" i="2"/>
  <c r="I170" i="2"/>
  <c r="J170" i="2"/>
  <c r="D170" i="2"/>
  <c r="F170" i="2"/>
  <c r="H170" i="2"/>
  <c r="E169" i="2"/>
  <c r="D169" i="2"/>
  <c r="I169" i="2"/>
  <c r="J169" i="2"/>
  <c r="E168" i="2"/>
  <c r="I168" i="2"/>
  <c r="J168" i="2"/>
  <c r="D168" i="2"/>
  <c r="F168" i="2"/>
  <c r="H168" i="2"/>
  <c r="E167" i="2"/>
  <c r="D167" i="2"/>
  <c r="F167" i="2"/>
  <c r="E166" i="2"/>
  <c r="I166" i="2"/>
  <c r="D166" i="2"/>
  <c r="F166" i="2"/>
  <c r="J166" i="2"/>
  <c r="E165" i="2"/>
  <c r="D165" i="2"/>
  <c r="I165" i="2"/>
  <c r="J165" i="2"/>
  <c r="E164" i="2"/>
  <c r="I164" i="2"/>
  <c r="J164" i="2"/>
  <c r="D164" i="2"/>
  <c r="G164" i="2"/>
  <c r="F164" i="2"/>
  <c r="H164" i="2"/>
  <c r="E163" i="2"/>
  <c r="I163" i="2"/>
  <c r="J163" i="2"/>
  <c r="D163" i="2"/>
  <c r="F163" i="2"/>
  <c r="H163" i="2"/>
  <c r="E162" i="2"/>
  <c r="D162" i="2"/>
  <c r="F162" i="2"/>
  <c r="H162" i="2"/>
  <c r="I162" i="2"/>
  <c r="J162" i="2"/>
  <c r="E161" i="2"/>
  <c r="I161" i="2"/>
  <c r="J161" i="2"/>
  <c r="D161" i="2"/>
  <c r="F161" i="2"/>
  <c r="E160" i="2"/>
  <c r="I160" i="2"/>
  <c r="J160" i="2"/>
  <c r="D160" i="2"/>
  <c r="F160" i="2"/>
  <c r="G160" i="2"/>
  <c r="H160" i="2"/>
  <c r="E159" i="2"/>
  <c r="I159" i="2"/>
  <c r="J159" i="2"/>
  <c r="D159" i="2"/>
  <c r="F159" i="2"/>
  <c r="H159" i="2"/>
  <c r="G159" i="2"/>
  <c r="E158" i="2"/>
  <c r="I158" i="2"/>
  <c r="J158" i="2"/>
  <c r="D158" i="2"/>
  <c r="F158" i="2"/>
  <c r="H158" i="2"/>
  <c r="E157" i="2"/>
  <c r="I157" i="2"/>
  <c r="J157" i="2"/>
  <c r="D157" i="2"/>
  <c r="F157" i="2"/>
  <c r="H157" i="2"/>
  <c r="E156" i="2"/>
  <c r="I156" i="2"/>
  <c r="J156" i="2"/>
  <c r="D156" i="2"/>
  <c r="F156" i="2"/>
  <c r="H156" i="2"/>
  <c r="E155" i="2"/>
  <c r="I155" i="2"/>
  <c r="J155" i="2"/>
  <c r="D155" i="2"/>
  <c r="E154" i="2"/>
  <c r="D154" i="2"/>
  <c r="F154" i="2"/>
  <c r="H154" i="2"/>
  <c r="I154" i="2"/>
  <c r="J154" i="2"/>
  <c r="E153" i="2"/>
  <c r="I153" i="2"/>
  <c r="J153" i="2"/>
  <c r="D153" i="2"/>
  <c r="F153" i="2"/>
  <c r="H153" i="2"/>
  <c r="G153" i="2"/>
  <c r="E152" i="2"/>
  <c r="D152" i="2"/>
  <c r="I152" i="2"/>
  <c r="J152" i="2"/>
  <c r="E151" i="2"/>
  <c r="I151" i="2"/>
  <c r="J151" i="2"/>
  <c r="D151" i="2"/>
  <c r="G151" i="2"/>
  <c r="F151" i="2"/>
  <c r="H151" i="2"/>
  <c r="E150" i="2"/>
  <c r="D150" i="2"/>
  <c r="F150" i="2"/>
  <c r="H150" i="2"/>
  <c r="E149" i="2"/>
  <c r="I149" i="2"/>
  <c r="J149" i="2"/>
  <c r="D149" i="2"/>
  <c r="F149" i="2"/>
  <c r="G149" i="2"/>
  <c r="H149" i="2"/>
  <c r="E148" i="2"/>
  <c r="I148" i="2"/>
  <c r="J148" i="2"/>
  <c r="D148" i="2"/>
  <c r="F148" i="2"/>
  <c r="H148" i="2"/>
  <c r="E147" i="2"/>
  <c r="D147" i="2"/>
  <c r="I147" i="2"/>
  <c r="J147" i="2"/>
  <c r="E146" i="2"/>
  <c r="I146" i="2"/>
  <c r="J146" i="2"/>
  <c r="D146" i="2"/>
  <c r="F146" i="2"/>
  <c r="H146" i="2"/>
  <c r="E145" i="2"/>
  <c r="I145" i="2"/>
  <c r="J145" i="2"/>
  <c r="D145" i="2"/>
  <c r="F145" i="2"/>
  <c r="H145" i="2"/>
  <c r="E144" i="2"/>
  <c r="D144" i="2"/>
  <c r="E143" i="2"/>
  <c r="I143" i="2"/>
  <c r="J143" i="2"/>
  <c r="D143" i="2"/>
  <c r="F143" i="2"/>
  <c r="E142" i="2"/>
  <c r="D142" i="2"/>
  <c r="F142" i="2"/>
  <c r="H142" i="2"/>
  <c r="E141" i="2"/>
  <c r="I141" i="2"/>
  <c r="J141" i="2"/>
  <c r="D141" i="2"/>
  <c r="F141" i="2"/>
  <c r="H141" i="2"/>
  <c r="E140" i="2"/>
  <c r="D140" i="2"/>
  <c r="I140" i="2"/>
  <c r="J140" i="2"/>
  <c r="F140" i="2"/>
  <c r="H140" i="2"/>
  <c r="E139" i="2"/>
  <c r="D139" i="2"/>
  <c r="E138" i="2"/>
  <c r="D138" i="2"/>
  <c r="F138" i="2"/>
  <c r="H138" i="2"/>
  <c r="I138" i="2"/>
  <c r="J138" i="2"/>
  <c r="E137" i="2"/>
  <c r="I137" i="2"/>
  <c r="J137" i="2"/>
  <c r="D137" i="2"/>
  <c r="F137" i="2"/>
  <c r="H137" i="2"/>
  <c r="G137" i="2"/>
  <c r="E136" i="2"/>
  <c r="D136" i="2"/>
  <c r="I136" i="2"/>
  <c r="J136" i="2"/>
  <c r="E135" i="2"/>
  <c r="I135" i="2"/>
  <c r="J135" i="2"/>
  <c r="D135" i="2"/>
  <c r="G135" i="2"/>
  <c r="F135" i="2"/>
  <c r="H135" i="2"/>
  <c r="E134" i="2"/>
  <c r="D134" i="2"/>
  <c r="E133" i="2"/>
  <c r="I133" i="2"/>
  <c r="J133" i="2"/>
  <c r="D133" i="2"/>
  <c r="E132" i="2"/>
  <c r="I132" i="2"/>
  <c r="J132" i="2"/>
  <c r="D132" i="2"/>
  <c r="F132" i="2"/>
  <c r="E131" i="2"/>
  <c r="I131" i="2"/>
  <c r="J131" i="2"/>
  <c r="D131" i="2"/>
  <c r="F131" i="2"/>
  <c r="H131" i="2"/>
  <c r="G131" i="2"/>
  <c r="E130" i="2"/>
  <c r="I130" i="2"/>
  <c r="J130" i="2"/>
  <c r="D130" i="2"/>
  <c r="E129" i="2"/>
  <c r="I129" i="2"/>
  <c r="J129" i="2"/>
  <c r="D129" i="2"/>
  <c r="F129" i="2"/>
  <c r="H129" i="2"/>
  <c r="E128" i="2"/>
  <c r="D128" i="2"/>
  <c r="E127" i="2"/>
  <c r="I127" i="2"/>
  <c r="J127" i="2"/>
  <c r="D127" i="2"/>
  <c r="F127" i="2"/>
  <c r="E126" i="2"/>
  <c r="I126" i="2"/>
  <c r="D126" i="2"/>
  <c r="F126" i="2"/>
  <c r="H126" i="2"/>
  <c r="J126" i="2"/>
  <c r="E125" i="2"/>
  <c r="D125" i="2"/>
  <c r="I125" i="2"/>
  <c r="J125" i="2"/>
  <c r="E124" i="2"/>
  <c r="I124" i="2"/>
  <c r="J124" i="2"/>
  <c r="D124" i="2"/>
  <c r="G124" i="2"/>
  <c r="F124" i="2"/>
  <c r="H124" i="2"/>
  <c r="E123" i="2"/>
  <c r="D123" i="2"/>
  <c r="E122" i="2"/>
  <c r="D122" i="2"/>
  <c r="F122" i="2"/>
  <c r="H122" i="2"/>
  <c r="I122" i="2"/>
  <c r="J122" i="2"/>
  <c r="E121" i="2"/>
  <c r="I121" i="2"/>
  <c r="J121" i="2"/>
  <c r="D121" i="2"/>
  <c r="F121" i="2"/>
  <c r="H121" i="2"/>
  <c r="E120" i="2"/>
  <c r="I120" i="2"/>
  <c r="J120" i="2"/>
  <c r="D120" i="2"/>
  <c r="F120" i="2"/>
  <c r="H120" i="2"/>
  <c r="G120" i="2"/>
  <c r="E119" i="2"/>
  <c r="I119" i="2"/>
  <c r="J119" i="2"/>
  <c r="D119" i="2"/>
  <c r="F119" i="2"/>
  <c r="H119" i="2"/>
  <c r="G119" i="2"/>
  <c r="E118" i="2"/>
  <c r="I118" i="2"/>
  <c r="J118" i="2"/>
  <c r="D118" i="2"/>
  <c r="E117" i="2"/>
  <c r="D117" i="2"/>
  <c r="E116" i="2"/>
  <c r="I116" i="2"/>
  <c r="J116" i="2"/>
  <c r="D116" i="2"/>
  <c r="F116" i="2"/>
  <c r="H116" i="2"/>
  <c r="E115" i="2"/>
  <c r="D115" i="2"/>
  <c r="E114" i="2"/>
  <c r="D114" i="2"/>
  <c r="F114" i="2"/>
  <c r="H114" i="2"/>
  <c r="E113" i="2"/>
  <c r="I113" i="2"/>
  <c r="J113" i="2"/>
  <c r="D113" i="2"/>
  <c r="F113" i="2"/>
  <c r="H113" i="2"/>
  <c r="E112" i="2"/>
  <c r="I112" i="2"/>
  <c r="J112" i="2"/>
  <c r="D112" i="2"/>
  <c r="F112" i="2"/>
  <c r="H112" i="2"/>
  <c r="G112" i="2"/>
  <c r="E111" i="2"/>
  <c r="I111" i="2"/>
  <c r="J111" i="2"/>
  <c r="D111" i="2"/>
  <c r="E110" i="2"/>
  <c r="I110" i="2"/>
  <c r="J110" i="2"/>
  <c r="D110" i="2"/>
  <c r="F110" i="2"/>
  <c r="H110" i="2"/>
  <c r="E109" i="2"/>
  <c r="I109" i="2"/>
  <c r="J109" i="2"/>
  <c r="D109" i="2"/>
  <c r="G109" i="2"/>
  <c r="F109" i="2"/>
  <c r="H109" i="2"/>
  <c r="E108" i="2"/>
  <c r="D108" i="2"/>
  <c r="E107" i="2"/>
  <c r="D107" i="2"/>
  <c r="F107" i="2"/>
  <c r="H107" i="2"/>
  <c r="I107" i="2"/>
  <c r="J107" i="2"/>
  <c r="E106" i="2"/>
  <c r="I106" i="2"/>
  <c r="J106" i="2"/>
  <c r="D106" i="2"/>
  <c r="E105" i="2"/>
  <c r="I105" i="2"/>
  <c r="J105" i="2"/>
  <c r="D105" i="2"/>
  <c r="E104" i="2"/>
  <c r="I104" i="2"/>
  <c r="J104" i="2"/>
  <c r="D104" i="2"/>
  <c r="G104" i="2"/>
  <c r="F104" i="2"/>
  <c r="H104" i="2"/>
  <c r="E103" i="2"/>
  <c r="D103" i="2"/>
  <c r="I103" i="2"/>
  <c r="J103" i="2"/>
  <c r="E102" i="2"/>
  <c r="D102" i="2"/>
  <c r="F102" i="2"/>
  <c r="H102" i="2"/>
  <c r="I102" i="2"/>
  <c r="J102" i="2"/>
  <c r="E101" i="2"/>
  <c r="I101" i="2"/>
  <c r="J101" i="2"/>
  <c r="D101" i="2"/>
  <c r="F101" i="2"/>
  <c r="H101" i="2"/>
  <c r="E100" i="2"/>
  <c r="I100" i="2"/>
  <c r="J100" i="2"/>
  <c r="D100" i="2"/>
  <c r="F100" i="2"/>
  <c r="H100" i="2"/>
  <c r="G100" i="2"/>
  <c r="E99" i="2"/>
  <c r="I99" i="2"/>
  <c r="J99" i="2"/>
  <c r="D99" i="2"/>
  <c r="F99" i="2"/>
  <c r="H99" i="2"/>
  <c r="G99" i="2"/>
  <c r="E98" i="2"/>
  <c r="I98" i="2"/>
  <c r="J98" i="2"/>
  <c r="D98" i="2"/>
  <c r="F98" i="2"/>
  <c r="H98" i="2"/>
  <c r="E97" i="2"/>
  <c r="I97" i="2"/>
  <c r="J97" i="2"/>
  <c r="D97" i="2"/>
  <c r="E96" i="2"/>
  <c r="J96" i="2"/>
  <c r="D96" i="2"/>
  <c r="I96" i="2"/>
  <c r="F96" i="2"/>
  <c r="H96" i="2"/>
  <c r="G96" i="2"/>
  <c r="O16" i="2"/>
  <c r="O15" i="2"/>
  <c r="N16" i="2"/>
  <c r="N15" i="2"/>
  <c r="N13" i="2"/>
  <c r="N12" i="2"/>
  <c r="M16" i="2"/>
  <c r="M15" i="2"/>
  <c r="M13" i="2"/>
  <c r="L16" i="2"/>
  <c r="L15" i="2"/>
  <c r="K16" i="2"/>
  <c r="K15" i="2"/>
  <c r="G6" i="2"/>
  <c r="G7" i="2"/>
  <c r="G5" i="2"/>
  <c r="G4" i="2"/>
  <c r="Q21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93" i="1"/>
  <c r="Q95" i="1"/>
  <c r="Q94" i="1"/>
  <c r="C7" i="1"/>
  <c r="C8" i="1"/>
  <c r="E97" i="1"/>
  <c r="F97" i="1"/>
  <c r="G97" i="1"/>
  <c r="J97" i="1"/>
  <c r="Q98" i="1"/>
  <c r="Q96" i="1"/>
  <c r="Q97" i="1"/>
  <c r="Q92" i="1"/>
  <c r="Q82" i="1"/>
  <c r="Q83" i="1"/>
  <c r="Q84" i="1"/>
  <c r="Q85" i="1"/>
  <c r="Q86" i="1"/>
  <c r="Q87" i="1"/>
  <c r="Q89" i="1"/>
  <c r="Q90" i="1"/>
  <c r="Q91" i="1"/>
  <c r="Q81" i="1"/>
  <c r="Q88" i="1"/>
  <c r="Q71" i="1"/>
  <c r="Q72" i="1"/>
  <c r="Q73" i="1"/>
  <c r="Q74" i="1"/>
  <c r="Q75" i="1"/>
  <c r="Q76" i="1"/>
  <c r="Q77" i="1"/>
  <c r="Q78" i="1"/>
  <c r="Q79" i="1"/>
  <c r="Q80" i="1"/>
  <c r="Q54" i="1"/>
  <c r="H167" i="2"/>
  <c r="G167" i="2"/>
  <c r="H183" i="2"/>
  <c r="G183" i="2"/>
  <c r="L12" i="2"/>
  <c r="L13" i="2"/>
  <c r="H172" i="2"/>
  <c r="G172" i="2"/>
  <c r="H176" i="2"/>
  <c r="G176" i="2"/>
  <c r="I203" i="2"/>
  <c r="J203" i="2"/>
  <c r="I211" i="2"/>
  <c r="J211" i="2"/>
  <c r="E106" i="1"/>
  <c r="F106" i="1"/>
  <c r="G106" i="1"/>
  <c r="J106" i="1"/>
  <c r="E85" i="1"/>
  <c r="E48" i="1"/>
  <c r="F48" i="1"/>
  <c r="G48" i="1"/>
  <c r="I48" i="1"/>
  <c r="E78" i="1"/>
  <c r="F78" i="1"/>
  <c r="G78" i="1"/>
  <c r="J78" i="1"/>
  <c r="E72" i="1"/>
  <c r="F72" i="1"/>
  <c r="G72" i="1"/>
  <c r="J72" i="1"/>
  <c r="E114" i="1"/>
  <c r="F114" i="1"/>
  <c r="G114" i="1"/>
  <c r="J114" i="1"/>
  <c r="E108" i="1"/>
  <c r="F108" i="1"/>
  <c r="G108" i="1"/>
  <c r="K108" i="1"/>
  <c r="E112" i="1"/>
  <c r="F112" i="1"/>
  <c r="G112" i="1"/>
  <c r="K112" i="1"/>
  <c r="E100" i="1"/>
  <c r="F100" i="1"/>
  <c r="G100" i="1"/>
  <c r="K100" i="1"/>
  <c r="E83" i="1"/>
  <c r="F83" i="1"/>
  <c r="G83" i="1"/>
  <c r="J83" i="1"/>
  <c r="E87" i="1"/>
  <c r="F87" i="1"/>
  <c r="G87" i="1"/>
  <c r="J87" i="1"/>
  <c r="E25" i="1"/>
  <c r="F25" i="1"/>
  <c r="G25" i="1"/>
  <c r="I25" i="1"/>
  <c r="E29" i="1"/>
  <c r="F29" i="1"/>
  <c r="G29" i="1"/>
  <c r="I29" i="1"/>
  <c r="E46" i="1"/>
  <c r="E33" i="3"/>
  <c r="E102" i="1"/>
  <c r="F102" i="1"/>
  <c r="G102" i="1"/>
  <c r="J102" i="1"/>
  <c r="E70" i="1"/>
  <c r="F70" i="1"/>
  <c r="G70" i="1"/>
  <c r="I70" i="1"/>
  <c r="E34" i="1"/>
  <c r="E60" i="1"/>
  <c r="F177" i="2"/>
  <c r="H177" i="2"/>
  <c r="I191" i="2"/>
  <c r="J191" i="2"/>
  <c r="I199" i="2"/>
  <c r="J199" i="2"/>
  <c r="I207" i="2"/>
  <c r="J207" i="2"/>
  <c r="I215" i="2"/>
  <c r="J215" i="2"/>
  <c r="I223" i="2"/>
  <c r="J223" i="2"/>
  <c r="I231" i="2"/>
  <c r="J231" i="2"/>
  <c r="I239" i="2"/>
  <c r="J239" i="2"/>
  <c r="I247" i="2"/>
  <c r="J247" i="2"/>
  <c r="I255" i="2"/>
  <c r="J255" i="2"/>
  <c r="I263" i="2"/>
  <c r="J263" i="2"/>
  <c r="G113" i="2"/>
  <c r="I142" i="2"/>
  <c r="J142" i="2"/>
  <c r="H166" i="2"/>
  <c r="I167" i="2"/>
  <c r="J167" i="2"/>
  <c r="G168" i="2"/>
  <c r="G170" i="2"/>
  <c r="H171" i="2"/>
  <c r="G175" i="2"/>
  <c r="I176" i="2"/>
  <c r="J176" i="2"/>
  <c r="H182" i="2"/>
  <c r="I183" i="2"/>
  <c r="J183" i="2"/>
  <c r="G191" i="2"/>
  <c r="G199" i="2"/>
  <c r="G207" i="2"/>
  <c r="G215" i="2"/>
  <c r="G223" i="2"/>
  <c r="G231" i="2"/>
  <c r="G239" i="2"/>
  <c r="G247" i="2"/>
  <c r="G255" i="2"/>
  <c r="G263" i="2"/>
  <c r="I235" i="2"/>
  <c r="J235" i="2"/>
  <c r="I243" i="2"/>
  <c r="J243" i="2"/>
  <c r="I251" i="2"/>
  <c r="J251" i="2"/>
  <c r="I259" i="2"/>
  <c r="J259" i="2"/>
  <c r="F173" i="2"/>
  <c r="H173" i="2"/>
  <c r="F192" i="2"/>
  <c r="H192" i="2"/>
  <c r="G192" i="2"/>
  <c r="F200" i="2"/>
  <c r="H200" i="2"/>
  <c r="G200" i="2"/>
  <c r="F208" i="2"/>
  <c r="F216" i="2"/>
  <c r="G216" i="2"/>
  <c r="H216" i="2"/>
  <c r="F224" i="2"/>
  <c r="H224" i="2"/>
  <c r="G224" i="2"/>
  <c r="F232" i="2"/>
  <c r="H232" i="2"/>
  <c r="F240" i="2"/>
  <c r="G240" i="2"/>
  <c r="H240" i="2"/>
  <c r="F248" i="2"/>
  <c r="H248" i="2"/>
  <c r="F256" i="2"/>
  <c r="F264" i="2"/>
  <c r="H264" i="2"/>
  <c r="I114" i="2"/>
  <c r="J114" i="2"/>
  <c r="I150" i="2"/>
  <c r="J150" i="2"/>
  <c r="G98" i="2"/>
  <c r="F106" i="2"/>
  <c r="G110" i="2"/>
  <c r="G114" i="2"/>
  <c r="F118" i="2"/>
  <c r="H118" i="2"/>
  <c r="G126" i="2"/>
  <c r="G130" i="2"/>
  <c r="F130" i="2"/>
  <c r="H130" i="2"/>
  <c r="G138" i="2"/>
  <c r="G142" i="2"/>
  <c r="G146" i="2"/>
  <c r="G150" i="2"/>
  <c r="G154" i="2"/>
  <c r="G162" i="2"/>
  <c r="I172" i="2"/>
  <c r="J172" i="2"/>
  <c r="G180" i="2"/>
  <c r="F169" i="2"/>
  <c r="H169" i="2"/>
  <c r="I195" i="2"/>
  <c r="J195" i="2"/>
  <c r="I219" i="2"/>
  <c r="J219" i="2"/>
  <c r="F181" i="2"/>
  <c r="F188" i="2"/>
  <c r="H188" i="2"/>
  <c r="F196" i="2"/>
  <c r="H196" i="2"/>
  <c r="F204" i="2"/>
  <c r="H204" i="2"/>
  <c r="F212" i="2"/>
  <c r="H212" i="2"/>
  <c r="F220" i="2"/>
  <c r="H220" i="2"/>
  <c r="F228" i="2"/>
  <c r="H228" i="2"/>
  <c r="G228" i="2"/>
  <c r="F236" i="2"/>
  <c r="H236" i="2"/>
  <c r="F244" i="2"/>
  <c r="H244" i="2"/>
  <c r="F252" i="2"/>
  <c r="H252" i="2"/>
  <c r="F260" i="2"/>
  <c r="H260" i="2"/>
  <c r="G260" i="2"/>
  <c r="G269" i="2"/>
  <c r="H269" i="2"/>
  <c r="G273" i="2"/>
  <c r="H273" i="2"/>
  <c r="H278" i="2"/>
  <c r="G278" i="2"/>
  <c r="F267" i="2"/>
  <c r="G267" i="2"/>
  <c r="H267" i="2"/>
  <c r="F283" i="2"/>
  <c r="H283" i="2"/>
  <c r="I321" i="2"/>
  <c r="J321" i="2"/>
  <c r="I329" i="2"/>
  <c r="J329" i="2"/>
  <c r="H341" i="2"/>
  <c r="G341" i="2"/>
  <c r="G185" i="2"/>
  <c r="G189" i="2"/>
  <c r="G193" i="2"/>
  <c r="G197" i="2"/>
  <c r="G201" i="2"/>
  <c r="G205" i="2"/>
  <c r="G209" i="2"/>
  <c r="G217" i="2"/>
  <c r="G221" i="2"/>
  <c r="G229" i="2"/>
  <c r="G237" i="2"/>
  <c r="G241" i="2"/>
  <c r="G249" i="2"/>
  <c r="G253" i="2"/>
  <c r="G261" i="2"/>
  <c r="G265" i="2"/>
  <c r="F266" i="2"/>
  <c r="G266" i="2"/>
  <c r="H266" i="2"/>
  <c r="H272" i="2"/>
  <c r="G274" i="2"/>
  <c r="G276" i="2"/>
  <c r="H277" i="2"/>
  <c r="G321" i="2"/>
  <c r="G329" i="2"/>
  <c r="F279" i="2"/>
  <c r="F322" i="2"/>
  <c r="H322" i="2"/>
  <c r="F330" i="2"/>
  <c r="H330" i="2"/>
  <c r="G270" i="2"/>
  <c r="F275" i="2"/>
  <c r="H275" i="2"/>
  <c r="I325" i="2"/>
  <c r="J325" i="2"/>
  <c r="I333" i="2"/>
  <c r="J333" i="2"/>
  <c r="F271" i="2"/>
  <c r="H271" i="2"/>
  <c r="F287" i="2"/>
  <c r="H287" i="2"/>
  <c r="F291" i="2"/>
  <c r="H291" i="2"/>
  <c r="G291" i="2"/>
  <c r="F295" i="2"/>
  <c r="F299" i="2"/>
  <c r="H299" i="2"/>
  <c r="F303" i="2"/>
  <c r="H303" i="2"/>
  <c r="F307" i="2"/>
  <c r="H307" i="2"/>
  <c r="F311" i="2"/>
  <c r="H311" i="2"/>
  <c r="F315" i="2"/>
  <c r="H315" i="2"/>
  <c r="G315" i="2"/>
  <c r="F319" i="2"/>
  <c r="H319" i="2"/>
  <c r="F326" i="2"/>
  <c r="G326" i="2"/>
  <c r="H326" i="2"/>
  <c r="F334" i="2"/>
  <c r="H334" i="2"/>
  <c r="G286" i="2"/>
  <c r="G290" i="2"/>
  <c r="G294" i="2"/>
  <c r="G298" i="2"/>
  <c r="G302" i="2"/>
  <c r="G306" i="2"/>
  <c r="G310" i="2"/>
  <c r="G314" i="2"/>
  <c r="G318" i="2"/>
  <c r="I322" i="2"/>
  <c r="J322" i="2"/>
  <c r="I330" i="2"/>
  <c r="J330" i="2"/>
  <c r="G323" i="2"/>
  <c r="G327" i="2"/>
  <c r="G331" i="2"/>
  <c r="G335" i="2"/>
  <c r="G339" i="2"/>
  <c r="G340" i="2"/>
  <c r="J13" i="2"/>
  <c r="G89" i="2"/>
  <c r="G81" i="2"/>
  <c r="G73" i="2"/>
  <c r="G65" i="2"/>
  <c r="G57" i="2"/>
  <c r="G41" i="2"/>
  <c r="G25" i="2"/>
  <c r="G13" i="2"/>
  <c r="H13" i="2"/>
  <c r="E14" i="3"/>
  <c r="E94" i="3"/>
  <c r="H94" i="2"/>
  <c r="G94" i="2"/>
  <c r="H92" i="2"/>
  <c r="G92" i="2"/>
  <c r="H90" i="2"/>
  <c r="G90" i="2"/>
  <c r="H88" i="2"/>
  <c r="G88" i="2"/>
  <c r="H86" i="2"/>
  <c r="G86" i="2"/>
  <c r="H84" i="2"/>
  <c r="G84" i="2"/>
  <c r="H82" i="2"/>
  <c r="G82" i="2"/>
  <c r="H80" i="2"/>
  <c r="G80" i="2"/>
  <c r="H78" i="2"/>
  <c r="G78" i="2"/>
  <c r="H76" i="2"/>
  <c r="G76" i="2"/>
  <c r="H74" i="2"/>
  <c r="G74" i="2"/>
  <c r="H72" i="2"/>
  <c r="G72" i="2"/>
  <c r="H70" i="2"/>
  <c r="G70" i="2"/>
  <c r="H68" i="2"/>
  <c r="G68" i="2"/>
  <c r="H66" i="2"/>
  <c r="G66" i="2"/>
  <c r="H64" i="2"/>
  <c r="G64" i="2"/>
  <c r="H62" i="2"/>
  <c r="G62" i="2"/>
  <c r="H58" i="2"/>
  <c r="G58" i="2"/>
  <c r="H56" i="2"/>
  <c r="G56" i="2"/>
  <c r="H54" i="2"/>
  <c r="G54" i="2"/>
  <c r="H50" i="2"/>
  <c r="G50" i="2"/>
  <c r="H48" i="2"/>
  <c r="G48" i="2"/>
  <c r="H46" i="2"/>
  <c r="G46" i="2"/>
  <c r="H44" i="2"/>
  <c r="G44" i="2"/>
  <c r="H42" i="2"/>
  <c r="G42" i="2"/>
  <c r="H40" i="2"/>
  <c r="G40" i="2"/>
  <c r="H24" i="2"/>
  <c r="G24" i="2"/>
  <c r="G338" i="2"/>
  <c r="E62" i="3"/>
  <c r="E84" i="3"/>
  <c r="E18" i="3"/>
  <c r="E56" i="3"/>
  <c r="E88" i="3"/>
  <c r="F342" i="2"/>
  <c r="H342" i="2"/>
  <c r="I13" i="2"/>
  <c r="E35" i="3"/>
  <c r="E71" i="3"/>
  <c r="E86" i="3"/>
  <c r="E101" i="3"/>
  <c r="E46" i="3"/>
  <c r="F60" i="1"/>
  <c r="G60" i="1"/>
  <c r="J60" i="1"/>
  <c r="E23" i="3"/>
  <c r="F34" i="1"/>
  <c r="G34" i="1"/>
  <c r="I34" i="1"/>
  <c r="E81" i="3"/>
  <c r="E69" i="3"/>
  <c r="F85" i="1"/>
  <c r="G85" i="1"/>
  <c r="J85" i="1"/>
  <c r="G342" i="2"/>
  <c r="E67" i="3"/>
  <c r="G307" i="2"/>
  <c r="G299" i="2"/>
  <c r="G271" i="2"/>
  <c r="G322" i="2"/>
  <c r="G244" i="2"/>
  <c r="G212" i="2"/>
  <c r="G196" i="2"/>
  <c r="G177" i="2"/>
  <c r="G334" i="2"/>
  <c r="G319" i="2"/>
  <c r="G311" i="2"/>
  <c r="G287" i="2"/>
  <c r="G275" i="2"/>
  <c r="G330" i="2"/>
  <c r="G252" i="2"/>
  <c r="G220" i="2"/>
  <c r="G204" i="2"/>
  <c r="G188" i="2"/>
  <c r="G169" i="2"/>
  <c r="G118" i="2"/>
  <c r="G283" i="2"/>
  <c r="G264" i="2"/>
  <c r="G248" i="2"/>
  <c r="G232" i="2"/>
  <c r="G173" i="2"/>
  <c r="G303" i="2"/>
  <c r="K13" i="2"/>
  <c r="K12" i="2"/>
  <c r="G106" i="2"/>
  <c r="H106" i="2"/>
  <c r="H256" i="2"/>
  <c r="G256" i="2"/>
  <c r="G236" i="2"/>
  <c r="H295" i="2"/>
  <c r="G295" i="2"/>
  <c r="H181" i="2"/>
  <c r="G181" i="2"/>
  <c r="H279" i="2"/>
  <c r="G279" i="2"/>
  <c r="H208" i="2"/>
  <c r="G208" i="2"/>
  <c r="G122" i="2"/>
  <c r="G102" i="2"/>
  <c r="E75" i="1"/>
  <c r="E26" i="1"/>
  <c r="E96" i="1"/>
  <c r="E55" i="1"/>
  <c r="F55" i="1"/>
  <c r="G55" i="1"/>
  <c r="J55" i="1"/>
  <c r="E38" i="1"/>
  <c r="E101" i="1"/>
  <c r="E76" i="1"/>
  <c r="E104" i="1"/>
  <c r="F128" i="2"/>
  <c r="H128" i="2"/>
  <c r="G128" i="2"/>
  <c r="F139" i="2"/>
  <c r="H139" i="2"/>
  <c r="H186" i="2"/>
  <c r="G186" i="2"/>
  <c r="E54" i="3"/>
  <c r="E87" i="3"/>
  <c r="E56" i="1"/>
  <c r="E39" i="1"/>
  <c r="E89" i="1"/>
  <c r="E37" i="1"/>
  <c r="E88" i="1"/>
  <c r="E68" i="1"/>
  <c r="F46" i="1"/>
  <c r="G46" i="1"/>
  <c r="I46" i="1"/>
  <c r="E67" i="1"/>
  <c r="E49" i="1"/>
  <c r="E36" i="1"/>
  <c r="E91" i="1"/>
  <c r="E111" i="1"/>
  <c r="E66" i="1"/>
  <c r="E27" i="1"/>
  <c r="E65" i="1"/>
  <c r="M12" i="2"/>
  <c r="G121" i="2"/>
  <c r="I128" i="2"/>
  <c r="J128" i="2"/>
  <c r="F133" i="2"/>
  <c r="H133" i="2"/>
  <c r="I139" i="2"/>
  <c r="J139" i="2"/>
  <c r="G148" i="2"/>
  <c r="F108" i="2"/>
  <c r="H108" i="2"/>
  <c r="G108" i="2"/>
  <c r="F117" i="2"/>
  <c r="H117" i="2"/>
  <c r="G117" i="2"/>
  <c r="F123" i="2"/>
  <c r="H123" i="2"/>
  <c r="F227" i="2"/>
  <c r="H227" i="2"/>
  <c r="F233" i="2"/>
  <c r="I233" i="2"/>
  <c r="J233" i="2"/>
  <c r="G308" i="2"/>
  <c r="H308" i="2"/>
  <c r="F325" i="2"/>
  <c r="H325" i="2"/>
  <c r="E64" i="1"/>
  <c r="F64" i="1"/>
  <c r="G64" i="1"/>
  <c r="J64" i="1"/>
  <c r="E43" i="1"/>
  <c r="F43" i="1"/>
  <c r="G43" i="1"/>
  <c r="I43" i="1"/>
  <c r="E103" i="1"/>
  <c r="E109" i="1"/>
  <c r="E115" i="1"/>
  <c r="E54" i="1"/>
  <c r="E59" i="1"/>
  <c r="E73" i="1"/>
  <c r="E62" i="1"/>
  <c r="E28" i="1"/>
  <c r="E86" i="1"/>
  <c r="E107" i="1"/>
  <c r="E61" i="1"/>
  <c r="E22" i="1"/>
  <c r="E110" i="1"/>
  <c r="G107" i="2"/>
  <c r="I108" i="2"/>
  <c r="J108" i="2"/>
  <c r="F115" i="2"/>
  <c r="H115" i="2"/>
  <c r="I117" i="2"/>
  <c r="J117" i="2"/>
  <c r="I123" i="2"/>
  <c r="J123" i="2"/>
  <c r="F134" i="2"/>
  <c r="I134" i="2"/>
  <c r="J134" i="2"/>
  <c r="H143" i="2"/>
  <c r="G143" i="2"/>
  <c r="F187" i="2"/>
  <c r="H187" i="2"/>
  <c r="G187" i="2"/>
  <c r="I187" i="2"/>
  <c r="J187" i="2"/>
  <c r="E71" i="1"/>
  <c r="E51" i="1"/>
  <c r="E50" i="1"/>
  <c r="E33" i="1"/>
  <c r="E92" i="1"/>
  <c r="E40" i="1"/>
  <c r="E105" i="1"/>
  <c r="I115" i="2"/>
  <c r="J115" i="2"/>
  <c r="I198" i="2"/>
  <c r="J198" i="2"/>
  <c r="F198" i="2"/>
  <c r="H198" i="2"/>
  <c r="G158" i="2"/>
  <c r="E21" i="1"/>
  <c r="E30" i="1"/>
  <c r="E24" i="1"/>
  <c r="E79" i="1"/>
  <c r="E42" i="1"/>
  <c r="E80" i="1"/>
  <c r="E58" i="1"/>
  <c r="E41" i="1"/>
  <c r="E23" i="1"/>
  <c r="F97" i="2"/>
  <c r="H97" i="2"/>
  <c r="G97" i="2"/>
  <c r="G101" i="2"/>
  <c r="F105" i="2"/>
  <c r="H105" i="2"/>
  <c r="G111" i="2"/>
  <c r="F111" i="2"/>
  <c r="H111" i="2"/>
  <c r="G116" i="2"/>
  <c r="H127" i="2"/>
  <c r="G127" i="2"/>
  <c r="F155" i="2"/>
  <c r="H155" i="2"/>
  <c r="G155" i="2"/>
  <c r="I225" i="2"/>
  <c r="J225" i="2"/>
  <c r="F225" i="2"/>
  <c r="E35" i="1"/>
  <c r="E90" i="1"/>
  <c r="E117" i="1"/>
  <c r="F117" i="1"/>
  <c r="G117" i="1"/>
  <c r="K117" i="1"/>
  <c r="E31" i="1"/>
  <c r="E44" i="1"/>
  <c r="E57" i="1"/>
  <c r="E116" i="1"/>
  <c r="F116" i="1"/>
  <c r="G116" i="1"/>
  <c r="K116" i="1"/>
  <c r="E82" i="1"/>
  <c r="E32" i="1"/>
  <c r="E45" i="1"/>
  <c r="O13" i="2"/>
  <c r="O12" i="2"/>
  <c r="H132" i="2"/>
  <c r="G132" i="2"/>
  <c r="F144" i="2"/>
  <c r="H144" i="2"/>
  <c r="H174" i="2"/>
  <c r="G174" i="2"/>
  <c r="G202" i="2"/>
  <c r="F202" i="2"/>
  <c r="H202" i="2"/>
  <c r="E77" i="1"/>
  <c r="E47" i="1"/>
  <c r="E84" i="1"/>
  <c r="E74" i="1"/>
  <c r="E95" i="1"/>
  <c r="E63" i="1"/>
  <c r="E69" i="1"/>
  <c r="E94" i="1"/>
  <c r="E53" i="1"/>
  <c r="E98" i="1"/>
  <c r="E99" i="1"/>
  <c r="E93" i="1"/>
  <c r="E52" i="1"/>
  <c r="E81" i="1"/>
  <c r="G179" i="2"/>
  <c r="F103" i="2"/>
  <c r="H103" i="2"/>
  <c r="I144" i="2"/>
  <c r="J144" i="2"/>
  <c r="H161" i="2"/>
  <c r="G161" i="2"/>
  <c r="E113" i="1"/>
  <c r="F113" i="1"/>
  <c r="G113" i="1"/>
  <c r="K113" i="1"/>
  <c r="G136" i="2"/>
  <c r="G152" i="2"/>
  <c r="G166" i="2"/>
  <c r="G182" i="2"/>
  <c r="G184" i="2"/>
  <c r="I185" i="2"/>
  <c r="J185" i="2"/>
  <c r="G194" i="2"/>
  <c r="I202" i="2"/>
  <c r="J202" i="2"/>
  <c r="G211" i="2"/>
  <c r="F213" i="2"/>
  <c r="I236" i="2"/>
  <c r="J236" i="2"/>
  <c r="I242" i="2"/>
  <c r="J242" i="2"/>
  <c r="F242" i="2"/>
  <c r="G246" i="2"/>
  <c r="G258" i="2"/>
  <c r="F281" i="2"/>
  <c r="I281" i="2"/>
  <c r="J281" i="2"/>
  <c r="G313" i="2"/>
  <c r="E12" i="2"/>
  <c r="E13" i="2"/>
  <c r="G178" i="2"/>
  <c r="G203" i="2"/>
  <c r="G301" i="2"/>
  <c r="H304" i="2"/>
  <c r="F125" i="2"/>
  <c r="H125" i="2"/>
  <c r="F136" i="2"/>
  <c r="H136" i="2"/>
  <c r="G141" i="2"/>
  <c r="F147" i="2"/>
  <c r="H147" i="2"/>
  <c r="F152" i="2"/>
  <c r="H152" i="2"/>
  <c r="G157" i="2"/>
  <c r="G163" i="2"/>
  <c r="F165" i="2"/>
  <c r="H165" i="2"/>
  <c r="F194" i="2"/>
  <c r="H194" i="2"/>
  <c r="I230" i="2"/>
  <c r="J230" i="2"/>
  <c r="F230" i="2"/>
  <c r="H230" i="2"/>
  <c r="G234" i="2"/>
  <c r="F259" i="2"/>
  <c r="H259" i="2"/>
  <c r="H292" i="2"/>
  <c r="G129" i="2"/>
  <c r="G140" i="2"/>
  <c r="G145" i="2"/>
  <c r="G156" i="2"/>
  <c r="G190" i="2"/>
  <c r="F254" i="2"/>
  <c r="H254" i="2"/>
  <c r="G254" i="2"/>
  <c r="G222" i="2"/>
  <c r="G235" i="2"/>
  <c r="F245" i="2"/>
  <c r="I245" i="2"/>
  <c r="J245" i="2"/>
  <c r="I254" i="2"/>
  <c r="J254" i="2"/>
  <c r="H268" i="2"/>
  <c r="G268" i="2"/>
  <c r="H280" i="2"/>
  <c r="G280" i="2"/>
  <c r="G297" i="2"/>
  <c r="H300" i="2"/>
  <c r="I210" i="2"/>
  <c r="J210" i="2"/>
  <c r="F210" i="2"/>
  <c r="H210" i="2"/>
  <c r="F257" i="2"/>
  <c r="I257" i="2"/>
  <c r="J257" i="2"/>
  <c r="H288" i="2"/>
  <c r="G324" i="2"/>
  <c r="D12" i="2"/>
  <c r="D13" i="2"/>
  <c r="F262" i="2"/>
  <c r="F282" i="2"/>
  <c r="F324" i="2"/>
  <c r="H324" i="2"/>
  <c r="G328" i="2"/>
  <c r="G337" i="2"/>
  <c r="G45" i="2"/>
  <c r="I83" i="2"/>
  <c r="J83" i="2"/>
  <c r="F83" i="2"/>
  <c r="H83" i="2"/>
  <c r="G71" i="2"/>
  <c r="F35" i="2"/>
  <c r="H35" i="2" s="1"/>
  <c r="I94" i="2"/>
  <c r="J94" i="2"/>
  <c r="I30" i="2"/>
  <c r="I57" i="2"/>
  <c r="J57" i="2"/>
  <c r="I37" i="2"/>
  <c r="J37" i="2"/>
  <c r="G69" i="2"/>
  <c r="F52" i="2"/>
  <c r="F22" i="2"/>
  <c r="I88" i="2"/>
  <c r="J88" i="2"/>
  <c r="G67" i="2"/>
  <c r="I87" i="2"/>
  <c r="J87" i="2"/>
  <c r="I324" i="2"/>
  <c r="J324" i="2"/>
  <c r="G332" i="2"/>
  <c r="I73" i="2"/>
  <c r="J73" i="2"/>
  <c r="I34" i="2"/>
  <c r="J34" i="2"/>
  <c r="G91" i="2"/>
  <c r="G63" i="2"/>
  <c r="F77" i="2"/>
  <c r="F60" i="2"/>
  <c r="F51" i="2"/>
  <c r="H51" i="2"/>
  <c r="G51" i="2"/>
  <c r="I51" i="2"/>
  <c r="J51" i="2" s="1"/>
  <c r="G39" i="2"/>
  <c r="I40" i="2"/>
  <c r="J40" i="2" s="1"/>
  <c r="G87" i="2"/>
  <c r="G59" i="2"/>
  <c r="F13" i="2"/>
  <c r="I62" i="2"/>
  <c r="J62" i="2"/>
  <c r="F67" i="2"/>
  <c r="H67" i="2"/>
  <c r="H93" i="2"/>
  <c r="G93" i="2"/>
  <c r="I327" i="2"/>
  <c r="J327" i="2"/>
  <c r="G47" i="2"/>
  <c r="I72" i="2"/>
  <c r="J72" i="2"/>
  <c r="H257" i="2"/>
  <c r="G257" i="2"/>
  <c r="H242" i="2"/>
  <c r="G242" i="2"/>
  <c r="F63" i="1"/>
  <c r="G63" i="1"/>
  <c r="J63" i="1"/>
  <c r="E49" i="3"/>
  <c r="F86" i="1"/>
  <c r="G86" i="1"/>
  <c r="J86" i="1"/>
  <c r="E70" i="3"/>
  <c r="H233" i="2"/>
  <c r="G233" i="2"/>
  <c r="F67" i="1"/>
  <c r="G67" i="1"/>
  <c r="J67" i="1"/>
  <c r="E51" i="3"/>
  <c r="G230" i="2"/>
  <c r="E92" i="3"/>
  <c r="F65" i="1"/>
  <c r="G65" i="1"/>
  <c r="K65" i="1"/>
  <c r="G83" i="2"/>
  <c r="F93" i="1"/>
  <c r="G93" i="1"/>
  <c r="K93" i="1"/>
  <c r="E77" i="3"/>
  <c r="F74" i="1"/>
  <c r="G74" i="1"/>
  <c r="J74" i="1"/>
  <c r="E58" i="3"/>
  <c r="F32" i="1"/>
  <c r="G32" i="1"/>
  <c r="I32" i="1"/>
  <c r="E21" i="3"/>
  <c r="F90" i="1"/>
  <c r="G90" i="1"/>
  <c r="J90" i="1"/>
  <c r="E74" i="3"/>
  <c r="F23" i="1"/>
  <c r="G23" i="1"/>
  <c r="I23" i="1"/>
  <c r="E13" i="3"/>
  <c r="F21" i="1"/>
  <c r="G21" i="1"/>
  <c r="J21" i="1"/>
  <c r="E11" i="3"/>
  <c r="F92" i="1"/>
  <c r="G92" i="1"/>
  <c r="J92" i="1"/>
  <c r="E76" i="3"/>
  <c r="F62" i="1"/>
  <c r="G62" i="1"/>
  <c r="J62" i="1"/>
  <c r="E48" i="3"/>
  <c r="F27" i="1"/>
  <c r="G27" i="1"/>
  <c r="I27" i="1"/>
  <c r="E16" i="3"/>
  <c r="F68" i="1"/>
  <c r="G68" i="1"/>
  <c r="J68" i="1"/>
  <c r="E52" i="3"/>
  <c r="E83" i="3"/>
  <c r="F101" i="1"/>
  <c r="G101" i="1"/>
  <c r="J101" i="1"/>
  <c r="F81" i="1"/>
  <c r="G81" i="1"/>
  <c r="J81" i="1"/>
  <c r="E65" i="3"/>
  <c r="F103" i="1"/>
  <c r="G103" i="1"/>
  <c r="K103" i="1"/>
  <c r="E95" i="3"/>
  <c r="F95" i="1"/>
  <c r="G95" i="1"/>
  <c r="K95" i="1"/>
  <c r="E79" i="3"/>
  <c r="F30" i="1"/>
  <c r="G30" i="1"/>
  <c r="I30" i="1"/>
  <c r="E19" i="3"/>
  <c r="G115" i="2"/>
  <c r="H60" i="2"/>
  <c r="G60" i="2"/>
  <c r="H245" i="2"/>
  <c r="G245" i="2"/>
  <c r="H213" i="2"/>
  <c r="G213" i="2"/>
  <c r="G165" i="2"/>
  <c r="F99" i="1"/>
  <c r="G99" i="1"/>
  <c r="K99" i="1"/>
  <c r="E93" i="3"/>
  <c r="F84" i="1"/>
  <c r="G84" i="1"/>
  <c r="J84" i="1"/>
  <c r="E68" i="3"/>
  <c r="G144" i="2"/>
  <c r="F82" i="1"/>
  <c r="G82" i="1"/>
  <c r="J82" i="1"/>
  <c r="E66" i="3"/>
  <c r="F35" i="1"/>
  <c r="G35" i="1"/>
  <c r="I35" i="1"/>
  <c r="E24" i="3"/>
  <c r="F41" i="1"/>
  <c r="G41" i="1"/>
  <c r="I41" i="1"/>
  <c r="E29" i="3"/>
  <c r="F33" i="1"/>
  <c r="G33" i="1"/>
  <c r="I33" i="1"/>
  <c r="E22" i="3"/>
  <c r="F73" i="1"/>
  <c r="G73" i="1"/>
  <c r="J73" i="1"/>
  <c r="E57" i="3"/>
  <c r="G325" i="2"/>
  <c r="G227" i="2"/>
  <c r="F66" i="1"/>
  <c r="G66" i="1"/>
  <c r="J66" i="1"/>
  <c r="E50" i="3"/>
  <c r="F88" i="1"/>
  <c r="G88" i="1"/>
  <c r="K88" i="1"/>
  <c r="E72" i="3"/>
  <c r="E26" i="3"/>
  <c r="F38" i="1"/>
  <c r="G38" i="1"/>
  <c r="I38" i="1"/>
  <c r="F52" i="1"/>
  <c r="G52" i="1"/>
  <c r="J52" i="1"/>
  <c r="E39" i="3"/>
  <c r="H77" i="2"/>
  <c r="G77" i="2"/>
  <c r="J30" i="2"/>
  <c r="F98" i="1"/>
  <c r="G98" i="1"/>
  <c r="E82" i="3"/>
  <c r="F47" i="1"/>
  <c r="G47" i="1"/>
  <c r="I47" i="1"/>
  <c r="E34" i="3"/>
  <c r="H225" i="2"/>
  <c r="G225" i="2"/>
  <c r="F58" i="1"/>
  <c r="G58" i="1"/>
  <c r="J58" i="1"/>
  <c r="E44" i="3"/>
  <c r="G198" i="2"/>
  <c r="F50" i="1"/>
  <c r="G50" i="1"/>
  <c r="J50" i="1"/>
  <c r="E37" i="3"/>
  <c r="F110" i="1"/>
  <c r="G110" i="1"/>
  <c r="K110" i="1"/>
  <c r="E99" i="3"/>
  <c r="E45" i="3"/>
  <c r="F59" i="1"/>
  <c r="G59" i="1"/>
  <c r="J59" i="1"/>
  <c r="G123" i="2"/>
  <c r="G133" i="2"/>
  <c r="F111" i="1"/>
  <c r="G111" i="1"/>
  <c r="K111" i="1"/>
  <c r="E100" i="3"/>
  <c r="F37" i="1"/>
  <c r="G37" i="1"/>
  <c r="I37" i="1"/>
  <c r="E91" i="3"/>
  <c r="G139" i="2"/>
  <c r="H281" i="2"/>
  <c r="G281" i="2"/>
  <c r="G147" i="2"/>
  <c r="G103" i="2"/>
  <c r="F53" i="1"/>
  <c r="G53" i="1"/>
  <c r="J53" i="1"/>
  <c r="E40" i="3"/>
  <c r="E61" i="3"/>
  <c r="F77" i="1"/>
  <c r="G77" i="1"/>
  <c r="J77" i="1"/>
  <c r="F57" i="1"/>
  <c r="G57" i="1"/>
  <c r="J57" i="1"/>
  <c r="E43" i="3"/>
  <c r="G105" i="2"/>
  <c r="F80" i="1"/>
  <c r="G80" i="1"/>
  <c r="J80" i="1"/>
  <c r="E64" i="3"/>
  <c r="E38" i="3"/>
  <c r="F51" i="1"/>
  <c r="G51" i="1"/>
  <c r="J51" i="1"/>
  <c r="H134" i="2"/>
  <c r="G134" i="2"/>
  <c r="E12" i="3"/>
  <c r="F22" i="1"/>
  <c r="G22" i="1"/>
  <c r="I22" i="1"/>
  <c r="E41" i="3"/>
  <c r="F54" i="1"/>
  <c r="G54" i="1"/>
  <c r="H54" i="1"/>
  <c r="F91" i="1"/>
  <c r="G91" i="1"/>
  <c r="J91" i="1"/>
  <c r="E75" i="3"/>
  <c r="E73" i="3"/>
  <c r="F89" i="1"/>
  <c r="G89" i="1"/>
  <c r="J89" i="1"/>
  <c r="F96" i="1"/>
  <c r="G96" i="1"/>
  <c r="J96" i="1"/>
  <c r="E80" i="3"/>
  <c r="F24" i="1"/>
  <c r="G24" i="1"/>
  <c r="I24" i="1"/>
  <c r="E90" i="3"/>
  <c r="F94" i="1"/>
  <c r="G94" i="1"/>
  <c r="K94" i="1"/>
  <c r="E78" i="3"/>
  <c r="F36" i="1"/>
  <c r="G36" i="1"/>
  <c r="I36" i="1"/>
  <c r="E25" i="3"/>
  <c r="H22" i="2"/>
  <c r="G22" i="2"/>
  <c r="G210" i="2"/>
  <c r="F44" i="1"/>
  <c r="G44" i="1"/>
  <c r="I44" i="1"/>
  <c r="E31" i="3"/>
  <c r="F42" i="1"/>
  <c r="G42" i="1"/>
  <c r="I42" i="1"/>
  <c r="E30" i="3"/>
  <c r="E55" i="3"/>
  <c r="F71" i="1"/>
  <c r="G71" i="1"/>
  <c r="J71" i="1"/>
  <c r="F61" i="1"/>
  <c r="G61" i="1"/>
  <c r="J61" i="1"/>
  <c r="E47" i="3"/>
  <c r="F115" i="1"/>
  <c r="G115" i="1"/>
  <c r="J115" i="1"/>
  <c r="E89" i="3"/>
  <c r="F39" i="1"/>
  <c r="G39" i="1"/>
  <c r="I39" i="1"/>
  <c r="E27" i="3"/>
  <c r="E15" i="3"/>
  <c r="F26" i="1"/>
  <c r="G26" i="1"/>
  <c r="I26" i="1"/>
  <c r="H52" i="2"/>
  <c r="G52" i="2"/>
  <c r="G282" i="2"/>
  <c r="H282" i="2"/>
  <c r="G259" i="2"/>
  <c r="G125" i="2"/>
  <c r="E53" i="3"/>
  <c r="F69" i="1"/>
  <c r="G69" i="1"/>
  <c r="I69" i="1"/>
  <c r="E20" i="3"/>
  <c r="F31" i="1"/>
  <c r="G31" i="1"/>
  <c r="I31" i="1"/>
  <c r="F79" i="1"/>
  <c r="G79" i="1"/>
  <c r="K79" i="1"/>
  <c r="E63" i="3"/>
  <c r="F107" i="1"/>
  <c r="G107" i="1"/>
  <c r="K107" i="1"/>
  <c r="E97" i="3"/>
  <c r="F109" i="1"/>
  <c r="G109" i="1"/>
  <c r="K109" i="1"/>
  <c r="E98" i="3"/>
  <c r="F49" i="1"/>
  <c r="G49" i="1"/>
  <c r="I49" i="1"/>
  <c r="E36" i="3"/>
  <c r="E42" i="3"/>
  <c r="F56" i="1"/>
  <c r="G56" i="1"/>
  <c r="J56" i="1"/>
  <c r="F75" i="1"/>
  <c r="G75" i="1"/>
  <c r="J75" i="1"/>
  <c r="E59" i="3"/>
  <c r="F104" i="1"/>
  <c r="G104" i="1"/>
  <c r="K104" i="1"/>
  <c r="E96" i="3"/>
  <c r="H262" i="2"/>
  <c r="G262" i="2"/>
  <c r="F105" i="1"/>
  <c r="G105" i="1"/>
  <c r="J105" i="1"/>
  <c r="E85" i="3"/>
  <c r="F45" i="1"/>
  <c r="G45" i="1"/>
  <c r="I45" i="1"/>
  <c r="E32" i="3"/>
  <c r="F40" i="1"/>
  <c r="G40" i="1"/>
  <c r="I40" i="1"/>
  <c r="E28" i="3"/>
  <c r="F28" i="1"/>
  <c r="G28" i="1"/>
  <c r="I28" i="1"/>
  <c r="E17" i="3"/>
  <c r="F76" i="1"/>
  <c r="G76" i="1"/>
  <c r="J76" i="1"/>
  <c r="E60" i="3"/>
  <c r="K98" i="1"/>
  <c r="C11" i="1"/>
  <c r="E18" i="2"/>
  <c r="C12" i="1"/>
  <c r="D18" i="2"/>
  <c r="C16" i="1" l="1"/>
  <c r="D18" i="1" s="1"/>
  <c r="O23" i="1"/>
  <c r="O50" i="1"/>
  <c r="O51" i="1"/>
  <c r="O41" i="1"/>
  <c r="O33" i="1"/>
  <c r="O79" i="1"/>
  <c r="O115" i="1"/>
  <c r="O44" i="1"/>
  <c r="O49" i="1"/>
  <c r="O83" i="1"/>
  <c r="O88" i="1"/>
  <c r="O80" i="1"/>
  <c r="O112" i="1"/>
  <c r="O58" i="1"/>
  <c r="O86" i="1"/>
  <c r="O100" i="1"/>
  <c r="O92" i="1"/>
  <c r="O68" i="1"/>
  <c r="O87" i="1"/>
  <c r="O55" i="1"/>
  <c r="O36" i="1"/>
  <c r="O47" i="1"/>
  <c r="O24" i="1"/>
  <c r="O105" i="1"/>
  <c r="O107" i="1"/>
  <c r="O103" i="1"/>
  <c r="O74" i="1"/>
  <c r="O35" i="1"/>
  <c r="O65" i="1"/>
  <c r="O30" i="1"/>
  <c r="O54" i="1"/>
  <c r="O117" i="1"/>
  <c r="O40" i="1"/>
  <c r="O21" i="1"/>
  <c r="C15" i="1"/>
  <c r="O25" i="1"/>
  <c r="O56" i="1"/>
  <c r="O53" i="1"/>
  <c r="O108" i="1"/>
  <c r="O64" i="1"/>
  <c r="O70" i="1"/>
  <c r="O29" i="1"/>
  <c r="O76" i="1"/>
  <c r="O52" i="1"/>
  <c r="O38" i="1"/>
  <c r="O32" i="1"/>
  <c r="O69" i="1"/>
  <c r="O116" i="1"/>
  <c r="O71" i="1"/>
  <c r="O42" i="1"/>
  <c r="O46" i="1"/>
  <c r="O43" i="1"/>
  <c r="O28" i="1"/>
  <c r="O63" i="1"/>
  <c r="O96" i="1"/>
  <c r="O73" i="1"/>
  <c r="O22" i="1"/>
  <c r="O72" i="1"/>
  <c r="O99" i="1"/>
  <c r="O102" i="1"/>
  <c r="O84" i="1"/>
  <c r="O34" i="1"/>
  <c r="O82" i="1"/>
  <c r="O106" i="1"/>
  <c r="O62" i="1"/>
  <c r="O75" i="1"/>
  <c r="O113" i="1"/>
  <c r="O45" i="1"/>
  <c r="O77" i="1"/>
  <c r="O60" i="1"/>
  <c r="O111" i="1"/>
  <c r="O91" i="1"/>
  <c r="O93" i="1"/>
  <c r="O98" i="1"/>
  <c r="O31" i="1"/>
  <c r="O110" i="1"/>
  <c r="O78" i="1"/>
  <c r="O48" i="1"/>
  <c r="O109" i="1"/>
  <c r="O85" i="1"/>
  <c r="O90" i="1"/>
  <c r="O101" i="1"/>
  <c r="O95" i="1"/>
  <c r="O97" i="1"/>
  <c r="O81" i="1"/>
  <c r="O27" i="1"/>
  <c r="O66" i="1"/>
  <c r="O114" i="1"/>
  <c r="O94" i="1"/>
  <c r="O89" i="1"/>
  <c r="O104" i="1"/>
  <c r="O39" i="1"/>
  <c r="O26" i="1"/>
  <c r="O59" i="1"/>
  <c r="O57" i="1"/>
  <c r="O67" i="1"/>
  <c r="O37" i="1"/>
  <c r="O61" i="1"/>
  <c r="H34" i="2"/>
  <c r="G34" i="2"/>
  <c r="H27" i="2"/>
  <c r="G27" i="2"/>
  <c r="H33" i="2"/>
  <c r="G33" i="2"/>
  <c r="H26" i="2"/>
  <c r="G26" i="2"/>
  <c r="H43" i="2"/>
  <c r="G43" i="2"/>
  <c r="H38" i="2"/>
  <c r="G38" i="2"/>
  <c r="H37" i="2"/>
  <c r="G37" i="2"/>
  <c r="H30" i="2"/>
  <c r="G30" i="2"/>
  <c r="H49" i="2"/>
  <c r="G49" i="2"/>
  <c r="H36" i="2"/>
  <c r="G36" i="2"/>
  <c r="H29" i="2"/>
  <c r="G29" i="2"/>
  <c r="G23" i="2"/>
  <c r="H23" i="2"/>
  <c r="H28" i="2"/>
  <c r="G28" i="2"/>
  <c r="F32" i="2"/>
  <c r="F21" i="2"/>
  <c r="G21" i="2" s="1"/>
  <c r="I33" i="2"/>
  <c r="G35" i="2"/>
  <c r="I18" i="2"/>
  <c r="F18" i="2"/>
  <c r="M6" i="2" l="1"/>
  <c r="H21" i="2"/>
  <c r="J33" i="2"/>
  <c r="G32" i="2"/>
  <c r="H32" i="2"/>
  <c r="C18" i="1"/>
  <c r="F18" i="1"/>
  <c r="F19" i="1" s="1"/>
  <c r="J18" i="2"/>
  <c r="H18" i="2"/>
  <c r="G18" i="2"/>
  <c r="M5" i="2" l="1"/>
  <c r="M3" i="2"/>
  <c r="M4" i="2"/>
  <c r="M2" i="2"/>
  <c r="M1" i="2"/>
  <c r="N276" i="2" l="1"/>
  <c r="N210" i="2"/>
  <c r="N341" i="2"/>
  <c r="N331" i="2"/>
  <c r="N261" i="2"/>
  <c r="N212" i="2"/>
  <c r="N316" i="2"/>
  <c r="N122" i="2"/>
  <c r="N180" i="2"/>
  <c r="N127" i="2"/>
  <c r="N236" i="2"/>
  <c r="N187" i="2"/>
  <c r="N27" i="2"/>
  <c r="N54" i="2"/>
  <c r="N302" i="2"/>
  <c r="N289" i="2"/>
  <c r="N255" i="2"/>
  <c r="N53" i="2"/>
  <c r="N80" i="2"/>
  <c r="N326" i="2"/>
  <c r="N288" i="2"/>
  <c r="N102" i="2"/>
  <c r="N156" i="2"/>
  <c r="N165" i="2"/>
  <c r="N175" i="2"/>
  <c r="N50" i="2"/>
  <c r="N247" i="2"/>
  <c r="N76" i="2"/>
  <c r="N239" i="2"/>
  <c r="N74" i="2"/>
  <c r="N223" i="2"/>
  <c r="N68" i="2"/>
  <c r="N219" i="2"/>
  <c r="N66" i="2"/>
  <c r="N203" i="2"/>
  <c r="N60" i="2"/>
  <c r="N199" i="2"/>
  <c r="N58" i="2"/>
  <c r="N240" i="2"/>
  <c r="N274" i="2"/>
  <c r="N333" i="2"/>
  <c r="N296" i="2"/>
  <c r="N197" i="2"/>
  <c r="N310" i="2"/>
  <c r="N268" i="2"/>
  <c r="N93" i="2"/>
  <c r="N144" i="2"/>
  <c r="N153" i="2"/>
  <c r="N196" i="2"/>
  <c r="N221" i="2"/>
  <c r="N131" i="2"/>
  <c r="N38" i="2"/>
  <c r="N342" i="2"/>
  <c r="N208" i="2"/>
  <c r="N243" i="2"/>
  <c r="N301" i="2"/>
  <c r="N258" i="2"/>
  <c r="N150" i="2"/>
  <c r="N332" i="2"/>
  <c r="N222" i="2"/>
  <c r="N77" i="2"/>
  <c r="N112" i="2"/>
  <c r="N121" i="2"/>
  <c r="N291" i="2"/>
  <c r="N154" i="2"/>
  <c r="N233" i="2"/>
  <c r="N22" i="2"/>
  <c r="N297" i="2"/>
  <c r="N220" i="2"/>
  <c r="N171" i="2"/>
  <c r="N21" i="2"/>
  <c r="N48" i="2"/>
  <c r="N325" i="2"/>
  <c r="N198" i="2"/>
  <c r="N67" i="2"/>
  <c r="N94" i="2"/>
  <c r="N101" i="2"/>
  <c r="N87" i="2"/>
  <c r="N141" i="2"/>
  <c r="N130" i="2"/>
  <c r="N155" i="2"/>
  <c r="N126" i="2"/>
  <c r="N143" i="2"/>
  <c r="N114" i="2"/>
  <c r="N177" i="2"/>
  <c r="N110" i="2"/>
  <c r="N168" i="2"/>
  <c r="N98" i="2"/>
  <c r="N161" i="2"/>
  <c r="N95" i="2"/>
  <c r="N157" i="2"/>
  <c r="N146" i="2"/>
  <c r="N176" i="2"/>
  <c r="N330" i="2"/>
  <c r="N315" i="2"/>
  <c r="N211" i="2"/>
  <c r="N269" i="2"/>
  <c r="N226" i="2"/>
  <c r="N322" i="2"/>
  <c r="N309" i="2"/>
  <c r="N283" i="2"/>
  <c r="N61" i="2"/>
  <c r="N88" i="2"/>
  <c r="N123" i="2"/>
  <c r="N308" i="2"/>
  <c r="N118" i="2"/>
  <c r="N178" i="2"/>
  <c r="N182" i="2"/>
  <c r="N278" i="2"/>
  <c r="N319" i="2"/>
  <c r="N189" i="2"/>
  <c r="N99" i="2"/>
  <c r="N32" i="2"/>
  <c r="N281" i="2"/>
  <c r="N251" i="2"/>
  <c r="N51" i="2"/>
  <c r="N78" i="2"/>
  <c r="N318" i="2"/>
  <c r="N55" i="2"/>
  <c r="N103" i="2"/>
  <c r="N81" i="2"/>
  <c r="N129" i="2"/>
  <c r="N79" i="2"/>
  <c r="N125" i="2"/>
  <c r="N73" i="2"/>
  <c r="N113" i="2"/>
  <c r="N71" i="2"/>
  <c r="N109" i="2"/>
  <c r="N65" i="2"/>
  <c r="N97" i="2"/>
  <c r="N63" i="2"/>
  <c r="N151" i="2"/>
  <c r="N298" i="2"/>
  <c r="N282" i="2"/>
  <c r="N179" i="2"/>
  <c r="N256" i="2"/>
  <c r="N194" i="2"/>
  <c r="N339" i="2"/>
  <c r="N335" i="2"/>
  <c r="N235" i="2"/>
  <c r="N45" i="2"/>
  <c r="N72" i="2"/>
  <c r="N306" i="2"/>
  <c r="N262" i="2"/>
  <c r="N91" i="2"/>
  <c r="N140" i="2"/>
  <c r="N149" i="2"/>
  <c r="N317" i="2"/>
  <c r="N279" i="2"/>
  <c r="N170" i="2"/>
  <c r="N192" i="2"/>
  <c r="N227" i="2"/>
  <c r="N277" i="2"/>
  <c r="N200" i="2"/>
  <c r="N237" i="2"/>
  <c r="N135" i="2"/>
  <c r="N40" i="2"/>
  <c r="N305" i="2"/>
  <c r="N272" i="2"/>
  <c r="N59" i="2"/>
  <c r="N86" i="2"/>
  <c r="N115" i="2"/>
  <c r="N290" i="2"/>
  <c r="N246" i="2"/>
  <c r="N85" i="2"/>
  <c r="N128" i="2"/>
  <c r="N137" i="2"/>
  <c r="N311" i="2"/>
  <c r="N181" i="2"/>
  <c r="N265" i="2"/>
  <c r="N30" i="2"/>
  <c r="N250" i="2"/>
  <c r="N132" i="2"/>
  <c r="N323" i="2"/>
  <c r="N193" i="2"/>
  <c r="N320" i="2"/>
  <c r="N185" i="2"/>
  <c r="N304" i="2"/>
  <c r="N173" i="2"/>
  <c r="N300" i="2"/>
  <c r="N164" i="2"/>
  <c r="N284" i="2"/>
  <c r="N152" i="2"/>
  <c r="N270" i="2"/>
  <c r="N148" i="2"/>
  <c r="N287" i="2"/>
  <c r="N225" i="2"/>
  <c r="N299" i="2"/>
  <c r="N158" i="2"/>
  <c r="N231" i="2"/>
  <c r="N334" i="2"/>
  <c r="N106" i="2"/>
  <c r="N166" i="2"/>
  <c r="N167" i="2"/>
  <c r="N46" i="2"/>
  <c r="N217" i="2"/>
  <c r="N147" i="2"/>
  <c r="N139" i="2"/>
  <c r="N119" i="2"/>
  <c r="N111" i="2"/>
  <c r="N257" i="2"/>
  <c r="N249" i="2"/>
  <c r="N89" i="2"/>
  <c r="N328" i="2"/>
  <c r="N259" i="2"/>
  <c r="N29" i="2"/>
  <c r="N75" i="2"/>
  <c r="N329" i="2"/>
  <c r="N69" i="2"/>
  <c r="N105" i="2"/>
  <c r="N134" i="2"/>
  <c r="N159" i="2"/>
  <c r="N82" i="2"/>
  <c r="N120" i="2"/>
  <c r="N116" i="2"/>
  <c r="N104" i="2"/>
  <c r="N100" i="2"/>
  <c r="N92" i="2"/>
  <c r="N90" i="2"/>
  <c r="N57" i="2"/>
  <c r="N285" i="2"/>
  <c r="N195" i="2"/>
  <c r="N241" i="2"/>
  <c r="N43" i="2"/>
  <c r="N264" i="2"/>
  <c r="N37" i="2"/>
  <c r="N286" i="2"/>
  <c r="N83" i="2"/>
  <c r="N133" i="2"/>
  <c r="N169" i="2"/>
  <c r="N44" i="2"/>
  <c r="N42" i="2"/>
  <c r="N36" i="2"/>
  <c r="N34" i="2"/>
  <c r="N28" i="2"/>
  <c r="N26" i="2"/>
  <c r="N25" i="2"/>
  <c r="N312" i="2"/>
  <c r="N321" i="2"/>
  <c r="N56" i="2"/>
  <c r="N108" i="2"/>
  <c r="N275" i="2"/>
  <c r="N209" i="2"/>
  <c r="N260" i="2"/>
  <c r="N35" i="2"/>
  <c r="N248" i="2"/>
  <c r="N294" i="2"/>
  <c r="N336" i="2"/>
  <c r="N337" i="2"/>
  <c r="N313" i="2"/>
  <c r="N293" i="2"/>
  <c r="N273" i="2"/>
  <c r="N338" i="2"/>
  <c r="N136" i="2"/>
  <c r="N242" i="2"/>
  <c r="N252" i="2"/>
  <c r="N24" i="2"/>
  <c r="N70" i="2"/>
  <c r="N292" i="2"/>
  <c r="N160" i="2"/>
  <c r="N216" i="2"/>
  <c r="N174" i="2"/>
  <c r="N280" i="2"/>
  <c r="N228" i="2"/>
  <c r="N204" i="2"/>
  <c r="N188" i="2"/>
  <c r="N184" i="2"/>
  <c r="N307" i="2"/>
  <c r="N303" i="2"/>
  <c r="N271" i="2"/>
  <c r="N84" i="2"/>
  <c r="N229" i="2"/>
  <c r="N244" i="2"/>
  <c r="N324" i="2"/>
  <c r="N117" i="2"/>
  <c r="N202" i="2"/>
  <c r="N96" i="2"/>
  <c r="N266" i="2"/>
  <c r="N201" i="2"/>
  <c r="N263" i="2"/>
  <c r="N234" i="2"/>
  <c r="N230" i="2"/>
  <c r="N214" i="2"/>
  <c r="N206" i="2"/>
  <c r="N190" i="2"/>
  <c r="N186" i="2"/>
  <c r="N254" i="2"/>
  <c r="N52" i="2"/>
  <c r="N224" i="2"/>
  <c r="N191" i="2"/>
  <c r="N218" i="2"/>
  <c r="N232" i="2"/>
  <c r="N138" i="2"/>
  <c r="N163" i="2"/>
  <c r="N207" i="2"/>
  <c r="N62" i="2"/>
  <c r="N23" i="2"/>
  <c r="N49" i="2"/>
  <c r="N47" i="2"/>
  <c r="N41" i="2"/>
  <c r="N39" i="2"/>
  <c r="N33" i="2"/>
  <c r="N31" i="2"/>
  <c r="N183" i="2"/>
  <c r="N107" i="2"/>
  <c r="N314" i="2"/>
  <c r="N142" i="2"/>
  <c r="N145" i="2"/>
  <c r="N295" i="2"/>
  <c r="N253" i="2"/>
  <c r="N327" i="2"/>
  <c r="N245" i="2"/>
  <c r="N340" i="2"/>
  <c r="N213" i="2"/>
  <c r="N215" i="2"/>
  <c r="N205" i="2"/>
  <c r="N64" i="2"/>
  <c r="N172" i="2"/>
  <c r="N238" i="2"/>
  <c r="N162" i="2"/>
  <c r="N124" i="2"/>
  <c r="N267" i="2"/>
  <c r="M197" i="2"/>
  <c r="M228" i="2"/>
  <c r="M238" i="2"/>
  <c r="M81" i="2"/>
  <c r="M266" i="2"/>
  <c r="M191" i="2"/>
  <c r="M115" i="2"/>
  <c r="M158" i="2"/>
  <c r="M80" i="2"/>
  <c r="M286" i="2"/>
  <c r="M211" i="2"/>
  <c r="M135" i="2"/>
  <c r="M62" i="2"/>
  <c r="M295" i="2"/>
  <c r="M284" i="2"/>
  <c r="M176" i="2"/>
  <c r="M157" i="2"/>
  <c r="M55" i="2"/>
  <c r="M340" i="2"/>
  <c r="M210" i="2"/>
  <c r="M37" i="2"/>
  <c r="M221" i="2"/>
  <c r="M66" i="2"/>
  <c r="M70" i="2"/>
  <c r="M217" i="2"/>
  <c r="M64" i="2"/>
  <c r="M68" i="2"/>
  <c r="M305" i="2"/>
  <c r="M138" i="2"/>
  <c r="M333" i="2"/>
  <c r="M242" i="2"/>
  <c r="M45" i="2"/>
  <c r="M249" i="2"/>
  <c r="M132" i="2"/>
  <c r="M78" i="2"/>
  <c r="M265" i="2"/>
  <c r="M102" i="2"/>
  <c r="M308" i="2"/>
  <c r="M149" i="2"/>
  <c r="M26" i="2"/>
  <c r="M315" i="2"/>
  <c r="M304" i="2"/>
  <c r="M196" i="2"/>
  <c r="M177" i="2"/>
  <c r="M65" i="2"/>
  <c r="M257" i="2"/>
  <c r="M293" i="2"/>
  <c r="M167" i="2"/>
  <c r="M126" i="2"/>
  <c r="M48" i="2"/>
  <c r="M280" i="2"/>
  <c r="M313" i="2"/>
  <c r="M103" i="2"/>
  <c r="M146" i="2"/>
  <c r="M321" i="2"/>
  <c r="M272" i="2"/>
  <c r="M218" i="2"/>
  <c r="M125" i="2"/>
  <c r="M39" i="2"/>
  <c r="M278" i="2"/>
  <c r="M127" i="2"/>
  <c r="M148" i="2"/>
  <c r="M296" i="2"/>
  <c r="M166" i="2"/>
  <c r="M30" i="2"/>
  <c r="M292" i="2"/>
  <c r="M165" i="2"/>
  <c r="M52" i="2"/>
  <c r="M236" i="2"/>
  <c r="M85" i="2"/>
  <c r="M294" i="2"/>
  <c r="M143" i="2"/>
  <c r="M21" i="2"/>
  <c r="M185" i="2"/>
  <c r="M214" i="2"/>
  <c r="M24" i="2"/>
  <c r="M301" i="2"/>
  <c r="M74" i="2"/>
  <c r="M200" i="2"/>
  <c r="M51" i="2"/>
  <c r="M306" i="2"/>
  <c r="M342" i="2"/>
  <c r="M268" i="2"/>
  <c r="M258" i="2"/>
  <c r="M145" i="2"/>
  <c r="M49" i="2"/>
  <c r="M225" i="2"/>
  <c r="M256" i="2"/>
  <c r="M94" i="2"/>
  <c r="M95" i="2"/>
  <c r="M22" i="2"/>
  <c r="M245" i="2"/>
  <c r="M281" i="2"/>
  <c r="M124" i="2"/>
  <c r="M114" i="2"/>
  <c r="M314" i="2"/>
  <c r="M239" i="2"/>
  <c r="M163" i="2"/>
  <c r="M164" i="2"/>
  <c r="M23" i="2"/>
  <c r="M237" i="2"/>
  <c r="M108" i="2"/>
  <c r="M76" i="2"/>
  <c r="M251" i="2"/>
  <c r="M105" i="2"/>
  <c r="M7" i="2"/>
  <c r="E6" i="2" s="1"/>
  <c r="E9" i="2" s="1"/>
  <c r="M247" i="2"/>
  <c r="M101" i="2"/>
  <c r="M291" i="2"/>
  <c r="M172" i="2"/>
  <c r="M53" i="2"/>
  <c r="M253" i="2"/>
  <c r="M140" i="2"/>
  <c r="M82" i="2"/>
  <c r="M283" i="2"/>
  <c r="M334" i="2"/>
  <c r="M259" i="2"/>
  <c r="M194" i="2"/>
  <c r="M113" i="2"/>
  <c r="M341" i="2"/>
  <c r="M193" i="2"/>
  <c r="M224" i="2"/>
  <c r="M230" i="2"/>
  <c r="M79" i="2"/>
  <c r="M34" i="2"/>
  <c r="M213" i="2"/>
  <c r="M244" i="2"/>
  <c r="M60" i="2"/>
  <c r="M89" i="2"/>
  <c r="M282" i="2"/>
  <c r="M207" i="2"/>
  <c r="M131" i="2"/>
  <c r="M181" i="2"/>
  <c r="M88" i="2"/>
  <c r="M312" i="2"/>
  <c r="M190" i="2"/>
  <c r="M46" i="2"/>
  <c r="M187" i="2"/>
  <c r="M154" i="2"/>
  <c r="M317" i="2"/>
  <c r="M150" i="2"/>
  <c r="M310" i="2"/>
  <c r="M159" i="2"/>
  <c r="M27" i="2"/>
  <c r="M189" i="2"/>
  <c r="M222" i="2"/>
  <c r="M32" i="2"/>
  <c r="M215" i="2"/>
  <c r="M92" i="2"/>
  <c r="M274" i="2"/>
  <c r="M134" i="2"/>
  <c r="M232" i="2"/>
  <c r="M67" i="2"/>
  <c r="M338" i="2"/>
  <c r="M155" i="2"/>
  <c r="M302" i="2"/>
  <c r="M227" i="2"/>
  <c r="M151" i="2"/>
  <c r="M144" i="2"/>
  <c r="M311" i="2"/>
  <c r="M300" i="2"/>
  <c r="M192" i="2"/>
  <c r="M171" i="2"/>
  <c r="M63" i="2"/>
  <c r="M331" i="2"/>
  <c r="M320" i="2"/>
  <c r="M212" i="2"/>
  <c r="M206" i="2"/>
  <c r="M73" i="2"/>
  <c r="M275" i="2"/>
  <c r="M309" i="2"/>
  <c r="M99" i="2"/>
  <c r="M142" i="2"/>
  <c r="M72" i="2"/>
  <c r="M267" i="2"/>
  <c r="M121" i="2"/>
  <c r="M42" i="2"/>
  <c r="M252" i="2"/>
  <c r="M93" i="2"/>
  <c r="M248" i="2"/>
  <c r="M91" i="2"/>
  <c r="M269" i="2"/>
  <c r="M183" i="2"/>
  <c r="M86" i="2"/>
  <c r="M328" i="2"/>
  <c r="M137" i="2"/>
  <c r="M58" i="2"/>
  <c r="M285" i="2"/>
  <c r="M118" i="2"/>
  <c r="M199" i="2"/>
  <c r="M84" i="2"/>
  <c r="M246" i="2"/>
  <c r="M38" i="2"/>
  <c r="M263" i="2"/>
  <c r="M156" i="2"/>
  <c r="M270" i="2"/>
  <c r="M195" i="2"/>
  <c r="M119" i="2"/>
  <c r="M162" i="2"/>
  <c r="M337" i="2"/>
  <c r="M336" i="2"/>
  <c r="M250" i="2"/>
  <c r="M141" i="2"/>
  <c r="M47" i="2"/>
  <c r="M299" i="2"/>
  <c r="M288" i="2"/>
  <c r="M180" i="2"/>
  <c r="M161" i="2"/>
  <c r="M57" i="2"/>
  <c r="M241" i="2"/>
  <c r="M276" i="2"/>
  <c r="M112" i="2"/>
  <c r="M110" i="2"/>
  <c r="M54" i="2"/>
  <c r="M203" i="2"/>
  <c r="M175" i="2"/>
  <c r="M307" i="2"/>
  <c r="M188" i="2"/>
  <c r="M61" i="2"/>
  <c r="M303" i="2"/>
  <c r="M184" i="2"/>
  <c r="M59" i="2"/>
  <c r="M205" i="2"/>
  <c r="M254" i="2"/>
  <c r="M56" i="2"/>
  <c r="M219" i="2"/>
  <c r="M116" i="2"/>
  <c r="M335" i="2"/>
  <c r="M216" i="2"/>
  <c r="M75" i="2"/>
  <c r="M123" i="2"/>
  <c r="M233" i="2"/>
  <c r="M83" i="2"/>
  <c r="M287" i="2"/>
  <c r="M202" i="2"/>
  <c r="M25" i="2"/>
  <c r="M261" i="2"/>
  <c r="M297" i="2"/>
  <c r="M173" i="2"/>
  <c r="M130" i="2"/>
  <c r="M330" i="2"/>
  <c r="M255" i="2"/>
  <c r="M186" i="2"/>
  <c r="M109" i="2"/>
  <c r="M31" i="2"/>
  <c r="M325" i="2"/>
  <c r="M277" i="2"/>
  <c r="M226" i="2"/>
  <c r="M129" i="2"/>
  <c r="M41" i="2"/>
  <c r="M209" i="2"/>
  <c r="M240" i="2"/>
  <c r="M262" i="2"/>
  <c r="M87" i="2"/>
  <c r="M28" i="2"/>
  <c r="M271" i="2"/>
  <c r="M106" i="2"/>
  <c r="M326" i="2"/>
  <c r="M179" i="2"/>
  <c r="M33" i="2"/>
  <c r="M322" i="2"/>
  <c r="M174" i="2"/>
  <c r="M29" i="2"/>
  <c r="M279" i="2"/>
  <c r="M153" i="2"/>
  <c r="M44" i="2"/>
  <c r="M289" i="2"/>
  <c r="M122" i="2"/>
  <c r="M329" i="2"/>
  <c r="M234" i="2"/>
  <c r="M43" i="2"/>
  <c r="M170" i="2"/>
  <c r="M264" i="2"/>
  <c r="M40" i="2"/>
  <c r="M273" i="2"/>
  <c r="M117" i="2"/>
  <c r="M229" i="2"/>
  <c r="M260" i="2"/>
  <c r="M96" i="2"/>
  <c r="M98" i="2"/>
  <c r="M298" i="2"/>
  <c r="M223" i="2"/>
  <c r="M147" i="2"/>
  <c r="M136" i="2"/>
  <c r="M128" i="2"/>
  <c r="M318" i="2"/>
  <c r="M243" i="2"/>
  <c r="M169" i="2"/>
  <c r="M97" i="2"/>
  <c r="M327" i="2"/>
  <c r="M316" i="2"/>
  <c r="M208" i="2"/>
  <c r="M198" i="2"/>
  <c r="M71" i="2"/>
  <c r="M323" i="2"/>
  <c r="M204" i="2"/>
  <c r="M69" i="2"/>
  <c r="M100" i="2"/>
  <c r="M77" i="2"/>
  <c r="M104" i="2"/>
  <c r="M324" i="2"/>
  <c r="M290" i="2"/>
  <c r="M201" i="2"/>
  <c r="M107" i="2"/>
  <c r="M139" i="2"/>
  <c r="M319" i="2"/>
  <c r="M90" i="2"/>
  <c r="M133" i="2"/>
  <c r="M182" i="2"/>
  <c r="M235" i="2"/>
  <c r="M152" i="2"/>
  <c r="M168" i="2"/>
  <c r="M332" i="2"/>
  <c r="M339" i="2"/>
  <c r="M120" i="2"/>
  <c r="M35" i="2"/>
  <c r="M220" i="2"/>
  <c r="M50" i="2"/>
  <c r="M178" i="2"/>
  <c r="M36" i="2"/>
  <c r="M231" i="2"/>
  <c r="M160" i="2"/>
  <c r="M111" i="2"/>
  <c r="E4" i="2"/>
  <c r="O335" i="2"/>
  <c r="O265" i="2"/>
  <c r="O161" i="2"/>
  <c r="O203" i="2"/>
  <c r="O238" i="2"/>
  <c r="O135" i="2"/>
  <c r="O223" i="2"/>
  <c r="O258" i="2"/>
  <c r="O268" i="2"/>
  <c r="O166" i="2"/>
  <c r="O75" i="2"/>
  <c r="O38" i="2"/>
  <c r="O312" i="2"/>
  <c r="O214" i="2"/>
  <c r="O340" i="2"/>
  <c r="O318" i="2"/>
  <c r="O119" i="2"/>
  <c r="O82" i="2"/>
  <c r="O23" i="2"/>
  <c r="O320" i="2"/>
  <c r="O233" i="2"/>
  <c r="O333" i="2"/>
  <c r="O274" i="2"/>
  <c r="O314" i="2"/>
  <c r="O331" i="2"/>
  <c r="O239" i="2"/>
  <c r="O279" i="2"/>
  <c r="O316" i="2"/>
  <c r="O229" i="2"/>
  <c r="O125" i="2"/>
  <c r="O336" i="2"/>
  <c r="O249" i="2"/>
  <c r="O339" i="2"/>
  <c r="O237" i="2"/>
  <c r="O163" i="2"/>
  <c r="O108" i="2"/>
  <c r="O27" i="2"/>
  <c r="O275" i="2"/>
  <c r="O134" i="2"/>
  <c r="O219" i="2"/>
  <c r="O129" i="2"/>
  <c r="O220" i="2"/>
  <c r="O207" i="2"/>
  <c r="O242" i="2"/>
  <c r="O337" i="2"/>
  <c r="O278" i="2"/>
  <c r="O210" i="2"/>
  <c r="O305" i="2"/>
  <c r="O235" i="2"/>
  <c r="O174" i="2"/>
  <c r="O304" i="2"/>
  <c r="O298" i="2"/>
  <c r="O330" i="2"/>
  <c r="O127" i="2"/>
  <c r="O54" i="2"/>
  <c r="O227" i="2"/>
  <c r="O159" i="2"/>
  <c r="O221" i="2"/>
  <c r="O87" i="2"/>
  <c r="O150" i="2"/>
  <c r="O215" i="2"/>
  <c r="O121" i="2"/>
  <c r="O212" i="2"/>
  <c r="O146" i="2"/>
  <c r="O211" i="2"/>
  <c r="O117" i="2"/>
  <c r="O292" i="2"/>
  <c r="O186" i="2"/>
  <c r="O81" i="2"/>
  <c r="O44" i="2"/>
  <c r="O280" i="2"/>
  <c r="O182" i="2"/>
  <c r="O79" i="2"/>
  <c r="O42" i="2"/>
  <c r="O276" i="2"/>
  <c r="O170" i="2"/>
  <c r="O77" i="2"/>
  <c r="O40" i="2"/>
  <c r="O102" i="2"/>
  <c r="O46" i="2"/>
  <c r="O30" i="2"/>
  <c r="O78" i="2"/>
  <c r="O288" i="2"/>
  <c r="O271" i="2"/>
  <c r="O157" i="2"/>
  <c r="O272" i="2"/>
  <c r="O226" i="2"/>
  <c r="O287" i="2"/>
  <c r="O232" i="2"/>
  <c r="O22" i="2"/>
  <c r="O322" i="2"/>
  <c r="O123" i="2"/>
  <c r="O254" i="2"/>
  <c r="O71" i="2"/>
  <c r="O93" i="2"/>
  <c r="O319" i="2"/>
  <c r="O224" i="2"/>
  <c r="O160" i="2"/>
  <c r="O91" i="2"/>
  <c r="O311" i="2"/>
  <c r="O216" i="2"/>
  <c r="O251" i="2"/>
  <c r="O149" i="2"/>
  <c r="O260" i="2"/>
  <c r="O28" i="2"/>
  <c r="O247" i="2"/>
  <c r="O145" i="2"/>
  <c r="O252" i="2"/>
  <c r="O26" i="2"/>
  <c r="O243" i="2"/>
  <c r="O141" i="2"/>
  <c r="O244" i="2"/>
  <c r="O24" i="2"/>
  <c r="O156" i="2"/>
  <c r="O59" i="2"/>
  <c r="O33" i="2"/>
  <c r="O126" i="2"/>
  <c r="O299" i="2"/>
  <c r="O295" i="2"/>
  <c r="O256" i="2"/>
  <c r="O255" i="2"/>
  <c r="O194" i="2"/>
  <c r="O334" i="2"/>
  <c r="O130" i="2"/>
  <c r="O106" i="2"/>
  <c r="O225" i="2"/>
  <c r="O200" i="2"/>
  <c r="O202" i="2"/>
  <c r="O164" i="2"/>
  <c r="O29" i="2"/>
  <c r="O266" i="2"/>
  <c r="O98" i="2"/>
  <c r="O128" i="2"/>
  <c r="O21" i="2"/>
  <c r="O257" i="2"/>
  <c r="O95" i="2"/>
  <c r="O199" i="2"/>
  <c r="O113" i="2"/>
  <c r="O196" i="2"/>
  <c r="O122" i="2"/>
  <c r="O195" i="2"/>
  <c r="O109" i="2"/>
  <c r="O188" i="2"/>
  <c r="O114" i="2"/>
  <c r="O187" i="2"/>
  <c r="O105" i="2"/>
  <c r="O180" i="2"/>
  <c r="O110" i="2"/>
  <c r="O89" i="2"/>
  <c r="O73" i="2"/>
  <c r="O228" i="2"/>
  <c r="O62" i="2"/>
  <c r="O201" i="2"/>
  <c r="O261" i="2"/>
  <c r="O138" i="2"/>
  <c r="O191" i="2"/>
  <c r="O177" i="2"/>
  <c r="O270" i="2"/>
  <c r="O236" i="2"/>
  <c r="O45" i="2"/>
  <c r="O326" i="2"/>
  <c r="O338" i="2"/>
  <c r="O168" i="2"/>
  <c r="O132" i="2"/>
  <c r="O49" i="2"/>
  <c r="O213" i="2"/>
  <c r="O151" i="2"/>
  <c r="O96" i="2"/>
  <c r="O41" i="2"/>
  <c r="O209" i="2"/>
  <c r="O147" i="2"/>
  <c r="O307" i="2"/>
  <c r="O208" i="2"/>
  <c r="O152" i="2"/>
  <c r="O63" i="2"/>
  <c r="O303" i="2"/>
  <c r="O192" i="2"/>
  <c r="O148" i="2"/>
  <c r="O61" i="2"/>
  <c r="O291" i="2"/>
  <c r="O179" i="2"/>
  <c r="O144" i="2"/>
  <c r="O53" i="2"/>
  <c r="O136" i="2"/>
  <c r="O104" i="2"/>
  <c r="O84" i="2"/>
  <c r="O178" i="2"/>
  <c r="O197" i="2"/>
  <c r="O167" i="2"/>
  <c r="O315" i="2"/>
  <c r="O317" i="2"/>
  <c r="O218" i="2"/>
  <c r="O173" i="2"/>
  <c r="O39" i="2"/>
  <c r="O262" i="2"/>
  <c r="O308" i="2"/>
  <c r="O248" i="2"/>
  <c r="O100" i="2"/>
  <c r="O329" i="2"/>
  <c r="O306" i="2"/>
  <c r="O115" i="2"/>
  <c r="O80" i="2"/>
  <c r="O325" i="2"/>
  <c r="O302" i="2"/>
  <c r="O111" i="2"/>
  <c r="O253" i="2"/>
  <c r="O183" i="2"/>
  <c r="O120" i="2"/>
  <c r="O51" i="2"/>
  <c r="O245" i="2"/>
  <c r="O176" i="2"/>
  <c r="O116" i="2"/>
  <c r="O43" i="2"/>
  <c r="O241" i="2"/>
  <c r="O169" i="2"/>
  <c r="O112" i="2"/>
  <c r="O35" i="2"/>
  <c r="O52" i="2"/>
  <c r="O36" i="2"/>
  <c r="O240" i="2"/>
  <c r="O284" i="2"/>
  <c r="O277" i="2"/>
  <c r="O321" i="2"/>
  <c r="O217" i="2"/>
  <c r="O324" i="2"/>
  <c r="O101" i="2"/>
  <c r="O86" i="2"/>
  <c r="O285" i="2"/>
  <c r="O133" i="2"/>
  <c r="O269" i="2"/>
  <c r="O155" i="2"/>
  <c r="O50" i="2"/>
  <c r="O300" i="2"/>
  <c r="O198" i="2"/>
  <c r="O85" i="2"/>
  <c r="O48" i="2"/>
  <c r="O296" i="2"/>
  <c r="O190" i="2"/>
  <c r="O313" i="2"/>
  <c r="O294" i="2"/>
  <c r="O107" i="2"/>
  <c r="O76" i="2"/>
  <c r="O309" i="2"/>
  <c r="O290" i="2"/>
  <c r="O99" i="2"/>
  <c r="O74" i="2"/>
  <c r="O297" i="2"/>
  <c r="O286" i="2"/>
  <c r="O264" i="2"/>
  <c r="O72" i="2"/>
  <c r="O171" i="2"/>
  <c r="O83" i="2"/>
  <c r="O67" i="2"/>
  <c r="O65" i="2"/>
  <c r="O206" i="2"/>
  <c r="O162" i="2"/>
  <c r="O273" i="2"/>
  <c r="O165" i="2"/>
  <c r="O153" i="2"/>
  <c r="O60" i="2"/>
  <c r="O58" i="2"/>
  <c r="O56" i="2"/>
  <c r="O204" i="2"/>
  <c r="O103" i="2"/>
  <c r="O140" i="2"/>
  <c r="O118" i="2"/>
  <c r="O181" i="2"/>
  <c r="O172" i="2"/>
  <c r="O25" i="2"/>
  <c r="O55" i="2"/>
  <c r="O47" i="2"/>
  <c r="O289" i="2"/>
  <c r="O70" i="2"/>
  <c r="O184" i="2"/>
  <c r="O69" i="2"/>
  <c r="O323" i="2"/>
  <c r="O332" i="2"/>
  <c r="O328" i="2"/>
  <c r="O68" i="2"/>
  <c r="O282" i="2"/>
  <c r="O342" i="2"/>
  <c r="O66" i="2"/>
  <c r="O64" i="2"/>
  <c r="O205" i="2"/>
  <c r="O193" i="2"/>
  <c r="O189" i="2"/>
  <c r="O37" i="2"/>
  <c r="O185" i="2"/>
  <c r="O283" i="2"/>
  <c r="O34" i="2"/>
  <c r="O32" i="2"/>
  <c r="O234" i="2"/>
  <c r="O230" i="2"/>
  <c r="O222" i="2"/>
  <c r="O124" i="2"/>
  <c r="O301" i="2"/>
  <c r="O293" i="2"/>
  <c r="O175" i="2"/>
  <c r="O341" i="2"/>
  <c r="O327" i="2"/>
  <c r="O143" i="2"/>
  <c r="O139" i="2"/>
  <c r="O131" i="2"/>
  <c r="O57" i="2"/>
  <c r="O310" i="2"/>
  <c r="O137" i="2"/>
  <c r="O281" i="2"/>
  <c r="O250" i="2"/>
  <c r="O246" i="2"/>
  <c r="O92" i="2"/>
  <c r="O90" i="2"/>
  <c r="O88" i="2"/>
  <c r="O31" i="2"/>
  <c r="O231" i="2"/>
  <c r="O97" i="2"/>
  <c r="O263" i="2"/>
  <c r="O259" i="2"/>
  <c r="O158" i="2"/>
  <c r="O154" i="2"/>
  <c r="O142" i="2"/>
  <c r="O267" i="2"/>
  <c r="O94" i="2"/>
  <c r="M18" i="2"/>
  <c r="O18" i="2"/>
  <c r="N18" i="2"/>
  <c r="E5" i="2" l="1"/>
  <c r="K305" i="2" s="1"/>
  <c r="K232" i="2"/>
  <c r="K140" i="2"/>
  <c r="K315" i="2"/>
  <c r="K248" i="2"/>
  <c r="K48" i="2"/>
  <c r="K112" i="2"/>
  <c r="K59" i="2"/>
  <c r="K323" i="2"/>
  <c r="K287" i="2"/>
  <c r="K82" i="2"/>
  <c r="K133" i="2"/>
  <c r="K283" i="2"/>
  <c r="K139" i="2"/>
  <c r="K226" i="2"/>
  <c r="K298" i="2"/>
  <c r="K333" i="2"/>
  <c r="K250" i="2"/>
  <c r="K244" i="2"/>
  <c r="K208" i="2"/>
  <c r="K247" i="2"/>
  <c r="K62" i="2"/>
  <c r="K201" i="2"/>
  <c r="K191" i="2"/>
  <c r="K113" i="2"/>
  <c r="K111" i="2"/>
  <c r="K129" i="2"/>
  <c r="K257" i="2"/>
  <c r="K110" i="2"/>
  <c r="K249" i="2"/>
  <c r="K70" i="2"/>
  <c r="K327" i="2"/>
  <c r="K215" i="2"/>
  <c r="K316" i="2"/>
  <c r="K83" i="2"/>
  <c r="K341" i="2"/>
  <c r="K99" i="2"/>
  <c r="K329" i="2"/>
  <c r="K41" i="2"/>
  <c r="K40" i="2"/>
  <c r="K306" i="2"/>
  <c r="K97" i="2"/>
  <c r="K273" i="2"/>
  <c r="K193" i="2"/>
  <c r="K189" i="2"/>
  <c r="K180" i="2"/>
  <c r="K185" i="2"/>
  <c r="K219" i="2"/>
  <c r="K164" i="2"/>
  <c r="K288" i="2"/>
  <c r="K183" i="2"/>
  <c r="K314" i="2"/>
  <c r="K284" i="2"/>
  <c r="K324" i="2"/>
  <c r="K311" i="2"/>
  <c r="K256" i="2"/>
  <c r="K303" i="2"/>
  <c r="K58" i="2"/>
  <c r="K252" i="2"/>
  <c r="K149" i="2"/>
  <c r="K322" i="2"/>
  <c r="K132" i="2"/>
  <c r="K71" i="2"/>
  <c r="K162" i="2"/>
  <c r="K96" i="2"/>
  <c r="K267" i="2"/>
  <c r="K158" i="2"/>
  <c r="K308" i="2"/>
  <c r="K24" i="2"/>
  <c r="K52" i="2"/>
  <c r="K104" i="2"/>
  <c r="K28" i="2"/>
  <c r="K64" i="2"/>
  <c r="K239" i="2"/>
  <c r="K213" i="2"/>
  <c r="K231" i="2"/>
  <c r="K177" i="2"/>
  <c r="K188" i="2"/>
  <c r="K227" i="2"/>
  <c r="K325" i="2"/>
  <c r="K242" i="2"/>
  <c r="K39" i="2"/>
  <c r="K289" i="2"/>
  <c r="K225" i="2"/>
  <c r="K21" i="2"/>
  <c r="K245" i="2"/>
  <c r="K217" i="2"/>
  <c r="K296" i="2"/>
  <c r="K155" i="2"/>
  <c r="K57" i="2"/>
  <c r="K125" i="2"/>
  <c r="K31" i="2"/>
  <c r="K166" i="2"/>
  <c r="K317" i="2"/>
  <c r="K229" i="2"/>
  <c r="K313" i="2"/>
  <c r="K32" i="2"/>
  <c r="K310" i="2"/>
  <c r="K145" i="2"/>
  <c r="K220" i="2"/>
  <c r="K55" i="2"/>
  <c r="K150" i="2"/>
  <c r="K214" i="2"/>
  <c r="K321" i="2"/>
  <c r="K103" i="2"/>
  <c r="K106" i="2"/>
  <c r="K49" i="2"/>
  <c r="K67" i="2"/>
  <c r="K270" i="2"/>
  <c r="K224" i="2"/>
  <c r="K117" i="2"/>
  <c r="K171" i="2"/>
  <c r="K255" i="2"/>
  <c r="K115" i="2"/>
  <c r="K277" i="2"/>
  <c r="K76" i="2"/>
  <c r="K274" i="2"/>
  <c r="K330" i="2"/>
  <c r="K271" i="2"/>
  <c r="K194" i="2" l="1"/>
  <c r="K342" i="2"/>
  <c r="K294" i="2"/>
  <c r="K173" i="2"/>
  <c r="K136" i="2"/>
  <c r="L136" i="2" s="1"/>
  <c r="K234" i="2"/>
  <c r="K169" i="2"/>
  <c r="K286" i="2"/>
  <c r="P286" i="2" s="1"/>
  <c r="K202" i="2"/>
  <c r="K135" i="2"/>
  <c r="K44" i="2"/>
  <c r="K264" i="2"/>
  <c r="K307" i="2"/>
  <c r="P307" i="2" s="1"/>
  <c r="K328" i="2"/>
  <c r="K187" i="2"/>
  <c r="K153" i="2"/>
  <c r="P153" i="2" s="1"/>
  <c r="K124" i="2"/>
  <c r="K318" i="2"/>
  <c r="K186" i="2"/>
  <c r="K80" i="2"/>
  <c r="K228" i="2"/>
  <c r="L228" i="2" s="1"/>
  <c r="K156" i="2"/>
  <c r="K46" i="2"/>
  <c r="K218" i="2"/>
  <c r="P218" i="2" s="1"/>
  <c r="K297" i="2"/>
  <c r="P297" i="2" s="1"/>
  <c r="K30" i="2"/>
  <c r="K34" i="2"/>
  <c r="K146" i="2"/>
  <c r="K50" i="2"/>
  <c r="L50" i="2" s="1"/>
  <c r="K278" i="2"/>
  <c r="K265" i="2"/>
  <c r="K47" i="2"/>
  <c r="P47" i="2" s="1"/>
  <c r="K233" i="2"/>
  <c r="K72" i="2"/>
  <c r="P72" i="2" s="1"/>
  <c r="K319" i="2"/>
  <c r="K37" i="2"/>
  <c r="K263" i="2"/>
  <c r="L263" i="2" s="1"/>
  <c r="K216" i="2"/>
  <c r="K73" i="2"/>
  <c r="K126" i="2"/>
  <c r="P126" i="2" s="1"/>
  <c r="K100" i="2"/>
  <c r="K121" i="2"/>
  <c r="K107" i="2"/>
  <c r="K285" i="2"/>
  <c r="K134" i="2"/>
  <c r="L134" i="2" s="1"/>
  <c r="K93" i="2"/>
  <c r="K223" i="2"/>
  <c r="K181" i="2"/>
  <c r="P181" i="2" s="1"/>
  <c r="K53" i="2"/>
  <c r="K292" i="2"/>
  <c r="K92" i="2"/>
  <c r="K179" i="2"/>
  <c r="K87" i="2"/>
  <c r="L87" i="2" s="1"/>
  <c r="K269" i="2"/>
  <c r="K230" i="2"/>
  <c r="K174" i="2"/>
  <c r="P174" i="2" s="1"/>
  <c r="K211" i="2"/>
  <c r="K109" i="2"/>
  <c r="K29" i="2"/>
  <c r="K235" i="2"/>
  <c r="K101" i="2"/>
  <c r="L101" i="2" s="1"/>
  <c r="K141" i="2"/>
  <c r="K254" i="2"/>
  <c r="K258" i="2"/>
  <c r="L258" i="2" s="1"/>
  <c r="K236" i="2"/>
  <c r="K61" i="2"/>
  <c r="K66" i="2"/>
  <c r="K210" i="2"/>
  <c r="K339" i="2"/>
  <c r="L339" i="2" s="1"/>
  <c r="K36" i="2"/>
  <c r="K54" i="2"/>
  <c r="K42" i="2"/>
  <c r="L42" i="2" s="1"/>
  <c r="K276" i="2"/>
  <c r="L276" i="2" s="1"/>
  <c r="K203" i="2"/>
  <c r="K91" i="2"/>
  <c r="K246" i="2"/>
  <c r="K51" i="2"/>
  <c r="P51" i="2" s="1"/>
  <c r="K272" i="2"/>
  <c r="K90" i="2"/>
  <c r="K65" i="2"/>
  <c r="L65" i="2" s="1"/>
  <c r="K69" i="2"/>
  <c r="L69" i="2" s="1"/>
  <c r="K335" i="2"/>
  <c r="K197" i="2"/>
  <c r="K184" i="2"/>
  <c r="K163" i="2"/>
  <c r="P163" i="2" s="1"/>
  <c r="K85" i="2"/>
  <c r="K212" i="2"/>
  <c r="K222" i="2"/>
  <c r="P222" i="2" s="1"/>
  <c r="K320" i="2"/>
  <c r="L320" i="2" s="1"/>
  <c r="K105" i="2"/>
  <c r="L105" i="2" s="1"/>
  <c r="K147" i="2"/>
  <c r="K122" i="2"/>
  <c r="K148" i="2"/>
  <c r="L148" i="2" s="1"/>
  <c r="K131" i="2"/>
  <c r="K338" i="2"/>
  <c r="K165" i="2"/>
  <c r="P165" i="2" s="1"/>
  <c r="K94" i="2"/>
  <c r="L94" i="2" s="1"/>
  <c r="K260" i="2"/>
  <c r="K251" i="2"/>
  <c r="K114" i="2"/>
  <c r="K243" i="2"/>
  <c r="L243" i="2" s="1"/>
  <c r="K43" i="2"/>
  <c r="K161" i="2"/>
  <c r="K157" i="2"/>
  <c r="L157" i="2" s="1"/>
  <c r="K240" i="2"/>
  <c r="L240" i="2" s="1"/>
  <c r="K268" i="2"/>
  <c r="K334" i="2"/>
  <c r="K35" i="2"/>
  <c r="K238" i="2"/>
  <c r="L238" i="2" s="1"/>
  <c r="K259" i="2"/>
  <c r="K182" i="2"/>
  <c r="K309" i="2"/>
  <c r="L309" i="2" s="1"/>
  <c r="K98" i="2"/>
  <c r="L98" i="2" s="1"/>
  <c r="K192" i="2"/>
  <c r="L192" i="2" s="1"/>
  <c r="K22" i="2"/>
  <c r="K130" i="2"/>
  <c r="K74" i="2"/>
  <c r="L74" i="2" s="1"/>
  <c r="K120" i="2"/>
  <c r="L120" i="2" s="1"/>
  <c r="K95" i="2"/>
  <c r="K88" i="2"/>
  <c r="L88" i="2" s="1"/>
  <c r="K138" i="2"/>
  <c r="L138" i="2" s="1"/>
  <c r="K261" i="2"/>
  <c r="P261" i="2" s="1"/>
  <c r="K206" i="2"/>
  <c r="K168" i="2"/>
  <c r="K33" i="2"/>
  <c r="L33" i="2" s="1"/>
  <c r="K78" i="2"/>
  <c r="P78" i="2" s="1"/>
  <c r="K253" i="2"/>
  <c r="K332" i="2"/>
  <c r="L332" i="2" s="1"/>
  <c r="K299" i="2"/>
  <c r="L299" i="2" s="1"/>
  <c r="K60" i="2"/>
  <c r="P60" i="2" s="1"/>
  <c r="K128" i="2"/>
  <c r="K178" i="2"/>
  <c r="K190" i="2"/>
  <c r="L190" i="2" s="1"/>
  <c r="K118" i="2"/>
  <c r="L118" i="2" s="1"/>
  <c r="K79" i="2"/>
  <c r="K160" i="2"/>
  <c r="P160" i="2" s="1"/>
  <c r="K27" i="2"/>
  <c r="P27" i="2" s="1"/>
  <c r="K337" i="2"/>
  <c r="K295" i="2"/>
  <c r="K68" i="2"/>
  <c r="K142" i="2"/>
  <c r="P142" i="2" s="1"/>
  <c r="K279" i="2"/>
  <c r="K56" i="2"/>
  <c r="K151" i="2"/>
  <c r="P151" i="2" s="1"/>
  <c r="K209" i="2"/>
  <c r="L209" i="2" s="1"/>
  <c r="K123" i="2"/>
  <c r="K175" i="2"/>
  <c r="K127" i="2"/>
  <c r="K195" i="2"/>
  <c r="L195" i="2" s="1"/>
  <c r="K198" i="2"/>
  <c r="K170" i="2"/>
  <c r="K300" i="2"/>
  <c r="P300" i="2" s="1"/>
  <c r="K81" i="2"/>
  <c r="L81" i="2" s="1"/>
  <c r="K152" i="2"/>
  <c r="L152" i="2" s="1"/>
  <c r="K301" i="2"/>
  <c r="K262" i="2"/>
  <c r="K63" i="2"/>
  <c r="P63" i="2" s="1"/>
  <c r="K204" i="2"/>
  <c r="K86" i="2"/>
  <c r="K45" i="2"/>
  <c r="L45" i="2" s="1"/>
  <c r="K89" i="2"/>
  <c r="P89" i="2" s="1"/>
  <c r="K326" i="2"/>
  <c r="P326" i="2" s="1"/>
  <c r="K26" i="2"/>
  <c r="K108" i="2"/>
  <c r="P108" i="2" s="1"/>
  <c r="K154" i="2"/>
  <c r="L154" i="2" s="1"/>
  <c r="K282" i="2"/>
  <c r="K275" i="2"/>
  <c r="K144" i="2"/>
  <c r="L144" i="2" s="1"/>
  <c r="K207" i="2"/>
  <c r="L207" i="2" s="1"/>
  <c r="K25" i="2"/>
  <c r="P25" i="2" s="1"/>
  <c r="K302" i="2"/>
  <c r="K38" i="2"/>
  <c r="K291" i="2"/>
  <c r="P291" i="2" s="1"/>
  <c r="K159" i="2"/>
  <c r="K336" i="2"/>
  <c r="K331" i="2"/>
  <c r="K84" i="2"/>
  <c r="P84" i="2" s="1"/>
  <c r="K176" i="2"/>
  <c r="P176" i="2" s="1"/>
  <c r="K241" i="2"/>
  <c r="K119" i="2"/>
  <c r="K23" i="2"/>
  <c r="P23" i="2" s="1"/>
  <c r="K237" i="2"/>
  <c r="L237" i="2" s="1"/>
  <c r="K312" i="2"/>
  <c r="P305" i="2"/>
  <c r="L305" i="2"/>
  <c r="P171" i="2"/>
  <c r="L171" i="2"/>
  <c r="L296" i="2"/>
  <c r="P296" i="2"/>
  <c r="L308" i="2"/>
  <c r="P308" i="2"/>
  <c r="P219" i="2"/>
  <c r="L219" i="2"/>
  <c r="P40" i="2"/>
  <c r="L40" i="2"/>
  <c r="P105" i="2"/>
  <c r="P146" i="2"/>
  <c r="L146" i="2"/>
  <c r="P59" i="2"/>
  <c r="L59" i="2"/>
  <c r="L72" i="2"/>
  <c r="L319" i="2"/>
  <c r="P319" i="2"/>
  <c r="P42" i="2"/>
  <c r="P35" i="2"/>
  <c r="L35" i="2"/>
  <c r="L259" i="2"/>
  <c r="P259" i="2"/>
  <c r="L182" i="2"/>
  <c r="P182" i="2"/>
  <c r="P309" i="2"/>
  <c r="L203" i="2"/>
  <c r="P203" i="2"/>
  <c r="L91" i="2"/>
  <c r="P91" i="2"/>
  <c r="L246" i="2"/>
  <c r="P246" i="2"/>
  <c r="L272" i="2"/>
  <c r="P272" i="2"/>
  <c r="P90" i="2"/>
  <c r="L90" i="2"/>
  <c r="P335" i="2"/>
  <c r="L335" i="2"/>
  <c r="L197" i="2"/>
  <c r="P197" i="2"/>
  <c r="L184" i="2"/>
  <c r="P184" i="2"/>
  <c r="P85" i="2"/>
  <c r="L85" i="2"/>
  <c r="P212" i="2"/>
  <c r="L212" i="2"/>
  <c r="L114" i="2"/>
  <c r="P114" i="2"/>
  <c r="P235" i="2"/>
  <c r="L235" i="2"/>
  <c r="L201" i="2"/>
  <c r="P201" i="2"/>
  <c r="L68" i="2"/>
  <c r="P68" i="2"/>
  <c r="L43" i="2"/>
  <c r="P43" i="2"/>
  <c r="P254" i="2"/>
  <c r="L254" i="2"/>
  <c r="P139" i="2"/>
  <c r="L139" i="2"/>
  <c r="P56" i="2"/>
  <c r="L56" i="2"/>
  <c r="P287" i="2"/>
  <c r="L287" i="2"/>
  <c r="L108" i="2"/>
  <c r="P338" i="2"/>
  <c r="L338" i="2"/>
  <c r="L165" i="2"/>
  <c r="P275" i="2"/>
  <c r="L275" i="2"/>
  <c r="P195" i="2"/>
  <c r="P31" i="2"/>
  <c r="L31" i="2"/>
  <c r="P325" i="2"/>
  <c r="L325" i="2"/>
  <c r="L149" i="2"/>
  <c r="P149" i="2"/>
  <c r="P193" i="2"/>
  <c r="L193" i="2"/>
  <c r="P257" i="2"/>
  <c r="L257" i="2"/>
  <c r="L191" i="2"/>
  <c r="P191" i="2"/>
  <c r="L244" i="2"/>
  <c r="P244" i="2"/>
  <c r="L226" i="2"/>
  <c r="P226" i="2"/>
  <c r="P268" i="2"/>
  <c r="L268" i="2"/>
  <c r="P119" i="2"/>
  <c r="L119" i="2"/>
  <c r="P140" i="2"/>
  <c r="L140" i="2"/>
  <c r="P22" i="2"/>
  <c r="L22" i="2"/>
  <c r="L130" i="2"/>
  <c r="P130" i="2"/>
  <c r="P95" i="2"/>
  <c r="L95" i="2"/>
  <c r="P138" i="2"/>
  <c r="L206" i="2"/>
  <c r="P206" i="2"/>
  <c r="P168" i="2"/>
  <c r="L168" i="2"/>
  <c r="P33" i="2"/>
  <c r="P253" i="2"/>
  <c r="L253" i="2"/>
  <c r="P332" i="2"/>
  <c r="L128" i="2"/>
  <c r="P128" i="2"/>
  <c r="P178" i="2"/>
  <c r="L178" i="2"/>
  <c r="P79" i="2"/>
  <c r="L79" i="2"/>
  <c r="L222" i="2"/>
  <c r="L113" i="2"/>
  <c r="P113" i="2"/>
  <c r="P30" i="2"/>
  <c r="L30" i="2"/>
  <c r="L247" i="2"/>
  <c r="P247" i="2"/>
  <c r="L147" i="2"/>
  <c r="P147" i="2"/>
  <c r="L298" i="2"/>
  <c r="P298" i="2"/>
  <c r="L133" i="2"/>
  <c r="P133" i="2"/>
  <c r="P66" i="2"/>
  <c r="L66" i="2"/>
  <c r="L123" i="2"/>
  <c r="P123" i="2"/>
  <c r="L300" i="2"/>
  <c r="L175" i="2"/>
  <c r="P175" i="2"/>
  <c r="P76" i="2"/>
  <c r="L76" i="2"/>
  <c r="P313" i="2"/>
  <c r="L313" i="2"/>
  <c r="L231" i="2"/>
  <c r="P231" i="2"/>
  <c r="L314" i="2"/>
  <c r="P314" i="2"/>
  <c r="P339" i="2"/>
  <c r="L271" i="2"/>
  <c r="P271" i="2"/>
  <c r="P49" i="2"/>
  <c r="L49" i="2"/>
  <c r="P229" i="2"/>
  <c r="L229" i="2"/>
  <c r="P289" i="2"/>
  <c r="L289" i="2"/>
  <c r="L104" i="2"/>
  <c r="P104" i="2"/>
  <c r="L71" i="2"/>
  <c r="P71" i="2"/>
  <c r="L185" i="2"/>
  <c r="P185" i="2"/>
  <c r="P215" i="2"/>
  <c r="L215" i="2"/>
  <c r="P337" i="2"/>
  <c r="L337" i="2"/>
  <c r="P101" i="2"/>
  <c r="P208" i="2"/>
  <c r="L208" i="2"/>
  <c r="L161" i="2"/>
  <c r="P161" i="2"/>
  <c r="L131" i="2"/>
  <c r="P131" i="2"/>
  <c r="L265" i="2"/>
  <c r="P265" i="2"/>
  <c r="P248" i="2"/>
  <c r="L248" i="2"/>
  <c r="L315" i="2"/>
  <c r="P315" i="2"/>
  <c r="L233" i="2"/>
  <c r="P233" i="2"/>
  <c r="L334" i="2"/>
  <c r="P334" i="2"/>
  <c r="L232" i="2"/>
  <c r="P232" i="2"/>
  <c r="P312" i="2"/>
  <c r="L312" i="2"/>
  <c r="L330" i="2"/>
  <c r="P330" i="2"/>
  <c r="L115" i="2"/>
  <c r="P115" i="2"/>
  <c r="P224" i="2"/>
  <c r="L224" i="2"/>
  <c r="L106" i="2"/>
  <c r="P106" i="2"/>
  <c r="L150" i="2"/>
  <c r="P150" i="2"/>
  <c r="L310" i="2"/>
  <c r="P310" i="2"/>
  <c r="L317" i="2"/>
  <c r="P317" i="2"/>
  <c r="P57" i="2"/>
  <c r="L57" i="2"/>
  <c r="P245" i="2"/>
  <c r="L245" i="2"/>
  <c r="L39" i="2"/>
  <c r="P39" i="2"/>
  <c r="P188" i="2"/>
  <c r="L188" i="2"/>
  <c r="P239" i="2"/>
  <c r="L239" i="2"/>
  <c r="P52" i="2"/>
  <c r="L52" i="2"/>
  <c r="L267" i="2"/>
  <c r="P267" i="2"/>
  <c r="P132" i="2"/>
  <c r="L132" i="2"/>
  <c r="P58" i="2"/>
  <c r="L58" i="2"/>
  <c r="P324" i="2"/>
  <c r="L324" i="2"/>
  <c r="P288" i="2"/>
  <c r="L288" i="2"/>
  <c r="P180" i="2"/>
  <c r="L180" i="2"/>
  <c r="L97" i="2"/>
  <c r="P97" i="2"/>
  <c r="L329" i="2"/>
  <c r="P329" i="2"/>
  <c r="L83" i="2"/>
  <c r="P83" i="2"/>
  <c r="L327" i="2"/>
  <c r="P327" i="2"/>
  <c r="P110" i="2"/>
  <c r="L110" i="2"/>
  <c r="P129" i="2"/>
  <c r="L129" i="2"/>
  <c r="L62" i="2"/>
  <c r="P62" i="2"/>
  <c r="P34" i="2"/>
  <c r="L34" i="2"/>
  <c r="L250" i="2"/>
  <c r="P250" i="2"/>
  <c r="L122" i="2"/>
  <c r="P122" i="2"/>
  <c r="P283" i="2"/>
  <c r="L283" i="2"/>
  <c r="L278" i="2"/>
  <c r="P278" i="2"/>
  <c r="K172" i="2"/>
  <c r="K290" i="2"/>
  <c r="K200" i="2"/>
  <c r="K116" i="2"/>
  <c r="K266" i="2"/>
  <c r="K102" i="2"/>
  <c r="K77" i="2"/>
  <c r="K221" i="2"/>
  <c r="K340" i="2"/>
  <c r="P321" i="2"/>
  <c r="L321" i="2"/>
  <c r="L162" i="2"/>
  <c r="P162" i="2"/>
  <c r="L117" i="2"/>
  <c r="P117" i="2"/>
  <c r="P217" i="2"/>
  <c r="L217" i="2"/>
  <c r="L252" i="2"/>
  <c r="P252" i="2"/>
  <c r="P41" i="2"/>
  <c r="L41" i="2"/>
  <c r="P294" i="2"/>
  <c r="L294" i="2"/>
  <c r="L173" i="2"/>
  <c r="P173" i="2"/>
  <c r="P136" i="2"/>
  <c r="P234" i="2"/>
  <c r="L234" i="2"/>
  <c r="L169" i="2"/>
  <c r="P169" i="2"/>
  <c r="L286" i="2"/>
  <c r="L202" i="2"/>
  <c r="P202" i="2"/>
  <c r="L135" i="2"/>
  <c r="P135" i="2"/>
  <c r="P44" i="2"/>
  <c r="L44" i="2"/>
  <c r="P264" i="2"/>
  <c r="L264" i="2"/>
  <c r="L307" i="2"/>
  <c r="L328" i="2"/>
  <c r="P328" i="2"/>
  <c r="P187" i="2"/>
  <c r="L187" i="2"/>
  <c r="L153" i="2"/>
  <c r="P124" i="2"/>
  <c r="L124" i="2"/>
  <c r="L318" i="2"/>
  <c r="P318" i="2"/>
  <c r="P186" i="2"/>
  <c r="L186" i="2"/>
  <c r="L80" i="2"/>
  <c r="P80" i="2"/>
  <c r="P228" i="2"/>
  <c r="L156" i="2"/>
  <c r="P156" i="2"/>
  <c r="L46" i="2"/>
  <c r="P46" i="2"/>
  <c r="L218" i="2"/>
  <c r="P111" i="2"/>
  <c r="L111" i="2"/>
  <c r="L295" i="2"/>
  <c r="P295" i="2"/>
  <c r="L141" i="2"/>
  <c r="P141" i="2"/>
  <c r="L333" i="2"/>
  <c r="P333" i="2"/>
  <c r="L279" i="2"/>
  <c r="P279" i="2"/>
  <c r="L236" i="2"/>
  <c r="P236" i="2"/>
  <c r="P61" i="2"/>
  <c r="L61" i="2"/>
  <c r="P241" i="2"/>
  <c r="L241" i="2"/>
  <c r="L54" i="2"/>
  <c r="P54" i="2"/>
  <c r="P127" i="2"/>
  <c r="L127" i="2"/>
  <c r="L210" i="2"/>
  <c r="P210" i="2"/>
  <c r="P198" i="2"/>
  <c r="L198" i="2"/>
  <c r="P67" i="2"/>
  <c r="L67" i="2"/>
  <c r="P28" i="2"/>
  <c r="L28" i="2"/>
  <c r="L260" i="2"/>
  <c r="P260" i="2"/>
  <c r="L145" i="2"/>
  <c r="P145" i="2"/>
  <c r="P227" i="2"/>
  <c r="L227" i="2"/>
  <c r="P311" i="2"/>
  <c r="L311" i="2"/>
  <c r="L341" i="2"/>
  <c r="P341" i="2"/>
  <c r="L194" i="2"/>
  <c r="P194" i="2"/>
  <c r="P216" i="2"/>
  <c r="L216" i="2"/>
  <c r="L100" i="2"/>
  <c r="P100" i="2"/>
  <c r="P285" i="2"/>
  <c r="L285" i="2"/>
  <c r="P93" i="2"/>
  <c r="L93" i="2"/>
  <c r="P53" i="2"/>
  <c r="L53" i="2"/>
  <c r="P292" i="2"/>
  <c r="L292" i="2"/>
  <c r="P179" i="2"/>
  <c r="L179" i="2"/>
  <c r="P87" i="2"/>
  <c r="L269" i="2"/>
  <c r="P269" i="2"/>
  <c r="L230" i="2"/>
  <c r="P230" i="2"/>
  <c r="L211" i="2"/>
  <c r="P211" i="2"/>
  <c r="P109" i="2"/>
  <c r="L109" i="2"/>
  <c r="P301" i="2"/>
  <c r="L301" i="2"/>
  <c r="L262" i="2"/>
  <c r="P262" i="2"/>
  <c r="L63" i="2"/>
  <c r="P204" i="2"/>
  <c r="L204" i="2"/>
  <c r="L86" i="2"/>
  <c r="P86" i="2"/>
  <c r="L26" i="2"/>
  <c r="P26" i="2"/>
  <c r="L323" i="2"/>
  <c r="P323" i="2"/>
  <c r="L112" i="2"/>
  <c r="P112" i="2"/>
  <c r="L48" i="2"/>
  <c r="P48" i="2"/>
  <c r="L282" i="2"/>
  <c r="P282" i="2"/>
  <c r="L170" i="2"/>
  <c r="P170" i="2"/>
  <c r="K293" i="2"/>
  <c r="K199" i="2"/>
  <c r="K281" i="2"/>
  <c r="L220" i="2"/>
  <c r="P220" i="2"/>
  <c r="L225" i="2"/>
  <c r="P225" i="2"/>
  <c r="L256" i="2"/>
  <c r="P256" i="2"/>
  <c r="P251" i="2"/>
  <c r="L251" i="2"/>
  <c r="P277" i="2"/>
  <c r="L277" i="2"/>
  <c r="P214" i="2"/>
  <c r="L214" i="2"/>
  <c r="L125" i="2"/>
  <c r="P125" i="2"/>
  <c r="L213" i="2"/>
  <c r="P213" i="2"/>
  <c r="L158" i="2"/>
  <c r="P158" i="2"/>
  <c r="P183" i="2"/>
  <c r="L183" i="2"/>
  <c r="L273" i="2"/>
  <c r="P273" i="2"/>
  <c r="P249" i="2"/>
  <c r="L249" i="2"/>
  <c r="P36" i="2"/>
  <c r="L36" i="2"/>
  <c r="P82" i="2"/>
  <c r="L82" i="2"/>
  <c r="P342" i="2"/>
  <c r="L342" i="2"/>
  <c r="P37" i="2"/>
  <c r="L37" i="2"/>
  <c r="P73" i="2"/>
  <c r="L73" i="2"/>
  <c r="L126" i="2"/>
  <c r="L121" i="2"/>
  <c r="P121" i="2"/>
  <c r="P107" i="2"/>
  <c r="L107" i="2"/>
  <c r="P134" i="2"/>
  <c r="L223" i="2"/>
  <c r="P223" i="2"/>
  <c r="L181" i="2"/>
  <c r="L92" i="2"/>
  <c r="P92" i="2"/>
  <c r="L274" i="2"/>
  <c r="P274" i="2"/>
  <c r="P255" i="2"/>
  <c r="L255" i="2"/>
  <c r="L270" i="2"/>
  <c r="P270" i="2"/>
  <c r="L103" i="2"/>
  <c r="P103" i="2"/>
  <c r="P55" i="2"/>
  <c r="L55" i="2"/>
  <c r="L32" i="2"/>
  <c r="P32" i="2"/>
  <c r="L166" i="2"/>
  <c r="P166" i="2"/>
  <c r="P155" i="2"/>
  <c r="L155" i="2"/>
  <c r="P21" i="2"/>
  <c r="L21" i="2"/>
  <c r="P242" i="2"/>
  <c r="L242" i="2"/>
  <c r="L177" i="2"/>
  <c r="P177" i="2"/>
  <c r="P64" i="2"/>
  <c r="L64" i="2"/>
  <c r="P24" i="2"/>
  <c r="L24" i="2"/>
  <c r="L96" i="2"/>
  <c r="P96" i="2"/>
  <c r="L322" i="2"/>
  <c r="P322" i="2"/>
  <c r="L303" i="2"/>
  <c r="P303" i="2"/>
  <c r="L284" i="2"/>
  <c r="P284" i="2"/>
  <c r="L164" i="2"/>
  <c r="P164" i="2"/>
  <c r="L189" i="2"/>
  <c r="P189" i="2"/>
  <c r="L306" i="2"/>
  <c r="P306" i="2"/>
  <c r="P99" i="2"/>
  <c r="L99" i="2"/>
  <c r="L316" i="2"/>
  <c r="P316" i="2"/>
  <c r="L70" i="2"/>
  <c r="P70" i="2"/>
  <c r="P29" i="2"/>
  <c r="L29" i="2"/>
  <c r="L25" i="2"/>
  <c r="P302" i="2"/>
  <c r="L302" i="2"/>
  <c r="L38" i="2"/>
  <c r="P38" i="2"/>
  <c r="L159" i="2"/>
  <c r="P159" i="2"/>
  <c r="L336" i="2"/>
  <c r="P336" i="2"/>
  <c r="P331" i="2"/>
  <c r="L331" i="2"/>
  <c r="K137" i="2"/>
  <c r="K280" i="2"/>
  <c r="K167" i="2"/>
  <c r="K196" i="2"/>
  <c r="K205" i="2"/>
  <c r="K143" i="2"/>
  <c r="K75" i="2"/>
  <c r="K304" i="2"/>
  <c r="L151" i="2" l="1"/>
  <c r="P190" i="2"/>
  <c r="P88" i="2"/>
  <c r="P263" i="2"/>
  <c r="L174" i="2"/>
  <c r="L142" i="2"/>
  <c r="L27" i="2"/>
  <c r="L297" i="2"/>
  <c r="P144" i="2"/>
  <c r="P157" i="2"/>
  <c r="P243" i="2"/>
  <c r="P209" i="2"/>
  <c r="L160" i="2"/>
  <c r="P74" i="2"/>
  <c r="L47" i="2"/>
  <c r="L291" i="2"/>
  <c r="P45" i="2"/>
  <c r="P258" i="2"/>
  <c r="P299" i="2"/>
  <c r="P65" i="2"/>
  <c r="L23" i="2"/>
  <c r="P240" i="2"/>
  <c r="P118" i="2"/>
  <c r="L60" i="2"/>
  <c r="L78" i="2"/>
  <c r="L261" i="2"/>
  <c r="P120" i="2"/>
  <c r="P237" i="2"/>
  <c r="P152" i="2"/>
  <c r="P192" i="2"/>
  <c r="P238" i="2"/>
  <c r="P94" i="2"/>
  <c r="P320" i="2"/>
  <c r="P154" i="2"/>
  <c r="P50" i="2"/>
  <c r="L163" i="2"/>
  <c r="P69" i="2"/>
  <c r="L51" i="2"/>
  <c r="P98" i="2"/>
  <c r="P276" i="2"/>
  <c r="P148" i="2"/>
  <c r="P81" i="2"/>
  <c r="L326" i="2"/>
  <c r="L176" i="2"/>
  <c r="L89" i="2"/>
  <c r="P207" i="2"/>
  <c r="L84" i="2"/>
  <c r="L304" i="2"/>
  <c r="P304" i="2"/>
  <c r="L281" i="2"/>
  <c r="P281" i="2"/>
  <c r="P75" i="2"/>
  <c r="L75" i="2"/>
  <c r="L199" i="2"/>
  <c r="P199" i="2"/>
  <c r="L266" i="2"/>
  <c r="P266" i="2"/>
  <c r="P143" i="2"/>
  <c r="L143" i="2"/>
  <c r="P116" i="2"/>
  <c r="L116" i="2"/>
  <c r="P102" i="2"/>
  <c r="L102" i="2"/>
  <c r="P293" i="2"/>
  <c r="L293" i="2"/>
  <c r="P200" i="2"/>
  <c r="L200" i="2"/>
  <c r="L196" i="2"/>
  <c r="P196" i="2"/>
  <c r="L290" i="2"/>
  <c r="P290" i="2"/>
  <c r="L340" i="2"/>
  <c r="P340" i="2"/>
  <c r="P172" i="2"/>
  <c r="L172" i="2"/>
  <c r="L280" i="2"/>
  <c r="P280" i="2"/>
  <c r="P221" i="2"/>
  <c r="L221" i="2"/>
  <c r="P205" i="2"/>
  <c r="L205" i="2"/>
  <c r="P167" i="2"/>
  <c r="L167" i="2"/>
  <c r="P137" i="2"/>
  <c r="L137" i="2"/>
  <c r="L77" i="2"/>
  <c r="P77" i="2"/>
  <c r="L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<sst xmlns="http://schemas.openxmlformats.org/spreadsheetml/2006/main" count="1059" uniqueCount="475">
  <si>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</si>
  <si>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</si>
  <si>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</si>
  <si>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</si>
  <si>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</si>
  <si>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</si>
  <si>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</si>
  <si>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</si>
  <si>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</si>
  <si>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</si>
  <si>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</si>
  <si>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</si>
  <si>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</si>
  <si>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</si>
  <si>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</si>
  <si>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</si>
  <si>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</si>
  <si>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</si>
  <si>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</si>
  <si>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</si>
  <si>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</si>
  <si>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</si>
  <si>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</si>
  <si>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</si>
  <si>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</si>
  <si>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</si>
  <si>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Crakow</t>
  </si>
  <si>
    <t>IBVS 5296</t>
  </si>
  <si>
    <t>II</t>
  </si>
  <si>
    <t>IBVS 5484</t>
  </si>
  <si>
    <t>IBVS 5583</t>
  </si>
  <si>
    <t>I</t>
  </si>
  <si>
    <t>IBVS 5643</t>
  </si>
  <si>
    <t>E</t>
  </si>
  <si>
    <t>IBVS 5672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</si>
  <si>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</si>
  <si>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</si>
  <si>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</si>
  <si>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</si>
  <si>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</si>
  <si>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</si>
  <si>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</si>
  <si>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</si>
  <si>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</si>
  <si>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</si>
  <si>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Start of linear fit &gt;&gt;&gt;&gt;&gt;&gt;&gt;&gt;&gt;&gt;&gt;&gt;&gt;&gt;&gt;&gt;&gt;&gt;&gt;&gt;&gt;</t>
  </si>
  <si>
    <t>IBVS 5871</t>
  </si>
  <si>
    <t>Moschner et al. 1999;</t>
  </si>
  <si>
    <t>Kurt Locher 1999;</t>
  </si>
  <si>
    <t>Kurt Locher 2000;</t>
  </si>
  <si>
    <t>Zhu, et al. 2009</t>
  </si>
  <si>
    <t>Misc</t>
  </si>
  <si>
    <t>Crakow Eph.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</si>
  <si>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</si>
  <si>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</si>
  <si>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</si>
  <si>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</si>
  <si>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</si>
  <si>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</si>
  <si>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</si>
  <si>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</si>
  <si>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</si>
  <si>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</si>
  <si>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</si>
  <si>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</si>
  <si>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</si>
  <si>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</si>
  <si>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</si>
  <si>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</si>
  <si>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</si>
  <si>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</si>
  <si>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</si>
  <si>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</si>
  <si>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</si>
  <si>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</si>
  <si>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</si>
  <si>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</si>
  <si>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</si>
  <si>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</si>
  <si>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</si>
  <si>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</si>
  <si>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</si>
  <si>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</si>
  <si>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</si>
  <si>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</si>
  <si>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</si>
  <si>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</si>
  <si>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</si>
  <si>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</si>
  <si>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</si>
  <si>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</si>
  <si>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</si>
  <si>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</si>
  <si>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</si>
  <si>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</si>
  <si>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</si>
  <si>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</si>
  <si>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</si>
  <si>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</si>
  <si>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</si>
  <si>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</si>
  <si>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</si>
  <si>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</si>
  <si>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</si>
  <si>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</si>
  <si>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</si>
  <si>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</si>
  <si>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</si>
  <si>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</si>
  <si>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</si>
  <si>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</si>
  <si>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</si>
  <si>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</si>
  <si>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</si>
  <si>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</si>
  <si>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</si>
  <si>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</si>
  <si>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</si>
  <si>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</si>
  <si>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</si>
  <si>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</si>
  <si>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</si>
  <si>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</si>
  <si>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</si>
  <si>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</si>
  <si>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</si>
  <si>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</si>
  <si>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</si>
  <si>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</si>
  <si>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</si>
  <si>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</si>
  <si>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Add cycle</t>
  </si>
  <si>
    <t>Old Cycle</t>
  </si>
  <si>
    <t>IBVS 5918</t>
  </si>
  <si>
    <t>.0017</t>
  </si>
  <si>
    <t>IBVS 6011</t>
  </si>
  <si>
    <t>IBVS 6118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</si>
  <si>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</si>
  <si>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</si>
  <si>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</si>
  <si>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</si>
  <si>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</si>
  <si>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</si>
  <si>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</si>
  <si>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F </t>
  </si>
  <si>
    <t>2429086.496 </t>
  </si>
  <si>
    <t> 06.07.1938 23:54 </t>
  </si>
  <si>
    <t> -0.120 </t>
  </si>
  <si>
    <t>P </t>
  </si>
  <si>
    <t> W.Moschner </t>
  </si>
  <si>
    <t>BAVM 115 </t>
  </si>
  <si>
    <t>2429106.417 </t>
  </si>
  <si>
    <t> 26.07.1938 22:00 </t>
  </si>
  <si>
    <t> -0.141 </t>
  </si>
  <si>
    <t>2429108.517 </t>
  </si>
  <si>
    <t> 29.07.1938 00:24 </t>
  </si>
  <si>
    <t> -0.118 </t>
  </si>
  <si>
    <t>2429533.458 </t>
  </si>
  <si>
    <t> 26.09.1939 22:59 </t>
  </si>
  <si>
    <t> -0.192 </t>
  </si>
  <si>
    <t>2429553.458 </t>
  </si>
  <si>
    <t> 16.10.1939 22:59 </t>
  </si>
  <si>
    <t> -0.134 </t>
  </si>
  <si>
    <t>2430259.512 </t>
  </si>
  <si>
    <t> 22.09.1941 00:17 </t>
  </si>
  <si>
    <t> -0.153 </t>
  </si>
  <si>
    <t>2436604.281 </t>
  </si>
  <si>
    <t> 04.02.1959 18:44 </t>
  </si>
  <si>
    <t> -0.067 </t>
  </si>
  <si>
    <t>2438044.284 </t>
  </si>
  <si>
    <t> 14.01.1963 18:48 </t>
  </si>
  <si>
    <t> -0.046 </t>
  </si>
  <si>
    <t>2438286.497 </t>
  </si>
  <si>
    <t> 13.09.1963 23:55 </t>
  </si>
  <si>
    <t> -0.045 </t>
  </si>
  <si>
    <t> Gessner&amp;Meinunger </t>
  </si>
  <si>
    <t> VSS 7.619 </t>
  </si>
  <si>
    <t>2438291.491 </t>
  </si>
  <si>
    <t> 18.09.1963 23:47 </t>
  </si>
  <si>
    <t> -0.037 </t>
  </si>
  <si>
    <t>2438296.467 </t>
  </si>
  <si>
    <t> 23.09.1963 23:12 </t>
  </si>
  <si>
    <t>2438318.483 </t>
  </si>
  <si>
    <t> 15.10.1963 23:35 </t>
  </si>
  <si>
    <t> -0.050 </t>
  </si>
  <si>
    <t>2438322.619 </t>
  </si>
  <si>
    <t> 20.10.1963 02:51 </t>
  </si>
  <si>
    <t> -0.068 </t>
  </si>
  <si>
    <t>2438325.539 </t>
  </si>
  <si>
    <t> 23.10.1963 00:56 </t>
  </si>
  <si>
    <t> -0.056 </t>
  </si>
  <si>
    <t>2438327.631 </t>
  </si>
  <si>
    <t> 25.10.1963 03:08 </t>
  </si>
  <si>
    <t> -0.042 </t>
  </si>
  <si>
    <t>2438328.444 </t>
  </si>
  <si>
    <t> 25.10.1963 22:39 </t>
  </si>
  <si>
    <t> -0.060 </t>
  </si>
  <si>
    <t>2438339.236 </t>
  </si>
  <si>
    <t> 05.11.1963 17:39 </t>
  </si>
  <si>
    <t> -0.070 </t>
  </si>
  <si>
    <t>2438343.428 </t>
  </si>
  <si>
    <t> 09.11.1963 22:16 </t>
  </si>
  <si>
    <t> -0.032 </t>
  </si>
  <si>
    <t>2438372.501 </t>
  </si>
  <si>
    <t> 09.12.1963 00:01 </t>
  </si>
  <si>
    <t> -0.041 </t>
  </si>
  <si>
    <t>2438640.443 </t>
  </si>
  <si>
    <t> 01.09.1964 22:37 </t>
  </si>
  <si>
    <t>2439054.478 </t>
  </si>
  <si>
    <t> 20.10.1965 23:28 </t>
  </si>
  <si>
    <t> -0.040 </t>
  </si>
  <si>
    <t>2439063.379 </t>
  </si>
  <si>
    <t> 29.10.1965 21:05 </t>
  </si>
  <si>
    <t> -0.072 </t>
  </si>
  <si>
    <t>2439414.455 </t>
  </si>
  <si>
    <t> 15.10.1966 22:55 </t>
  </si>
  <si>
    <t> -0.059 </t>
  </si>
  <si>
    <t>2440127.419 </t>
  </si>
  <si>
    <t> 27.09.1968 22:03 </t>
  </si>
  <si>
    <t> -0.023 </t>
  </si>
  <si>
    <t>2445607.348 </t>
  </si>
  <si>
    <t> 29.09.1983 20:21 </t>
  </si>
  <si>
    <t> 0.001 </t>
  </si>
  <si>
    <t>2445940.540 </t>
  </si>
  <si>
    <t> 28.08.1984 00:57 </t>
  </si>
  <si>
    <t> -0.005 </t>
  </si>
  <si>
    <t>2446685.456 </t>
  </si>
  <si>
    <t> 11.09.1986 22:56 </t>
  </si>
  <si>
    <t> -0.007 </t>
  </si>
  <si>
    <t>2447776.454 </t>
  </si>
  <si>
    <t> 06.09.1989 22:53 </t>
  </si>
  <si>
    <t> P.Frank </t>
  </si>
  <si>
    <t>2450043.4058 </t>
  </si>
  <si>
    <t> 21.11.1995 21:44 </t>
  </si>
  <si>
    <t> -0.0058 </t>
  </si>
  <si>
    <t>E </t>
  </si>
  <si>
    <t>o</t>
  </si>
  <si>
    <t>2450043.6116 </t>
  </si>
  <si>
    <t> 22.11.1995 02:40 </t>
  </si>
  <si>
    <t> -0.0077 </t>
  </si>
  <si>
    <t>2450330.4931 </t>
  </si>
  <si>
    <t> 03.09.1996 23:50 </t>
  </si>
  <si>
    <t> -0.0008 </t>
  </si>
  <si>
    <t>2450332.5719 </t>
  </si>
  <si>
    <t> 06.09.1996 01:43 </t>
  </si>
  <si>
    <t> 0.0008 </t>
  </si>
  <si>
    <t>2450334.4400 </t>
  </si>
  <si>
    <t> 07.09.1996 22:33 </t>
  </si>
  <si>
    <t> -0.0007 </t>
  </si>
  <si>
    <t>2450368.3019 </t>
  </si>
  <si>
    <t> 11.10.1996 19:14 </t>
  </si>
  <si>
    <t> 0.0013 </t>
  </si>
  <si>
    <t>2450369.3390 </t>
  </si>
  <si>
    <t> 12.10.1996 20:08 </t>
  </si>
  <si>
    <t> -0.0003 </t>
  </si>
  <si>
    <t>2450376.3968 </t>
  </si>
  <si>
    <t> 19.10.1996 21:31 </t>
  </si>
  <si>
    <t> -0.0053 </t>
  </si>
  <si>
    <t>2450465.3090 </t>
  </si>
  <si>
    <t> 16.01.1997 19:24 </t>
  </si>
  <si>
    <t> -0.0013 </t>
  </si>
  <si>
    <t> F.Agerer </t>
  </si>
  <si>
    <t>2450604.4905 </t>
  </si>
  <si>
    <t> 04.06.1997 23:46 </t>
  </si>
  <si>
    <t> 0.0014 </t>
  </si>
  <si>
    <t>2450652.4836 </t>
  </si>
  <si>
    <t> 22.07.1997 23:36 </t>
  </si>
  <si>
    <t> 0.0089 </t>
  </si>
  <si>
    <t>2450668.4700 </t>
  </si>
  <si>
    <t> 07.08.1997 23:16 </t>
  </si>
  <si>
    <t> 0.0002 </t>
  </si>
  <si>
    <t>2450672.4121 </t>
  </si>
  <si>
    <t> 11.08.1997 21:53 </t>
  </si>
  <si>
    <t> -0.0046 </t>
  </si>
  <si>
    <t>2450673.4567 </t>
  </si>
  <si>
    <t> 12.08.1997 22:57 </t>
  </si>
  <si>
    <t>2450685.5020 </t>
  </si>
  <si>
    <t> 25.08.1997 00:02 </t>
  </si>
  <si>
    <t> -0.0017 </t>
  </si>
  <si>
    <t>2451041.5544 </t>
  </si>
  <si>
    <t> 16.08.1998 01:18 </t>
  </si>
  <si>
    <t> 0.0023 </t>
  </si>
  <si>
    <t>2451079.3588 </t>
  </si>
  <si>
    <t> 22.09.1998 20:36 </t>
  </si>
  <si>
    <t> -0.0001 </t>
  </si>
  <si>
    <t>2451363.532 </t>
  </si>
  <si>
    <t> 04.07.1999 00:46 </t>
  </si>
  <si>
    <t> -0.001 </t>
  </si>
  <si>
    <t>V </t>
  </si>
  <si>
    <t> K.Locher </t>
  </si>
  <si>
    <t> BBS 120 </t>
  </si>
  <si>
    <t>2451459.495 </t>
  </si>
  <si>
    <t> 07.10.1999 23:52 </t>
  </si>
  <si>
    <t> -0.009 </t>
  </si>
  <si>
    <t> BBS 121 </t>
  </si>
  <si>
    <t>2451811.3969 </t>
  </si>
  <si>
    <t> 23.09.2000 21:31 </t>
  </si>
  <si>
    <t> -0.0009 </t>
  </si>
  <si>
    <t> K.&amp; M.Rätz </t>
  </si>
  <si>
    <t>BAVM 152 </t>
  </si>
  <si>
    <t>2451867.4827 </t>
  </si>
  <si>
    <t> 18.11.2000 23:35 </t>
  </si>
  <si>
    <t> -0.0021 </t>
  </si>
  <si>
    <t>2452135.4551 </t>
  </si>
  <si>
    <t> 13.08.2001 22:55 </t>
  </si>
  <si>
    <t>2452179.4936 </t>
  </si>
  <si>
    <t> 26.09.2001 23:50 </t>
  </si>
  <si>
    <t> -0.0010 </t>
  </si>
  <si>
    <t>2452193.4123 </t>
  </si>
  <si>
    <t> 10.10.2001 21:53 </t>
  </si>
  <si>
    <t> -0.0002 </t>
  </si>
  <si>
    <t>2452193.6155 </t>
  </si>
  <si>
    <t> 11.10.2001 02:46 </t>
  </si>
  <si>
    <t> -0.0047 </t>
  </si>
  <si>
    <t>2452618.4293 </t>
  </si>
  <si>
    <t> 09.12.2002 22:18 </t>
  </si>
  <si>
    <t> 0.0022 </t>
  </si>
  <si>
    <t>-I</t>
  </si>
  <si>
    <t>BAVM 158 </t>
  </si>
  <si>
    <t>2452618.6347 </t>
  </si>
  <si>
    <t> 10.12.2002 03:13 </t>
  </si>
  <si>
    <t>285</t>
  </si>
  <si>
    <t>2452684.2777 </t>
  </si>
  <si>
    <t> 13.02.2003 18:39 </t>
  </si>
  <si>
    <t>443</t>
  </si>
  <si>
    <t> 0.0003 </t>
  </si>
  <si>
    <t>?</t>
  </si>
  <si>
    <t> M.Zejda </t>
  </si>
  <si>
    <t>IBVS 5583 </t>
  </si>
  <si>
    <t>2452898.4452 </t>
  </si>
  <si>
    <t> 15.09.2003 22:41 </t>
  </si>
  <si>
    <t>958.5</t>
  </si>
  <si>
    <t>BAVM 172 </t>
  </si>
  <si>
    <t>2453251.3795 </t>
  </si>
  <si>
    <t> 02.09.2004 21:06 </t>
  </si>
  <si>
    <t>1808</t>
  </si>
  <si>
    <t> 0.0004 </t>
  </si>
  <si>
    <t> Moschner &amp; Frank </t>
  </si>
  <si>
    <t>BAVM 173 </t>
  </si>
  <si>
    <t>2453636.5087 </t>
  </si>
  <si>
    <t> 23.09.2005 00:12 </t>
  </si>
  <si>
    <t>2735</t>
  </si>
  <si>
    <t>C </t>
  </si>
  <si>
    <t>BAVM 178 </t>
  </si>
  <si>
    <t>2453651.4642 </t>
  </si>
  <si>
    <t> 07.10.2005 23:08 </t>
  </si>
  <si>
    <t>2771</t>
  </si>
  <si>
    <t> -0.0020 </t>
  </si>
  <si>
    <t>2453654.3736 </t>
  </si>
  <si>
    <t> 10.10.2005 20:57 </t>
  </si>
  <si>
    <t>2778</t>
  </si>
  <si>
    <t>2453654.5809 </t>
  </si>
  <si>
    <t> 11.10.2005 01:56 </t>
  </si>
  <si>
    <t>2778.5</t>
  </si>
  <si>
    <t> -0.0012 </t>
  </si>
  <si>
    <t>2453659.3583 </t>
  </si>
  <si>
    <t> 15.10.2005 20:35 </t>
  </si>
  <si>
    <t>2790</t>
  </si>
  <si>
    <t> -0.0016 </t>
  </si>
  <si>
    <t>2453659.5653 </t>
  </si>
  <si>
    <t> 16.10.2005 01:34 </t>
  </si>
  <si>
    <t>2790.5</t>
  </si>
  <si>
    <t> -0.0023 </t>
  </si>
  <si>
    <t>2453698.8277 </t>
  </si>
  <si>
    <t> 24.11.2005 07:51 </t>
  </si>
  <si>
    <t>2885</t>
  </si>
  <si>
    <t> R.Nelson </t>
  </si>
  <si>
    <t>IBVS 5672 </t>
  </si>
  <si>
    <t>2453716.2768 </t>
  </si>
  <si>
    <t> 11.12.2005 18:38 </t>
  </si>
  <si>
    <t>2927</t>
  </si>
  <si>
    <t>2453716.4858 </t>
  </si>
  <si>
    <t> 11.12.2005 23:39 </t>
  </si>
  <si>
    <t>2927.5</t>
  </si>
  <si>
    <t>2453716.6921 </t>
  </si>
  <si>
    <t> 12.12.2005 04:36 </t>
  </si>
  <si>
    <t>2928</t>
  </si>
  <si>
    <t> -0.0011 </t>
  </si>
  <si>
    <t>2454026.4171 </t>
  </si>
  <si>
    <t> 17.10.2006 22:00 </t>
  </si>
  <si>
    <t>3673.5</t>
  </si>
  <si>
    <t>BAVM 183 </t>
  </si>
  <si>
    <t>2454057.3693 </t>
  </si>
  <si>
    <t> 17.11.2006 20:51 </t>
  </si>
  <si>
    <t>3748</t>
  </si>
  <si>
    <t> -0.0004 </t>
  </si>
  <si>
    <t>ns</t>
  </si>
  <si>
    <t> L.Y.Zhu et al. </t>
  </si>
  <si>
    <t> AJ 137.3574 </t>
  </si>
  <si>
    <t>2454059.2407 </t>
  </si>
  <si>
    <t> 19.11.2006 17:46 </t>
  </si>
  <si>
    <t>3752.5</t>
  </si>
  <si>
    <t>2454059.4465 </t>
  </si>
  <si>
    <t> 19.11.2006 22:42 </t>
  </si>
  <si>
    <t>3753</t>
  </si>
  <si>
    <t> -0.0005 </t>
  </si>
  <si>
    <t>2454115.3212 </t>
  </si>
  <si>
    <t> 14.01.2007 19:42 </t>
  </si>
  <si>
    <t>3887.5</t>
  </si>
  <si>
    <t> -0.0051 </t>
  </si>
  <si>
    <t>BAVM 186 </t>
  </si>
  <si>
    <t>2454115.5334 </t>
  </si>
  <si>
    <t> 15.01.2007 00:48 </t>
  </si>
  <si>
    <t>3888</t>
  </si>
  <si>
    <t> -0.0006 </t>
  </si>
  <si>
    <t>2454802.7007 </t>
  </si>
  <si>
    <t> 02.12.2008 04:49 </t>
  </si>
  <si>
    <t>5542</t>
  </si>
  <si>
    <t> -0.0026 </t>
  </si>
  <si>
    <t> R.Diethelm </t>
  </si>
  <si>
    <t>IBVS 5871 </t>
  </si>
  <si>
    <t>2454815.3785 </t>
  </si>
  <si>
    <t> 14.12.2008 21:05 </t>
  </si>
  <si>
    <t>5572.5</t>
  </si>
  <si>
    <t> 0.0037 </t>
  </si>
  <si>
    <t>BAVM 203 </t>
  </si>
  <si>
    <t>2454815.5824 </t>
  </si>
  <si>
    <t> 15.12.2008 01:58 </t>
  </si>
  <si>
    <t>5573</t>
  </si>
  <si>
    <t>2454829.2928 </t>
  </si>
  <si>
    <t> 28.12.2008 19:01 </t>
  </si>
  <si>
    <t>5606</t>
  </si>
  <si>
    <t> 0.0001 </t>
  </si>
  <si>
    <t>BAVM 209 </t>
  </si>
  <si>
    <t>2454829.5019 </t>
  </si>
  <si>
    <t> 29.12.2008 00:02 </t>
  </si>
  <si>
    <t>5606.5</t>
  </si>
  <si>
    <t> 0.0015 </t>
  </si>
  <si>
    <t>2455141.3018 </t>
  </si>
  <si>
    <t> 05.11.2009 19:14 </t>
  </si>
  <si>
    <t>6357</t>
  </si>
  <si>
    <t>BAVM 212 </t>
  </si>
  <si>
    <t>2455141.5099 </t>
  </si>
  <si>
    <t> 06.11.2009 00:14 </t>
  </si>
  <si>
    <t>6357.5</t>
  </si>
  <si>
    <t>2455499.4280 </t>
  </si>
  <si>
    <t> 29.10.2010 22:16 </t>
  </si>
  <si>
    <t>7219</t>
  </si>
  <si>
    <t>BAVM 215 </t>
  </si>
  <si>
    <t>2455499.6363 </t>
  </si>
  <si>
    <t> 30.10.2010 03:16 </t>
  </si>
  <si>
    <t>7219.5</t>
  </si>
  <si>
    <t>2455817.4635 </t>
  </si>
  <si>
    <t> 12.09.2011 23:07 </t>
  </si>
  <si>
    <t>7984.5</t>
  </si>
  <si>
    <t>BAVM 225 </t>
  </si>
  <si>
    <t>2455828.8868 </t>
  </si>
  <si>
    <t> 24.09.2011 09:16 </t>
  </si>
  <si>
    <t>8012</t>
  </si>
  <si>
    <t>IBVS 6011 </t>
  </si>
  <si>
    <t>2455856.3069 </t>
  </si>
  <si>
    <t> 21.10.2011 19:21 </t>
  </si>
  <si>
    <t>8078</t>
  </si>
  <si>
    <t> W.Moschner &amp; P.Frank </t>
  </si>
  <si>
    <t>2455859.4233 </t>
  </si>
  <si>
    <t> 24.10.2011 22:09 </t>
  </si>
  <si>
    <t>8085.5</t>
  </si>
  <si>
    <t>2455894.3234 </t>
  </si>
  <si>
    <t> 28.11.2011 19:45 </t>
  </si>
  <si>
    <t>8169.5</t>
  </si>
  <si>
    <t>2455894.5285 </t>
  </si>
  <si>
    <t> 29.11.2011 00:41 </t>
  </si>
  <si>
    <t>8170</t>
  </si>
  <si>
    <t>2456526.4411 </t>
  </si>
  <si>
    <t> 21.08.2013 22:35 </t>
  </si>
  <si>
    <t>9691</t>
  </si>
  <si>
    <t>BAVM 234 </t>
  </si>
  <si>
    <t>2456630.3051 </t>
  </si>
  <si>
    <t> 03.12.2013 19:19 </t>
  </si>
  <si>
    <t>9941</t>
  </si>
  <si>
    <t> -0.0028 </t>
  </si>
  <si>
    <t>Moschner et al. 1999;*</t>
  </si>
  <si>
    <t>*IBVS 4669</t>
  </si>
  <si>
    <t>IBVS 6230</t>
  </si>
  <si>
    <t>V0473 Cas / GSC 03679-01417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</si>
</sst>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4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5" fillId="0" borderId="4" applyNumberFormat="0" applyFill="0" applyAlignment="0" applyProtection="0"/>
    <xf numFmtId="0" fontId="36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11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7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10" fillId="0" borderId="15" xfId="0" applyFont="1" applyBorder="1">
      <alignment vertical="top"/>
    </xf>
    <xf numFmtId="176" fontId="10" fillId="0" borderId="15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10" fillId="0" borderId="18" xfId="0" applyFont="1" applyBorder="1">
      <alignment vertical="top"/>
    </xf>
    <xf numFmtId="176" fontId="10" fillId="0" borderId="18" xfId="0" applyNumberFormat="1" applyFont="1" applyBorder="1" applyAlignment="1">
      <alignment horizontal="center"/>
    </xf>
    <xf numFmtId="0" fontId="7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10" fillId="0" borderId="21" xfId="0" applyFont="1" applyBorder="1">
      <alignment vertical="top"/>
    </xf>
    <xf numFmtId="176" fontId="10" fillId="0" borderId="21" xfId="0" applyNumberFormat="1" applyFont="1" applyBorder="1" applyAlignment="1">
      <alignment horizontal="center"/>
    </xf>
    <xf numFmtId="0" fontId="18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10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9" fillId="0" borderId="0" xfId="0" applyNumberFormat="1" applyFont="1" applyFill="1" applyBorder="1">
      <alignment vertical="top"/>
    </xf>
    <xf numFmtId="0" fontId="20" fillId="0" borderId="0" xfId="0" applyFont="1">
      <alignment vertical="top"/>
    </xf>
    <xf numFmtId="177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0" fillId="0" borderId="0" xfId="0" applyFont="1" applyFill="1">
      <alignment vertical="top"/>
    </xf>
    <xf numFmtId="0" fontId="14" fillId="0" borderId="0" xfId="0" applyFont="1" applyProtection="1">
      <alignment vertical="top"/>
      <protection locked="0"/>
    </xf>
    <xf numFmtId="0" fontId="14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9" fillId="0" borderId="0" xfId="0" applyFont="1">
      <alignment vertical="top"/>
    </xf>
    <xf numFmtId="0" fontId="7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24" borderId="5" xfId="0" applyFont="1" applyFill="1" applyBorder="1">
      <alignment vertical="top"/>
    </xf>
    <xf numFmtId="0" fontId="10" fillId="0" borderId="22" xfId="0" applyFont="1" applyFill="1" applyBorder="1">
      <alignment vertical="top"/>
    </xf>
    <xf numFmtId="0" fontId="7" fillId="0" borderId="5" xfId="0" applyFont="1" applyFill="1" applyBorder="1">
      <alignment vertical="top"/>
    </xf>
    <xf numFmtId="0" fontId="9" fillId="0" borderId="0" xfId="0" applyFont="1" applyAlignment="1"/>
    <xf numFmtId="14" fontId="9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5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5" fillId="25" borderId="23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wrapText="1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42" fillId="0" borderId="0" xfId="42" applyFont="1" applyAlignment="1">
      <alignment horizontal="left" vertical="center" wrapText="1"/>
    </xf>
    <xf numFmtId="0" fontId="42" fillId="0" borderId="0" xfId="42" applyFont="1" applyAlignment="1">
      <alignment horizontal="center" vertical="center" wrapText="1"/>
    </xf>
    <xf numFmtId="0" fontId="42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Cas - O-C Diagr.</a:t>
            </a:r>
          </a:p>
        </c:rich>
      </c:tx>
      <c:layout>
        <c:manualLayout>
          <c:xMode val="edge"/>
          <c:yMode val="edge"/>
          <c:x val="0.365105347292008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0-4AE8-B508-EFEE67C7C5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Active!$D$21:$D$68</c:f>
                <c:numCache>
                  <c:formatCode>General</c:formatCode>
                  <c:ptCount val="48"/>
                  <c:pt idx="3">
                    <c:v>0</c:v>
                  </c:pt>
                  <c:pt idx="16">
                    <c:v>0</c:v>
                  </c:pt>
                  <c:pt idx="33">
                    <c:v>0</c:v>
                  </c:pt>
                  <c:pt idx="44">
                    <c:v>0</c:v>
                  </c:pt>
                </c:numCache>
              </c:numRef>
            </c:plus>
            <c:minus>
              <c:numRef>
                <c:f>Active!$D$21:$D$68</c:f>
                <c:numCache>
                  <c:formatCode>General</c:formatCode>
                  <c:ptCount val="48"/>
                  <c:pt idx="3">
                    <c:v>0</c:v>
                  </c:pt>
                  <c:pt idx="16">
                    <c:v>0</c:v>
                  </c:pt>
                  <c:pt idx="33">
                    <c:v>0</c:v>
                  </c:pt>
                  <c:pt idx="4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-3.0431250001129229E-2</c:v>
                </c:pt>
                <c:pt idx="2">
                  <c:v>-7.7375000037136488E-3</c:v>
                </c:pt>
                <c:pt idx="3">
                  <c:v>-8.3596250002301531E-2</c:v>
                </c:pt>
                <c:pt idx="4">
                  <c:v>-2.5736250005138572E-2</c:v>
                </c:pt>
                <c:pt idx="5">
                  <c:v>-4.8130625003977912E-2</c:v>
                </c:pt>
                <c:pt idx="6">
                  <c:v>4.390000001876615E-3</c:v>
                </c:pt>
                <c:pt idx="7">
                  <c:v>1.8697499996051192E-2</c:v>
                </c:pt>
                <c:pt idx="8">
                  <c:v>1.7788750003091991E-2</c:v>
                </c:pt>
                <c:pt idx="9">
                  <c:v>2.6253750002069864E-2</c:v>
                </c:pt>
                <c:pt idx="10">
                  <c:v>1.6718749997380655E-2</c:v>
                </c:pt>
                <c:pt idx="11">
                  <c:v>1.3272500000311993E-2</c:v>
                </c:pt>
                <c:pt idx="12">
                  <c:v>-5.340000003343448E-3</c:v>
                </c:pt>
                <c:pt idx="13">
                  <c:v>6.4312499962397851E-3</c:v>
                </c:pt>
                <c:pt idx="14">
                  <c:v>2.1124999999301508E-2</c:v>
                </c:pt>
                <c:pt idx="15">
                  <c:v>3.2024999964050949E-3</c:v>
                </c:pt>
                <c:pt idx="16">
                  <c:v>-6.7900000067311339E-3</c:v>
                </c:pt>
                <c:pt idx="17">
                  <c:v>3.0597499993746169E-2</c:v>
                </c:pt>
                <c:pt idx="18">
                  <c:v>2.1309999996447004E-2</c:v>
                </c:pt>
                <c:pt idx="19">
                  <c:v>-9.1962500009685755E-3</c:v>
                </c:pt>
                <c:pt idx="20">
                  <c:v>1.8668124997930136E-2</c:v>
                </c:pt>
                <c:pt idx="21">
                  <c:v>-1.2748749999445863E-2</c:v>
                </c:pt>
                <c:pt idx="22">
                  <c:v>-2.2018750001734588E-2</c:v>
                </c:pt>
                <c:pt idx="23">
                  <c:v>-1.5050000001792796E-3</c:v>
                </c:pt>
                <c:pt idx="24">
                  <c:v>3.0989999999292195E-2</c:v>
                </c:pt>
                <c:pt idx="25">
                  <c:v>2.6102499992703088E-2</c:v>
                </c:pt>
                <c:pt idx="26">
                  <c:v>1.81799999991199E-2</c:v>
                </c:pt>
                <c:pt idx="27">
                  <c:v>1.2158749996160623E-2</c:v>
                </c:pt>
                <c:pt idx="28">
                  <c:v>8.9162499934900552E-3</c:v>
                </c:pt>
                <c:pt idx="48">
                  <c:v>-5.5162499993457459E-3</c:v>
                </c:pt>
                <c:pt idx="49">
                  <c:v>-1.4065000003029127E-2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0-4AE8-B508-EFEE67C7C5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3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3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0">
                  <c:v>-9.2912500040256418E-3</c:v>
                </c:pt>
                <c:pt idx="29">
                  <c:v>-3.5943750044680201E-3</c:v>
                </c:pt>
                <c:pt idx="30">
                  <c:v>-5.525000007764902E-3</c:v>
                </c:pt>
                <c:pt idx="31">
                  <c:v>-1.8124999769497663E-5</c:v>
                </c:pt>
                <c:pt idx="32">
                  <c:v>1.4756250020582229E-3</c:v>
                </c:pt>
                <c:pt idx="34">
                  <c:v>0</c:v>
                </c:pt>
                <c:pt idx="35">
                  <c:v>1.8081249945680611E-3</c:v>
                </c:pt>
                <c:pt idx="36">
                  <c:v>2.5499999901512638E-4</c:v>
                </c:pt>
                <c:pt idx="37">
                  <c:v>-4.786249999597203E-3</c:v>
                </c:pt>
                <c:pt idx="38">
                  <c:v>-1.2937499996041879E-3</c:v>
                </c:pt>
                <c:pt idx="39">
                  <c:v>6.874999962747097E-4</c:v>
                </c:pt>
                <c:pt idx="40">
                  <c:v>8.0131249997066334E-3</c:v>
                </c:pt>
                <c:pt idx="41">
                  <c:v>-8.4500000230036676E-4</c:v>
                </c:pt>
                <c:pt idx="42">
                  <c:v>-5.6268749976879917E-3</c:v>
                </c:pt>
                <c:pt idx="43">
                  <c:v>2.1999999444233254E-4</c:v>
                </c:pt>
                <c:pt idx="45">
                  <c:v>-2.7562500035855919E-3</c:v>
                </c:pt>
                <c:pt idx="46">
                  <c:v>-6.4750000456115231E-4</c:v>
                </c:pt>
                <c:pt idx="47">
                  <c:v>-3.2212500009336509E-3</c:v>
                </c:pt>
                <c:pt idx="50">
                  <c:v>-7.8437500051222742E-3</c:v>
                </c:pt>
                <c:pt idx="51">
                  <c:v>-9.3124999984866008E-3</c:v>
                </c:pt>
                <c:pt idx="52">
                  <c:v>-9.4187499998952262E-3</c:v>
                </c:pt>
                <c:pt idx="53">
                  <c:v>-9.8112499981652945E-3</c:v>
                </c:pt>
                <c:pt idx="54">
                  <c:v>-9.063124998647254E-3</c:v>
                </c:pt>
                <c:pt idx="55">
                  <c:v>-1.359375000174623E-2</c:v>
                </c:pt>
                <c:pt idx="56">
                  <c:v>-8.9218749999417923E-3</c:v>
                </c:pt>
                <c:pt idx="57">
                  <c:v>-1.1252500000409782E-2</c:v>
                </c:pt>
                <c:pt idx="59">
                  <c:v>-1.3904375002312008E-2</c:v>
                </c:pt>
                <c:pt idx="60">
                  <c:v>-1.3936249997641426E-2</c:v>
                </c:pt>
                <c:pt idx="61">
                  <c:v>-1.7315000004600734E-2</c:v>
                </c:pt>
                <c:pt idx="62">
                  <c:v>-1.8420000000332948E-2</c:v>
                </c:pt>
                <c:pt idx="63">
                  <c:v>-1.7248750002181623E-2</c:v>
                </c:pt>
                <c:pt idx="64">
                  <c:v>-1.7679374999715947E-2</c:v>
                </c:pt>
                <c:pt idx="65">
                  <c:v>-1.8083750001096632E-2</c:v>
                </c:pt>
                <c:pt idx="66">
                  <c:v>-1.8814374998328276E-2</c:v>
                </c:pt>
                <c:pt idx="68">
                  <c:v>-1.7775000000256114E-2</c:v>
                </c:pt>
                <c:pt idx="69">
                  <c:v>-1.6505624997080304E-2</c:v>
                </c:pt>
                <c:pt idx="70">
                  <c:v>-1.793625000573229E-2</c:v>
                </c:pt>
                <c:pt idx="71">
                  <c:v>-1.9298125000204891E-2</c:v>
                </c:pt>
                <c:pt idx="75">
                  <c:v>-2.3905625006591436E-2</c:v>
                </c:pt>
                <c:pt idx="76">
                  <c:v>-1.9436250004218891E-2</c:v>
                </c:pt>
                <c:pt idx="80">
                  <c:v>-2.246374999958789E-2</c:v>
                </c:pt>
                <c:pt idx="81">
                  <c:v>-2.1094374998938292E-2</c:v>
                </c:pt>
                <c:pt idx="84">
                  <c:v>-2.6259999998728745E-2</c:v>
                </c:pt>
                <c:pt idx="85">
                  <c:v>-2.5690625006973278E-2</c:v>
                </c:pt>
                <c:pt idx="93">
                  <c:v>-3.3370000004651956E-2</c:v>
                </c:pt>
                <c:pt idx="94">
                  <c:v>-3.4682500001508743E-2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0-4AE8-B508-EFEE67C7C5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44">
                  <c:v>3.1999999919207767E-4</c:v>
                </c:pt>
                <c:pt idx="58">
                  <c:v>-1.1130000006232876E-2</c:v>
                </c:pt>
                <c:pt idx="67">
                  <c:v>-1.750249999895459E-2</c:v>
                </c:pt>
                <c:pt idx="72">
                  <c:v>-1.8961250003485475E-2</c:v>
                </c:pt>
                <c:pt idx="73">
                  <c:v>-1.7136875001597218E-2</c:v>
                </c:pt>
                <c:pt idx="74">
                  <c:v>-1.90675000048941E-2</c:v>
                </c:pt>
                <c:pt idx="77">
                  <c:v>-2.5043749999895226E-2</c:v>
                </c:pt>
                <c:pt idx="78">
                  <c:v>-1.8811875001119915E-2</c:v>
                </c:pt>
                <c:pt idx="79">
                  <c:v>-2.2642500000074506E-2</c:v>
                </c:pt>
                <c:pt idx="82">
                  <c:v>-2.486250000220025E-2</c:v>
                </c:pt>
                <c:pt idx="83">
                  <c:v>-2.4493125005392358E-2</c:v>
                </c:pt>
                <c:pt idx="86">
                  <c:v>-2.6346875005401671E-2</c:v>
                </c:pt>
                <c:pt idx="87">
                  <c:v>-2.8231249998498242E-2</c:v>
                </c:pt>
                <c:pt idx="88">
                  <c:v>-2.8573750001669396E-2</c:v>
                </c:pt>
                <c:pt idx="89">
                  <c:v>-2.8133125000749715E-2</c:v>
                </c:pt>
                <c:pt idx="90">
                  <c:v>-2.6778125000419095E-2</c:v>
                </c:pt>
                <c:pt idx="91">
                  <c:v>-2.9408750000584405E-2</c:v>
                </c:pt>
                <c:pt idx="92">
                  <c:v>-3.2113749999552965E-2</c:v>
                </c:pt>
                <c:pt idx="95">
                  <c:v>-4.0003125002840534E-2</c:v>
                </c:pt>
                <c:pt idx="96">
                  <c:v>-3.9733750003506429E-2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0-4AE8-B508-EFEE67C7C5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0-4AE8-B508-EFEE67C7C5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0-4AE8-B508-EFEE67C7C5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0-4AE8-B508-EFEE67C7C5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0.16024502839965662</c:v>
                </c:pt>
                <c:pt idx="1">
                  <c:v>0.16010412204576163</c:v>
                </c:pt>
                <c:pt idx="2">
                  <c:v>0.16008944430056424</c:v>
                </c:pt>
                <c:pt idx="3">
                  <c:v>0.1570863776331774</c:v>
                </c:pt>
                <c:pt idx="4">
                  <c:v>0.15694547127928241</c:v>
                </c:pt>
                <c:pt idx="5">
                  <c:v>0.15195650568668811</c:v>
                </c:pt>
                <c:pt idx="6">
                  <c:v>0.10712626853028702</c:v>
                </c:pt>
                <c:pt idx="7">
                  <c:v>9.6951655559453356E-2</c:v>
                </c:pt>
                <c:pt idx="8">
                  <c:v>9.5240230469437193E-2</c:v>
                </c:pt>
                <c:pt idx="9">
                  <c:v>9.5205003880963451E-2</c:v>
                </c:pt>
                <c:pt idx="10">
                  <c:v>9.5169777292489696E-2</c:v>
                </c:pt>
                <c:pt idx="11">
                  <c:v>9.5014193193397323E-2</c:v>
                </c:pt>
                <c:pt idx="12">
                  <c:v>9.4984837703002534E-2</c:v>
                </c:pt>
                <c:pt idx="13">
                  <c:v>9.4964288859726187E-2</c:v>
                </c:pt>
                <c:pt idx="14">
                  <c:v>9.4949611114528792E-2</c:v>
                </c:pt>
                <c:pt idx="15">
                  <c:v>9.4943740016449826E-2</c:v>
                </c:pt>
                <c:pt idx="16">
                  <c:v>9.4867415741423378E-2</c:v>
                </c:pt>
                <c:pt idx="17">
                  <c:v>9.4838060251028589E-2</c:v>
                </c:pt>
                <c:pt idx="18">
                  <c:v>9.4632571818265065E-2</c:v>
                </c:pt>
                <c:pt idx="19">
                  <c:v>9.2739142687801215E-2</c:v>
                </c:pt>
                <c:pt idx="20">
                  <c:v>8.9813868069960556E-2</c:v>
                </c:pt>
                <c:pt idx="21">
                  <c:v>8.9750753765611757E-2</c:v>
                </c:pt>
                <c:pt idx="22">
                  <c:v>8.7801549203397805E-2</c:v>
                </c:pt>
                <c:pt idx="23">
                  <c:v>8.7270214827252141E-2</c:v>
                </c:pt>
                <c:pt idx="24">
                  <c:v>8.2232812675506445E-2</c:v>
                </c:pt>
                <c:pt idx="25">
                  <c:v>4.3512920844780548E-2</c:v>
                </c:pt>
                <c:pt idx="26">
                  <c:v>4.1158610515118516E-2</c:v>
                </c:pt>
                <c:pt idx="27">
                  <c:v>3.5895171087332957E-2</c:v>
                </c:pt>
                <c:pt idx="28">
                  <c:v>2.8186419309661523E-2</c:v>
                </c:pt>
                <c:pt idx="29">
                  <c:v>1.2168595975745232E-2</c:v>
                </c:pt>
                <c:pt idx="30">
                  <c:v>1.2167128201225492E-2</c:v>
                </c:pt>
                <c:pt idx="31">
                  <c:v>1.0140131589465353E-2</c:v>
                </c:pt>
                <c:pt idx="32">
                  <c:v>1.0125453844267959E-2</c:v>
                </c:pt>
                <c:pt idx="33">
                  <c:v>1.0112243873590304E-2</c:v>
                </c:pt>
                <c:pt idx="34">
                  <c:v>1.0112243873590304E-2</c:v>
                </c:pt>
                <c:pt idx="35">
                  <c:v>9.8729966268727778E-3</c:v>
                </c:pt>
                <c:pt idx="36">
                  <c:v>9.8656577542740823E-3</c:v>
                </c:pt>
                <c:pt idx="37">
                  <c:v>9.8157534206029413E-3</c:v>
                </c:pt>
                <c:pt idx="38">
                  <c:v>9.1875459261544692E-3</c:v>
                </c:pt>
                <c:pt idx="39">
                  <c:v>8.2041369979290579E-3</c:v>
                </c:pt>
                <c:pt idx="40">
                  <c:v>7.8650810838692513E-3</c:v>
                </c:pt>
                <c:pt idx="41">
                  <c:v>7.7520624458493163E-3</c:v>
                </c:pt>
                <c:pt idx="42">
                  <c:v>7.7241747299742671E-3</c:v>
                </c:pt>
                <c:pt idx="43">
                  <c:v>7.7168358573755707E-3</c:v>
                </c:pt>
                <c:pt idx="44">
                  <c:v>7.7168358573755707E-3</c:v>
                </c:pt>
                <c:pt idx="45">
                  <c:v>7.6317049352306841E-3</c:v>
                </c:pt>
                <c:pt idx="46">
                  <c:v>5.1159394083973185E-3</c:v>
                </c:pt>
                <c:pt idx="47">
                  <c:v>4.8488044458047438E-3</c:v>
                </c:pt>
                <c:pt idx="48">
                  <c:v>2.8408889028012172E-3</c:v>
                </c:pt>
                <c:pt idx="49">
                  <c:v>2.1627770746816041E-3</c:v>
                </c:pt>
                <c:pt idx="50">
                  <c:v>-3.2363296175697345E-4</c:v>
                </c:pt>
                <c:pt idx="51">
                  <c:v>-7.1993208208661653E-4</c:v>
                </c:pt>
                <c:pt idx="52">
                  <c:v>-2.6133612125504684E-3</c:v>
                </c:pt>
                <c:pt idx="53">
                  <c:v>-2.9245294107352257E-3</c:v>
                </c:pt>
                <c:pt idx="54">
                  <c:v>-3.0228703035577661E-3</c:v>
                </c:pt>
                <c:pt idx="55">
                  <c:v>-3.0243380780775059E-3</c:v>
                </c:pt>
                <c:pt idx="56">
                  <c:v>-6.0259369709446189E-3</c:v>
                </c:pt>
                <c:pt idx="57">
                  <c:v>-6.0274047454643605E-3</c:v>
                </c:pt>
                <c:pt idx="58">
                  <c:v>-6.4912214937020152E-3</c:v>
                </c:pt>
                <c:pt idx="59">
                  <c:v>-8.00449702355336E-3</c:v>
                </c:pt>
                <c:pt idx="60">
                  <c:v>-1.0498245932590633E-2</c:v>
                </c:pt>
                <c:pt idx="61">
                  <c:v>-1.3219499892187517E-2</c:v>
                </c:pt>
                <c:pt idx="62">
                  <c:v>-1.3325179657608755E-2</c:v>
                </c:pt>
                <c:pt idx="63">
                  <c:v>-1.3345728500885109E-2</c:v>
                </c:pt>
                <c:pt idx="64">
                  <c:v>-1.3347196275404847E-2</c:v>
                </c:pt>
                <c:pt idx="65">
                  <c:v>-1.3380955089358854E-2</c:v>
                </c:pt>
                <c:pt idx="66">
                  <c:v>-1.3382422863878595E-2</c:v>
                </c:pt>
                <c:pt idx="67">
                  <c:v>-1.3659832248109342E-2</c:v>
                </c:pt>
                <c:pt idx="68">
                  <c:v>-1.3783125307767454E-2</c:v>
                </c:pt>
                <c:pt idx="69">
                  <c:v>-1.3784593082287196E-2</c:v>
                </c:pt>
                <c:pt idx="70">
                  <c:v>-1.3786060856806934E-2</c:v>
                </c:pt>
                <c:pt idx="71">
                  <c:v>-1.5974512665738409E-2</c:v>
                </c:pt>
                <c:pt idx="72">
                  <c:v>-1.6193211069179585E-2</c:v>
                </c:pt>
                <c:pt idx="73">
                  <c:v>-1.6206421039857238E-2</c:v>
                </c:pt>
                <c:pt idx="74">
                  <c:v>-1.6207888814376976E-2</c:v>
                </c:pt>
                <c:pt idx="75">
                  <c:v>-1.6602720160186882E-2</c:v>
                </c:pt>
                <c:pt idx="76">
                  <c:v>-1.6604187934706621E-2</c:v>
                </c:pt>
                <c:pt idx="77">
                  <c:v>-2.1459586046004619E-2</c:v>
                </c:pt>
                <c:pt idx="78">
                  <c:v>-2.1549120291708725E-2</c:v>
                </c:pt>
                <c:pt idx="79">
                  <c:v>-2.155058806622847E-2</c:v>
                </c:pt>
                <c:pt idx="80">
                  <c:v>-2.1647461184531265E-2</c:v>
                </c:pt>
                <c:pt idx="81">
                  <c:v>-2.164892895905101E-2</c:v>
                </c:pt>
                <c:pt idx="82">
                  <c:v>-2.3852058513179876E-2</c:v>
                </c:pt>
                <c:pt idx="83">
                  <c:v>-2.3853526287699614E-2</c:v>
                </c:pt>
                <c:pt idx="84">
                  <c:v>-2.6382501785210635E-2</c:v>
                </c:pt>
                <c:pt idx="85">
                  <c:v>-2.638396955973038E-2</c:v>
                </c:pt>
                <c:pt idx="86">
                  <c:v>-2.8629664574931692E-2</c:v>
                </c:pt>
                <c:pt idx="87">
                  <c:v>-2.8710392173517355E-2</c:v>
                </c:pt>
                <c:pt idx="88">
                  <c:v>-2.8904138410122959E-2</c:v>
                </c:pt>
                <c:pt idx="89">
                  <c:v>-2.8926155027919051E-2</c:v>
                </c:pt>
                <c:pt idx="90">
                  <c:v>-2.9172741147235275E-2</c:v>
                </c:pt>
                <c:pt idx="91">
                  <c:v>-2.9174208921755013E-2</c:v>
                </c:pt>
                <c:pt idx="92">
                  <c:v>-3.1158640072442713E-2</c:v>
                </c:pt>
                <c:pt idx="93">
                  <c:v>-3.3639179010802329E-2</c:v>
                </c:pt>
                <c:pt idx="94">
                  <c:v>-3.4373066270672041E-2</c:v>
                </c:pt>
                <c:pt idx="95">
                  <c:v>-3.886005297751545E-2</c:v>
                </c:pt>
                <c:pt idx="96">
                  <c:v>-3.8861520752035188E-2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0-4AE8-B508-EFEE67C7C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388816"/>
        <c:axId val="1"/>
      </c:scatterChart>
      <c:valAx>
        <c:axId val="8863888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8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7853069254873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Cas - O-C Diagr.</a:t>
            </a:r>
          </a:p>
        </c:rich>
      </c:tx>
      <c:layout>
        <c:manualLayout>
          <c:xMode val="edge"/>
          <c:yMode val="edge"/>
          <c:x val="0.3605830023459457"/>
          <c:y val="3.3639243370440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8-4B07-8702-76E946E5B1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Active!$D$21:$D$68</c:f>
                <c:numCache>
                  <c:formatCode>General</c:formatCode>
                  <c:ptCount val="48"/>
                  <c:pt idx="3">
                    <c:v>0</c:v>
                  </c:pt>
                  <c:pt idx="16">
                    <c:v>0</c:v>
                  </c:pt>
                  <c:pt idx="33">
                    <c:v>0</c:v>
                  </c:pt>
                  <c:pt idx="44">
                    <c:v>0</c:v>
                  </c:pt>
                </c:numCache>
              </c:numRef>
            </c:plus>
            <c:minus>
              <c:numRef>
                <c:f>Active!$D$21:$D$68</c:f>
                <c:numCache>
                  <c:formatCode>General</c:formatCode>
                  <c:ptCount val="48"/>
                  <c:pt idx="3">
                    <c:v>0</c:v>
                  </c:pt>
                  <c:pt idx="16">
                    <c:v>0</c:v>
                  </c:pt>
                  <c:pt idx="33">
                    <c:v>0</c:v>
                  </c:pt>
                  <c:pt idx="4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-3.0431250001129229E-2</c:v>
                </c:pt>
                <c:pt idx="2">
                  <c:v>-7.7375000037136488E-3</c:v>
                </c:pt>
                <c:pt idx="3">
                  <c:v>-8.3596250002301531E-2</c:v>
                </c:pt>
                <c:pt idx="4">
                  <c:v>-2.5736250005138572E-2</c:v>
                </c:pt>
                <c:pt idx="5">
                  <c:v>-4.8130625003977912E-2</c:v>
                </c:pt>
                <c:pt idx="6">
                  <c:v>4.390000001876615E-3</c:v>
                </c:pt>
                <c:pt idx="7">
                  <c:v>1.8697499996051192E-2</c:v>
                </c:pt>
                <c:pt idx="8">
                  <c:v>1.7788750003091991E-2</c:v>
                </c:pt>
                <c:pt idx="9">
                  <c:v>2.6253750002069864E-2</c:v>
                </c:pt>
                <c:pt idx="10">
                  <c:v>1.6718749997380655E-2</c:v>
                </c:pt>
                <c:pt idx="11">
                  <c:v>1.3272500000311993E-2</c:v>
                </c:pt>
                <c:pt idx="12">
                  <c:v>-5.340000003343448E-3</c:v>
                </c:pt>
                <c:pt idx="13">
                  <c:v>6.4312499962397851E-3</c:v>
                </c:pt>
                <c:pt idx="14">
                  <c:v>2.1124999999301508E-2</c:v>
                </c:pt>
                <c:pt idx="15">
                  <c:v>3.2024999964050949E-3</c:v>
                </c:pt>
                <c:pt idx="16">
                  <c:v>-6.7900000067311339E-3</c:v>
                </c:pt>
                <c:pt idx="17">
                  <c:v>3.0597499993746169E-2</c:v>
                </c:pt>
                <c:pt idx="18">
                  <c:v>2.1309999996447004E-2</c:v>
                </c:pt>
                <c:pt idx="19">
                  <c:v>-9.1962500009685755E-3</c:v>
                </c:pt>
                <c:pt idx="20">
                  <c:v>1.8668124997930136E-2</c:v>
                </c:pt>
                <c:pt idx="21">
                  <c:v>-1.2748749999445863E-2</c:v>
                </c:pt>
                <c:pt idx="22">
                  <c:v>-2.2018750001734588E-2</c:v>
                </c:pt>
                <c:pt idx="23">
                  <c:v>-1.5050000001792796E-3</c:v>
                </c:pt>
                <c:pt idx="24">
                  <c:v>3.0989999999292195E-2</c:v>
                </c:pt>
                <c:pt idx="25">
                  <c:v>2.6102499992703088E-2</c:v>
                </c:pt>
                <c:pt idx="26">
                  <c:v>1.81799999991199E-2</c:v>
                </c:pt>
                <c:pt idx="27">
                  <c:v>1.2158749996160623E-2</c:v>
                </c:pt>
                <c:pt idx="28">
                  <c:v>8.9162499934900552E-3</c:v>
                </c:pt>
                <c:pt idx="48">
                  <c:v>-5.5162499993457459E-3</c:v>
                </c:pt>
                <c:pt idx="49">
                  <c:v>-1.4065000003029127E-2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88-4B07-8702-76E946E5B1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3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3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0">
                  <c:v>-9.2912500040256418E-3</c:v>
                </c:pt>
                <c:pt idx="29">
                  <c:v>-3.5943750044680201E-3</c:v>
                </c:pt>
                <c:pt idx="30">
                  <c:v>-5.525000007764902E-3</c:v>
                </c:pt>
                <c:pt idx="31">
                  <c:v>-1.8124999769497663E-5</c:v>
                </c:pt>
                <c:pt idx="32">
                  <c:v>1.4756250020582229E-3</c:v>
                </c:pt>
                <c:pt idx="34">
                  <c:v>0</c:v>
                </c:pt>
                <c:pt idx="35">
                  <c:v>1.8081249945680611E-3</c:v>
                </c:pt>
                <c:pt idx="36">
                  <c:v>2.5499999901512638E-4</c:v>
                </c:pt>
                <c:pt idx="37">
                  <c:v>-4.786249999597203E-3</c:v>
                </c:pt>
                <c:pt idx="38">
                  <c:v>-1.2937499996041879E-3</c:v>
                </c:pt>
                <c:pt idx="39">
                  <c:v>6.874999962747097E-4</c:v>
                </c:pt>
                <c:pt idx="40">
                  <c:v>8.0131249997066334E-3</c:v>
                </c:pt>
                <c:pt idx="41">
                  <c:v>-8.4500000230036676E-4</c:v>
                </c:pt>
                <c:pt idx="42">
                  <c:v>-5.6268749976879917E-3</c:v>
                </c:pt>
                <c:pt idx="43">
                  <c:v>2.1999999444233254E-4</c:v>
                </c:pt>
                <c:pt idx="45">
                  <c:v>-2.7562500035855919E-3</c:v>
                </c:pt>
                <c:pt idx="46">
                  <c:v>-6.4750000456115231E-4</c:v>
                </c:pt>
                <c:pt idx="47">
                  <c:v>-3.2212500009336509E-3</c:v>
                </c:pt>
                <c:pt idx="50">
                  <c:v>-7.8437500051222742E-3</c:v>
                </c:pt>
                <c:pt idx="51">
                  <c:v>-9.3124999984866008E-3</c:v>
                </c:pt>
                <c:pt idx="52">
                  <c:v>-9.4187499998952262E-3</c:v>
                </c:pt>
                <c:pt idx="53">
                  <c:v>-9.8112499981652945E-3</c:v>
                </c:pt>
                <c:pt idx="54">
                  <c:v>-9.063124998647254E-3</c:v>
                </c:pt>
                <c:pt idx="55">
                  <c:v>-1.359375000174623E-2</c:v>
                </c:pt>
                <c:pt idx="56">
                  <c:v>-8.9218749999417923E-3</c:v>
                </c:pt>
                <c:pt idx="57">
                  <c:v>-1.1252500000409782E-2</c:v>
                </c:pt>
                <c:pt idx="59">
                  <c:v>-1.3904375002312008E-2</c:v>
                </c:pt>
                <c:pt idx="60">
                  <c:v>-1.3936249997641426E-2</c:v>
                </c:pt>
                <c:pt idx="61">
                  <c:v>-1.7315000004600734E-2</c:v>
                </c:pt>
                <c:pt idx="62">
                  <c:v>-1.8420000000332948E-2</c:v>
                </c:pt>
                <c:pt idx="63">
                  <c:v>-1.7248750002181623E-2</c:v>
                </c:pt>
                <c:pt idx="64">
                  <c:v>-1.7679374999715947E-2</c:v>
                </c:pt>
                <c:pt idx="65">
                  <c:v>-1.8083750001096632E-2</c:v>
                </c:pt>
                <c:pt idx="66">
                  <c:v>-1.8814374998328276E-2</c:v>
                </c:pt>
                <c:pt idx="68">
                  <c:v>-1.7775000000256114E-2</c:v>
                </c:pt>
                <c:pt idx="69">
                  <c:v>-1.6505624997080304E-2</c:v>
                </c:pt>
                <c:pt idx="70">
                  <c:v>-1.793625000573229E-2</c:v>
                </c:pt>
                <c:pt idx="71">
                  <c:v>-1.9298125000204891E-2</c:v>
                </c:pt>
                <c:pt idx="75">
                  <c:v>-2.3905625006591436E-2</c:v>
                </c:pt>
                <c:pt idx="76">
                  <c:v>-1.9436250004218891E-2</c:v>
                </c:pt>
                <c:pt idx="80">
                  <c:v>-2.246374999958789E-2</c:v>
                </c:pt>
                <c:pt idx="81">
                  <c:v>-2.1094374998938292E-2</c:v>
                </c:pt>
                <c:pt idx="84">
                  <c:v>-2.6259999998728745E-2</c:v>
                </c:pt>
                <c:pt idx="85">
                  <c:v>-2.5690625006973278E-2</c:v>
                </c:pt>
                <c:pt idx="93">
                  <c:v>-3.3370000004651956E-2</c:v>
                </c:pt>
                <c:pt idx="94">
                  <c:v>-3.4682500001508743E-2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88-4B07-8702-76E946E5B1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44">
                  <c:v>3.1999999919207767E-4</c:v>
                </c:pt>
                <c:pt idx="58">
                  <c:v>-1.1130000006232876E-2</c:v>
                </c:pt>
                <c:pt idx="67">
                  <c:v>-1.750249999895459E-2</c:v>
                </c:pt>
                <c:pt idx="72">
                  <c:v>-1.8961250003485475E-2</c:v>
                </c:pt>
                <c:pt idx="73">
                  <c:v>-1.7136875001597218E-2</c:v>
                </c:pt>
                <c:pt idx="74">
                  <c:v>-1.90675000048941E-2</c:v>
                </c:pt>
                <c:pt idx="77">
                  <c:v>-2.5043749999895226E-2</c:v>
                </c:pt>
                <c:pt idx="78">
                  <c:v>-1.8811875001119915E-2</c:v>
                </c:pt>
                <c:pt idx="79">
                  <c:v>-2.2642500000074506E-2</c:v>
                </c:pt>
                <c:pt idx="82">
                  <c:v>-2.486250000220025E-2</c:v>
                </c:pt>
                <c:pt idx="83">
                  <c:v>-2.4493125005392358E-2</c:v>
                </c:pt>
                <c:pt idx="86">
                  <c:v>-2.6346875005401671E-2</c:v>
                </c:pt>
                <c:pt idx="87">
                  <c:v>-2.8231249998498242E-2</c:v>
                </c:pt>
                <c:pt idx="88">
                  <c:v>-2.8573750001669396E-2</c:v>
                </c:pt>
                <c:pt idx="89">
                  <c:v>-2.8133125000749715E-2</c:v>
                </c:pt>
                <c:pt idx="90">
                  <c:v>-2.6778125000419095E-2</c:v>
                </c:pt>
                <c:pt idx="91">
                  <c:v>-2.9408750000584405E-2</c:v>
                </c:pt>
                <c:pt idx="92">
                  <c:v>-3.2113749999552965E-2</c:v>
                </c:pt>
                <c:pt idx="95">
                  <c:v>-4.0003125002840534E-2</c:v>
                </c:pt>
                <c:pt idx="96">
                  <c:v>-3.9733750003506429E-2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88-4B07-8702-76E946E5B1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88-4B07-8702-76E946E5B1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88-4B07-8702-76E946E5B1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88-4B07-8702-76E946E5B1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-51143</c:v>
                </c:pt>
                <c:pt idx="1">
                  <c:v>-51095</c:v>
                </c:pt>
                <c:pt idx="2">
                  <c:v>-51090</c:v>
                </c:pt>
                <c:pt idx="3">
                  <c:v>-50067</c:v>
                </c:pt>
                <c:pt idx="4">
                  <c:v>-50019</c:v>
                </c:pt>
                <c:pt idx="5">
                  <c:v>-48319.5</c:v>
                </c:pt>
                <c:pt idx="6">
                  <c:v>-33048</c:v>
                </c:pt>
                <c:pt idx="7">
                  <c:v>-29582</c:v>
                </c:pt>
                <c:pt idx="8">
                  <c:v>-28999</c:v>
                </c:pt>
                <c:pt idx="9">
                  <c:v>-28987</c:v>
                </c:pt>
                <c:pt idx="10">
                  <c:v>-28975</c:v>
                </c:pt>
                <c:pt idx="11">
                  <c:v>-28922</c:v>
                </c:pt>
                <c:pt idx="12">
                  <c:v>-28912</c:v>
                </c:pt>
                <c:pt idx="13">
                  <c:v>-28905</c:v>
                </c:pt>
                <c:pt idx="14">
                  <c:v>-28900</c:v>
                </c:pt>
                <c:pt idx="15">
                  <c:v>-28898</c:v>
                </c:pt>
                <c:pt idx="16">
                  <c:v>-28872</c:v>
                </c:pt>
                <c:pt idx="17">
                  <c:v>-28862</c:v>
                </c:pt>
                <c:pt idx="18">
                  <c:v>-28792</c:v>
                </c:pt>
                <c:pt idx="19">
                  <c:v>-28147</c:v>
                </c:pt>
                <c:pt idx="20">
                  <c:v>-27150.5</c:v>
                </c:pt>
                <c:pt idx="21">
                  <c:v>-27129</c:v>
                </c:pt>
                <c:pt idx="22">
                  <c:v>-26465</c:v>
                </c:pt>
                <c:pt idx="23">
                  <c:v>-26284</c:v>
                </c:pt>
                <c:pt idx="24">
                  <c:v>-24568</c:v>
                </c:pt>
                <c:pt idx="25">
                  <c:v>-11378</c:v>
                </c:pt>
                <c:pt idx="26">
                  <c:v>-10576</c:v>
                </c:pt>
                <c:pt idx="27">
                  <c:v>-8783</c:v>
                </c:pt>
                <c:pt idx="28">
                  <c:v>-6157</c:v>
                </c:pt>
                <c:pt idx="29">
                  <c:v>-700.5</c:v>
                </c:pt>
                <c:pt idx="30">
                  <c:v>-700</c:v>
                </c:pt>
                <c:pt idx="31">
                  <c:v>-9.5</c:v>
                </c:pt>
                <c:pt idx="32">
                  <c:v>-4.5</c:v>
                </c:pt>
                <c:pt idx="33">
                  <c:v>0</c:v>
                </c:pt>
                <c:pt idx="34">
                  <c:v>0</c:v>
                </c:pt>
                <c:pt idx="35">
                  <c:v>81.5</c:v>
                </c:pt>
                <c:pt idx="36">
                  <c:v>84</c:v>
                </c:pt>
                <c:pt idx="37">
                  <c:v>101</c:v>
                </c:pt>
                <c:pt idx="38">
                  <c:v>315</c:v>
                </c:pt>
                <c:pt idx="39">
                  <c:v>650</c:v>
                </c:pt>
                <c:pt idx="40">
                  <c:v>765.5</c:v>
                </c:pt>
                <c:pt idx="41">
                  <c:v>804</c:v>
                </c:pt>
                <c:pt idx="42">
                  <c:v>813.5</c:v>
                </c:pt>
                <c:pt idx="43">
                  <c:v>816</c:v>
                </c:pt>
                <c:pt idx="44">
                  <c:v>816</c:v>
                </c:pt>
                <c:pt idx="45">
                  <c:v>845</c:v>
                </c:pt>
                <c:pt idx="46">
                  <c:v>1702</c:v>
                </c:pt>
                <c:pt idx="47">
                  <c:v>1793</c:v>
                </c:pt>
                <c:pt idx="48">
                  <c:v>2477</c:v>
                </c:pt>
                <c:pt idx="49">
                  <c:v>2708</c:v>
                </c:pt>
                <c:pt idx="50">
                  <c:v>3555</c:v>
                </c:pt>
                <c:pt idx="51">
                  <c:v>3690</c:v>
                </c:pt>
                <c:pt idx="52">
                  <c:v>4335</c:v>
                </c:pt>
                <c:pt idx="53">
                  <c:v>4441</c:v>
                </c:pt>
                <c:pt idx="54">
                  <c:v>4474.5</c:v>
                </c:pt>
                <c:pt idx="55">
                  <c:v>4475</c:v>
                </c:pt>
                <c:pt idx="56">
                  <c:v>5497.5</c:v>
                </c:pt>
                <c:pt idx="57">
                  <c:v>5498</c:v>
                </c:pt>
                <c:pt idx="58">
                  <c:v>5656</c:v>
                </c:pt>
                <c:pt idx="59">
                  <c:v>6171.5</c:v>
                </c:pt>
                <c:pt idx="60">
                  <c:v>7021</c:v>
                </c:pt>
                <c:pt idx="61">
                  <c:v>7948</c:v>
                </c:pt>
                <c:pt idx="62">
                  <c:v>7984</c:v>
                </c:pt>
                <c:pt idx="63">
                  <c:v>7991</c:v>
                </c:pt>
                <c:pt idx="64">
                  <c:v>7991.5</c:v>
                </c:pt>
                <c:pt idx="65">
                  <c:v>8003</c:v>
                </c:pt>
                <c:pt idx="66">
                  <c:v>8003.5</c:v>
                </c:pt>
                <c:pt idx="67">
                  <c:v>8098</c:v>
                </c:pt>
                <c:pt idx="68">
                  <c:v>8140</c:v>
                </c:pt>
                <c:pt idx="69">
                  <c:v>8140.5</c:v>
                </c:pt>
                <c:pt idx="70">
                  <c:v>8141</c:v>
                </c:pt>
                <c:pt idx="71">
                  <c:v>8886.5</c:v>
                </c:pt>
                <c:pt idx="72">
                  <c:v>8961</c:v>
                </c:pt>
                <c:pt idx="73">
                  <c:v>8965.5</c:v>
                </c:pt>
                <c:pt idx="74">
                  <c:v>8966</c:v>
                </c:pt>
                <c:pt idx="75">
                  <c:v>9100.5</c:v>
                </c:pt>
                <c:pt idx="76">
                  <c:v>9101</c:v>
                </c:pt>
                <c:pt idx="77">
                  <c:v>10755</c:v>
                </c:pt>
                <c:pt idx="78">
                  <c:v>10785.5</c:v>
                </c:pt>
                <c:pt idx="79">
                  <c:v>10786</c:v>
                </c:pt>
                <c:pt idx="80">
                  <c:v>10819</c:v>
                </c:pt>
                <c:pt idx="81">
                  <c:v>10819.5</c:v>
                </c:pt>
                <c:pt idx="82">
                  <c:v>11570</c:v>
                </c:pt>
                <c:pt idx="83">
                  <c:v>11570.5</c:v>
                </c:pt>
                <c:pt idx="84">
                  <c:v>12432</c:v>
                </c:pt>
                <c:pt idx="85">
                  <c:v>12432.5</c:v>
                </c:pt>
                <c:pt idx="86">
                  <c:v>13197.5</c:v>
                </c:pt>
                <c:pt idx="87">
                  <c:v>13225</c:v>
                </c:pt>
                <c:pt idx="88">
                  <c:v>13291</c:v>
                </c:pt>
                <c:pt idx="89">
                  <c:v>13298.5</c:v>
                </c:pt>
                <c:pt idx="90">
                  <c:v>13382.5</c:v>
                </c:pt>
                <c:pt idx="91">
                  <c:v>13383</c:v>
                </c:pt>
                <c:pt idx="92">
                  <c:v>14059</c:v>
                </c:pt>
                <c:pt idx="93">
                  <c:v>14904</c:v>
                </c:pt>
                <c:pt idx="94">
                  <c:v>15154</c:v>
                </c:pt>
                <c:pt idx="95">
                  <c:v>16682.5</c:v>
                </c:pt>
                <c:pt idx="96">
                  <c:v>16683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0.16024502839965662</c:v>
                </c:pt>
                <c:pt idx="1">
                  <c:v>0.16010412204576163</c:v>
                </c:pt>
                <c:pt idx="2">
                  <c:v>0.16008944430056424</c:v>
                </c:pt>
                <c:pt idx="3">
                  <c:v>0.1570863776331774</c:v>
                </c:pt>
                <c:pt idx="4">
                  <c:v>0.15694547127928241</c:v>
                </c:pt>
                <c:pt idx="5">
                  <c:v>0.15195650568668811</c:v>
                </c:pt>
                <c:pt idx="6">
                  <c:v>0.10712626853028702</c:v>
                </c:pt>
                <c:pt idx="7">
                  <c:v>9.6951655559453356E-2</c:v>
                </c:pt>
                <c:pt idx="8">
                  <c:v>9.5240230469437193E-2</c:v>
                </c:pt>
                <c:pt idx="9">
                  <c:v>9.5205003880963451E-2</c:v>
                </c:pt>
                <c:pt idx="10">
                  <c:v>9.5169777292489696E-2</c:v>
                </c:pt>
                <c:pt idx="11">
                  <c:v>9.5014193193397323E-2</c:v>
                </c:pt>
                <c:pt idx="12">
                  <c:v>9.4984837703002534E-2</c:v>
                </c:pt>
                <c:pt idx="13">
                  <c:v>9.4964288859726187E-2</c:v>
                </c:pt>
                <c:pt idx="14">
                  <c:v>9.4949611114528792E-2</c:v>
                </c:pt>
                <c:pt idx="15">
                  <c:v>9.4943740016449826E-2</c:v>
                </c:pt>
                <c:pt idx="16">
                  <c:v>9.4867415741423378E-2</c:v>
                </c:pt>
                <c:pt idx="17">
                  <c:v>9.4838060251028589E-2</c:v>
                </c:pt>
                <c:pt idx="18">
                  <c:v>9.4632571818265065E-2</c:v>
                </c:pt>
                <c:pt idx="19">
                  <c:v>9.2739142687801215E-2</c:v>
                </c:pt>
                <c:pt idx="20">
                  <c:v>8.9813868069960556E-2</c:v>
                </c:pt>
                <c:pt idx="21">
                  <c:v>8.9750753765611757E-2</c:v>
                </c:pt>
                <c:pt idx="22">
                  <c:v>8.7801549203397805E-2</c:v>
                </c:pt>
                <c:pt idx="23">
                  <c:v>8.7270214827252141E-2</c:v>
                </c:pt>
                <c:pt idx="24">
                  <c:v>8.2232812675506445E-2</c:v>
                </c:pt>
                <c:pt idx="25">
                  <c:v>4.3512920844780548E-2</c:v>
                </c:pt>
                <c:pt idx="26">
                  <c:v>4.1158610515118516E-2</c:v>
                </c:pt>
                <c:pt idx="27">
                  <c:v>3.5895171087332957E-2</c:v>
                </c:pt>
                <c:pt idx="28">
                  <c:v>2.8186419309661523E-2</c:v>
                </c:pt>
                <c:pt idx="29">
                  <c:v>1.2168595975745232E-2</c:v>
                </c:pt>
                <c:pt idx="30">
                  <c:v>1.2167128201225492E-2</c:v>
                </c:pt>
                <c:pt idx="31">
                  <c:v>1.0140131589465353E-2</c:v>
                </c:pt>
                <c:pt idx="32">
                  <c:v>1.0125453844267959E-2</c:v>
                </c:pt>
                <c:pt idx="33">
                  <c:v>1.0112243873590304E-2</c:v>
                </c:pt>
                <c:pt idx="34">
                  <c:v>1.0112243873590304E-2</c:v>
                </c:pt>
                <c:pt idx="35">
                  <c:v>9.8729966268727778E-3</c:v>
                </c:pt>
                <c:pt idx="36">
                  <c:v>9.8656577542740823E-3</c:v>
                </c:pt>
                <c:pt idx="37">
                  <c:v>9.8157534206029413E-3</c:v>
                </c:pt>
                <c:pt idx="38">
                  <c:v>9.1875459261544692E-3</c:v>
                </c:pt>
                <c:pt idx="39">
                  <c:v>8.2041369979290579E-3</c:v>
                </c:pt>
                <c:pt idx="40">
                  <c:v>7.8650810838692513E-3</c:v>
                </c:pt>
                <c:pt idx="41">
                  <c:v>7.7520624458493163E-3</c:v>
                </c:pt>
                <c:pt idx="42">
                  <c:v>7.7241747299742671E-3</c:v>
                </c:pt>
                <c:pt idx="43">
                  <c:v>7.7168358573755707E-3</c:v>
                </c:pt>
                <c:pt idx="44">
                  <c:v>7.7168358573755707E-3</c:v>
                </c:pt>
                <c:pt idx="45">
                  <c:v>7.6317049352306841E-3</c:v>
                </c:pt>
                <c:pt idx="46">
                  <c:v>5.1159394083973185E-3</c:v>
                </c:pt>
                <c:pt idx="47">
                  <c:v>4.8488044458047438E-3</c:v>
                </c:pt>
                <c:pt idx="48">
                  <c:v>2.8408889028012172E-3</c:v>
                </c:pt>
                <c:pt idx="49">
                  <c:v>2.1627770746816041E-3</c:v>
                </c:pt>
                <c:pt idx="50">
                  <c:v>-3.2363296175697345E-4</c:v>
                </c:pt>
                <c:pt idx="51">
                  <c:v>-7.1993208208661653E-4</c:v>
                </c:pt>
                <c:pt idx="52">
                  <c:v>-2.6133612125504684E-3</c:v>
                </c:pt>
                <c:pt idx="53">
                  <c:v>-2.9245294107352257E-3</c:v>
                </c:pt>
                <c:pt idx="54">
                  <c:v>-3.0228703035577661E-3</c:v>
                </c:pt>
                <c:pt idx="55">
                  <c:v>-3.0243380780775059E-3</c:v>
                </c:pt>
                <c:pt idx="56">
                  <c:v>-6.0259369709446189E-3</c:v>
                </c:pt>
                <c:pt idx="57">
                  <c:v>-6.0274047454643605E-3</c:v>
                </c:pt>
                <c:pt idx="58">
                  <c:v>-6.4912214937020152E-3</c:v>
                </c:pt>
                <c:pt idx="59">
                  <c:v>-8.00449702355336E-3</c:v>
                </c:pt>
                <c:pt idx="60">
                  <c:v>-1.0498245932590633E-2</c:v>
                </c:pt>
                <c:pt idx="61">
                  <c:v>-1.3219499892187517E-2</c:v>
                </c:pt>
                <c:pt idx="62">
                  <c:v>-1.3325179657608755E-2</c:v>
                </c:pt>
                <c:pt idx="63">
                  <c:v>-1.3345728500885109E-2</c:v>
                </c:pt>
                <c:pt idx="64">
                  <c:v>-1.3347196275404847E-2</c:v>
                </c:pt>
                <c:pt idx="65">
                  <c:v>-1.3380955089358854E-2</c:v>
                </c:pt>
                <c:pt idx="66">
                  <c:v>-1.3382422863878595E-2</c:v>
                </c:pt>
                <c:pt idx="67">
                  <c:v>-1.3659832248109342E-2</c:v>
                </c:pt>
                <c:pt idx="68">
                  <c:v>-1.3783125307767454E-2</c:v>
                </c:pt>
                <c:pt idx="69">
                  <c:v>-1.3784593082287196E-2</c:v>
                </c:pt>
                <c:pt idx="70">
                  <c:v>-1.3786060856806934E-2</c:v>
                </c:pt>
                <c:pt idx="71">
                  <c:v>-1.5974512665738409E-2</c:v>
                </c:pt>
                <c:pt idx="72">
                  <c:v>-1.6193211069179585E-2</c:v>
                </c:pt>
                <c:pt idx="73">
                  <c:v>-1.6206421039857238E-2</c:v>
                </c:pt>
                <c:pt idx="74">
                  <c:v>-1.6207888814376976E-2</c:v>
                </c:pt>
                <c:pt idx="75">
                  <c:v>-1.6602720160186882E-2</c:v>
                </c:pt>
                <c:pt idx="76">
                  <c:v>-1.6604187934706621E-2</c:v>
                </c:pt>
                <c:pt idx="77">
                  <c:v>-2.1459586046004619E-2</c:v>
                </c:pt>
                <c:pt idx="78">
                  <c:v>-2.1549120291708725E-2</c:v>
                </c:pt>
                <c:pt idx="79">
                  <c:v>-2.155058806622847E-2</c:v>
                </c:pt>
                <c:pt idx="80">
                  <c:v>-2.1647461184531265E-2</c:v>
                </c:pt>
                <c:pt idx="81">
                  <c:v>-2.164892895905101E-2</c:v>
                </c:pt>
                <c:pt idx="82">
                  <c:v>-2.3852058513179876E-2</c:v>
                </c:pt>
                <c:pt idx="83">
                  <c:v>-2.3853526287699614E-2</c:v>
                </c:pt>
                <c:pt idx="84">
                  <c:v>-2.6382501785210635E-2</c:v>
                </c:pt>
                <c:pt idx="85">
                  <c:v>-2.638396955973038E-2</c:v>
                </c:pt>
                <c:pt idx="86">
                  <c:v>-2.8629664574931692E-2</c:v>
                </c:pt>
                <c:pt idx="87">
                  <c:v>-2.8710392173517355E-2</c:v>
                </c:pt>
                <c:pt idx="88">
                  <c:v>-2.8904138410122959E-2</c:v>
                </c:pt>
                <c:pt idx="89">
                  <c:v>-2.8926155027919051E-2</c:v>
                </c:pt>
                <c:pt idx="90">
                  <c:v>-2.9172741147235275E-2</c:v>
                </c:pt>
                <c:pt idx="91">
                  <c:v>-2.9174208921755013E-2</c:v>
                </c:pt>
                <c:pt idx="92">
                  <c:v>-3.1158640072442713E-2</c:v>
                </c:pt>
                <c:pt idx="93">
                  <c:v>-3.3639179010802329E-2</c:v>
                </c:pt>
                <c:pt idx="94">
                  <c:v>-3.4373066270672041E-2</c:v>
                </c:pt>
                <c:pt idx="95">
                  <c:v>-3.886005297751545E-2</c:v>
                </c:pt>
                <c:pt idx="96">
                  <c:v>-3.8861520752035188E-2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88-4B07-8702-76E946E5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399256"/>
        <c:axId val="1"/>
      </c:scatterChart>
      <c:valAx>
        <c:axId val="886399256"/>
        <c:scaling>
          <c:orientation val="minMax"/>
          <c:max val="18000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99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45161290322581"/>
          <c:y val="0.9204921861831491"/>
          <c:w val="0.6741935483870967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295275</xdr:colOff>
      <xdr:row>18</xdr:row>
      <xdr:rowOff>104774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123152A8-723E-4766-5A79-2D9B75F23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95250</xdr:rowOff>
    </xdr:from>
    <xdr:to>
      <xdr:col>27</xdr:col>
      <xdr:colOff>47625</xdr:colOff>
      <xdr:row>18</xdr:row>
      <xdr:rowOff>66675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2C338B48-3D94-BF07-8D93-C4A244CD9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15" TargetMode="External"/><Relationship Id="rId18" Type="http://schemas.openxmlformats.org/officeDocument/2006/relationships/hyperlink" Target="http://www.bav-astro.de/sfs/BAVM_link.php?BAVMnr=115" TargetMode="External"/><Relationship Id="rId26" Type="http://schemas.openxmlformats.org/officeDocument/2006/relationships/hyperlink" Target="http://www.bav-astro.de/sfs/BAVM_link.php?BAVMnr=115" TargetMode="External"/><Relationship Id="rId39" Type="http://schemas.openxmlformats.org/officeDocument/2006/relationships/hyperlink" Target="http://www.bav-astro.de/sfs/BAVM_link.php?BAVMnr=115" TargetMode="External"/><Relationship Id="rId21" Type="http://schemas.openxmlformats.org/officeDocument/2006/relationships/hyperlink" Target="http://www.bav-astro.de/sfs/BAVM_link.php?BAVMnr=115" TargetMode="External"/><Relationship Id="rId34" Type="http://schemas.openxmlformats.org/officeDocument/2006/relationships/hyperlink" Target="http://www.bav-astro.de/sfs/BAVM_link.php?BAVMnr=115" TargetMode="External"/><Relationship Id="rId42" Type="http://schemas.openxmlformats.org/officeDocument/2006/relationships/hyperlink" Target="http://www.bav-astro.de/sfs/BAVM_link.php?BAVMnr=152" TargetMode="External"/><Relationship Id="rId47" Type="http://schemas.openxmlformats.org/officeDocument/2006/relationships/hyperlink" Target="http://www.bav-astro.de/sfs/BAVM_link.php?BAVMnr=158" TargetMode="External"/><Relationship Id="rId50" Type="http://schemas.openxmlformats.org/officeDocument/2006/relationships/hyperlink" Target="http://www.bav-astro.de/sfs/BAVM_link.php?BAVMnr=173" TargetMode="External"/><Relationship Id="rId55" Type="http://schemas.openxmlformats.org/officeDocument/2006/relationships/hyperlink" Target="http://www.bav-astro.de/sfs/BAVM_link.php?BAVMnr=178" TargetMode="External"/><Relationship Id="rId63" Type="http://schemas.openxmlformats.org/officeDocument/2006/relationships/hyperlink" Target="http://www.bav-astro.de/sfs/BAVM_link.php?BAVMnr=186" TargetMode="External"/><Relationship Id="rId68" Type="http://schemas.openxmlformats.org/officeDocument/2006/relationships/hyperlink" Target="http://www.bav-astro.de/sfs/BAVM_link.php?BAVMnr=209" TargetMode="External"/><Relationship Id="rId76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115" TargetMode="External"/><Relationship Id="rId71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15" TargetMode="External"/><Relationship Id="rId16" Type="http://schemas.openxmlformats.org/officeDocument/2006/relationships/hyperlink" Target="http://www.bav-astro.de/sfs/BAVM_link.php?BAVMnr=115" TargetMode="External"/><Relationship Id="rId29" Type="http://schemas.openxmlformats.org/officeDocument/2006/relationships/hyperlink" Target="http://www.bav-astro.de/sfs/BAVM_link.php?BAVMnr=115" TargetMode="External"/><Relationship Id="rId11" Type="http://schemas.openxmlformats.org/officeDocument/2006/relationships/hyperlink" Target="http://www.bav-astro.de/sfs/BAVM_link.php?BAVMnr=115" TargetMode="External"/><Relationship Id="rId24" Type="http://schemas.openxmlformats.org/officeDocument/2006/relationships/hyperlink" Target="http://www.bav-astro.de/sfs/BAVM_link.php?BAVMnr=115" TargetMode="External"/><Relationship Id="rId32" Type="http://schemas.openxmlformats.org/officeDocument/2006/relationships/hyperlink" Target="http://www.bav-astro.de/sfs/BAVM_link.php?BAVMnr=115" TargetMode="External"/><Relationship Id="rId37" Type="http://schemas.openxmlformats.org/officeDocument/2006/relationships/hyperlink" Target="http://www.bav-astro.de/sfs/BAVM_link.php?BAVMnr=115" TargetMode="External"/><Relationship Id="rId40" Type="http://schemas.openxmlformats.org/officeDocument/2006/relationships/hyperlink" Target="http://www.bav-astro.de/sfs/BAVM_link.php?BAVMnr=152" TargetMode="External"/><Relationship Id="rId45" Type="http://schemas.openxmlformats.org/officeDocument/2006/relationships/hyperlink" Target="http://www.bav-astro.de/sfs/BAVM_link.php?BAVMnr=152" TargetMode="External"/><Relationship Id="rId53" Type="http://schemas.openxmlformats.org/officeDocument/2006/relationships/hyperlink" Target="http://www.bav-astro.de/sfs/BAVM_link.php?BAVMnr=178" TargetMode="External"/><Relationship Id="rId58" Type="http://schemas.openxmlformats.org/officeDocument/2006/relationships/hyperlink" Target="http://www.bav-astro.de/sfs/BAVM_link.php?BAVMnr=178" TargetMode="External"/><Relationship Id="rId66" Type="http://schemas.openxmlformats.org/officeDocument/2006/relationships/hyperlink" Target="http://www.bav-astro.de/sfs/BAVM_link.php?BAVMnr=203" TargetMode="External"/><Relationship Id="rId74" Type="http://schemas.openxmlformats.org/officeDocument/2006/relationships/hyperlink" Target="http://www.konkoly.hu/cgi-bin/IBVS?6011" TargetMode="External"/><Relationship Id="rId79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15" TargetMode="External"/><Relationship Id="rId61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www.bav-astro.de/sfs/BAVM_link.php?BAVMnr=115" TargetMode="External"/><Relationship Id="rId19" Type="http://schemas.openxmlformats.org/officeDocument/2006/relationships/hyperlink" Target="http://www.bav-astro.de/sfs/BAVM_link.php?BAVMnr=115" TargetMode="External"/><Relationship Id="rId31" Type="http://schemas.openxmlformats.org/officeDocument/2006/relationships/hyperlink" Target="http://www.bav-astro.de/sfs/BAVM_link.php?BAVMnr=115" TargetMode="External"/><Relationship Id="rId44" Type="http://schemas.openxmlformats.org/officeDocument/2006/relationships/hyperlink" Target="http://www.bav-astro.de/sfs/BAVM_link.php?BAVMnr=152" TargetMode="External"/><Relationship Id="rId52" Type="http://schemas.openxmlformats.org/officeDocument/2006/relationships/hyperlink" Target="http://www.bav-astro.de/sfs/BAVM_link.php?BAVMnr=178" TargetMode="External"/><Relationship Id="rId60" Type="http://schemas.openxmlformats.org/officeDocument/2006/relationships/hyperlink" Target="http://www.bav-astro.de/sfs/BAVM_link.php?BAVMnr=178" TargetMode="External"/><Relationship Id="rId65" Type="http://schemas.openxmlformats.org/officeDocument/2006/relationships/hyperlink" Target="http://www.bav-astro.de/sfs/BAVM_link.php?BAVMnr=203" TargetMode="External"/><Relationship Id="rId73" Type="http://schemas.openxmlformats.org/officeDocument/2006/relationships/hyperlink" Target="http://www.bav-astro.de/sfs/BAVM_link.php?BAVMnr=225" TargetMode="External"/><Relationship Id="rId78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15" TargetMode="External"/><Relationship Id="rId9" Type="http://schemas.openxmlformats.org/officeDocument/2006/relationships/hyperlink" Target="http://www.bav-astro.de/sfs/BAVM_link.php?BAVMnr=115" TargetMode="External"/><Relationship Id="rId14" Type="http://schemas.openxmlformats.org/officeDocument/2006/relationships/hyperlink" Target="http://www.bav-astro.de/sfs/BAVM_link.php?BAVMnr=115" TargetMode="External"/><Relationship Id="rId22" Type="http://schemas.openxmlformats.org/officeDocument/2006/relationships/hyperlink" Target="http://www.bav-astro.de/sfs/BAVM_link.php?BAVMnr=115" TargetMode="External"/><Relationship Id="rId27" Type="http://schemas.openxmlformats.org/officeDocument/2006/relationships/hyperlink" Target="http://www.bav-astro.de/sfs/BAVM_link.php?BAVMnr=115" TargetMode="External"/><Relationship Id="rId30" Type="http://schemas.openxmlformats.org/officeDocument/2006/relationships/hyperlink" Target="http://www.bav-astro.de/sfs/BAVM_link.php?BAVMnr=115" TargetMode="External"/><Relationship Id="rId35" Type="http://schemas.openxmlformats.org/officeDocument/2006/relationships/hyperlink" Target="http://www.bav-astro.de/sfs/BAVM_link.php?BAVMnr=115" TargetMode="External"/><Relationship Id="rId43" Type="http://schemas.openxmlformats.org/officeDocument/2006/relationships/hyperlink" Target="http://www.bav-astro.de/sfs/BAVM_link.php?BAVMnr=152" TargetMode="External"/><Relationship Id="rId48" Type="http://schemas.openxmlformats.org/officeDocument/2006/relationships/hyperlink" Target="http://www.konkoly.hu/cgi-bin/IBVS?5583" TargetMode="External"/><Relationship Id="rId56" Type="http://schemas.openxmlformats.org/officeDocument/2006/relationships/hyperlink" Target="http://www.bav-astro.de/sfs/BAVM_link.php?BAVMnr=178" TargetMode="External"/><Relationship Id="rId64" Type="http://schemas.openxmlformats.org/officeDocument/2006/relationships/hyperlink" Target="http://www.konkoly.hu/cgi-bin/IBVS?5871" TargetMode="External"/><Relationship Id="rId69" Type="http://schemas.openxmlformats.org/officeDocument/2006/relationships/hyperlink" Target="http://www.bav-astro.de/sfs/BAVM_link.php?BAVMnr=212" TargetMode="External"/><Relationship Id="rId77" Type="http://schemas.openxmlformats.org/officeDocument/2006/relationships/hyperlink" Target="http://www.bav-astro.de/sfs/BAVM_link.php?BAVMnr=225" TargetMode="External"/><Relationship Id="rId8" Type="http://schemas.openxmlformats.org/officeDocument/2006/relationships/hyperlink" Target="http://www.bav-astro.de/sfs/BAVM_link.php?BAVMnr=115" TargetMode="External"/><Relationship Id="rId51" Type="http://schemas.openxmlformats.org/officeDocument/2006/relationships/hyperlink" Target="http://www.bav-astro.de/sfs/BAVM_link.php?BAVMnr=178" TargetMode="External"/><Relationship Id="rId72" Type="http://schemas.openxmlformats.org/officeDocument/2006/relationships/hyperlink" Target="http://www.bav-astro.de/sfs/BAVM_link.php?BAVMnr=215" TargetMode="External"/><Relationship Id="rId80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15" TargetMode="External"/><Relationship Id="rId12" Type="http://schemas.openxmlformats.org/officeDocument/2006/relationships/hyperlink" Target="http://www.bav-astro.de/sfs/BAVM_link.php?BAVMnr=115" TargetMode="External"/><Relationship Id="rId17" Type="http://schemas.openxmlformats.org/officeDocument/2006/relationships/hyperlink" Target="http://www.bav-astro.de/sfs/BAVM_link.php?BAVMnr=115" TargetMode="External"/><Relationship Id="rId25" Type="http://schemas.openxmlformats.org/officeDocument/2006/relationships/hyperlink" Target="http://www.bav-astro.de/sfs/BAVM_link.php?BAVMnr=115" TargetMode="External"/><Relationship Id="rId33" Type="http://schemas.openxmlformats.org/officeDocument/2006/relationships/hyperlink" Target="http://www.bav-astro.de/sfs/BAVM_link.php?BAVMnr=115" TargetMode="External"/><Relationship Id="rId38" Type="http://schemas.openxmlformats.org/officeDocument/2006/relationships/hyperlink" Target="http://www.bav-astro.de/sfs/BAVM_link.php?BAVMnr=115" TargetMode="External"/><Relationship Id="rId46" Type="http://schemas.openxmlformats.org/officeDocument/2006/relationships/hyperlink" Target="http://www.bav-astro.de/sfs/BAVM_link.php?BAVMnr=158" TargetMode="External"/><Relationship Id="rId59" Type="http://schemas.openxmlformats.org/officeDocument/2006/relationships/hyperlink" Target="http://www.bav-astro.de/sfs/BAVM_link.php?BAVMnr=178" TargetMode="External"/><Relationship Id="rId67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bav-astro.de/sfs/BAVM_link.php?BAVMnr=115" TargetMode="External"/><Relationship Id="rId41" Type="http://schemas.openxmlformats.org/officeDocument/2006/relationships/hyperlink" Target="http://www.bav-astro.de/sfs/BAVM_link.php?BAVMnr=152" TargetMode="External"/><Relationship Id="rId54" Type="http://schemas.openxmlformats.org/officeDocument/2006/relationships/hyperlink" Target="http://www.bav-astro.de/sfs/BAVM_link.php?BAVMnr=178" TargetMode="External"/><Relationship Id="rId62" Type="http://schemas.openxmlformats.org/officeDocument/2006/relationships/hyperlink" Target="http://www.bav-astro.de/sfs/BAVM_link.php?BAVMnr=186" TargetMode="External"/><Relationship Id="rId70" Type="http://schemas.openxmlformats.org/officeDocument/2006/relationships/hyperlink" Target="http://www.bav-astro.de/sfs/BAVM_link.php?BAVMnr=212" TargetMode="External"/><Relationship Id="rId75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15" TargetMode="External"/><Relationship Id="rId6" Type="http://schemas.openxmlformats.org/officeDocument/2006/relationships/hyperlink" Target="http://www.bav-astro.de/sfs/BAVM_link.php?BAVMnr=115" TargetMode="External"/><Relationship Id="rId15" Type="http://schemas.openxmlformats.org/officeDocument/2006/relationships/hyperlink" Target="http://www.bav-astro.de/sfs/BAVM_link.php?BAVMnr=115" TargetMode="External"/><Relationship Id="rId23" Type="http://schemas.openxmlformats.org/officeDocument/2006/relationships/hyperlink" Target="http://www.bav-astro.de/sfs/BAVM_link.php?BAVMnr=115" TargetMode="External"/><Relationship Id="rId28" Type="http://schemas.openxmlformats.org/officeDocument/2006/relationships/hyperlink" Target="http://www.bav-astro.de/sfs/BAVM_link.php?BAVMnr=115" TargetMode="External"/><Relationship Id="rId36" Type="http://schemas.openxmlformats.org/officeDocument/2006/relationships/hyperlink" Target="http://www.bav-astro.de/sfs/BAVM_link.php?BAVMnr=115" TargetMode="External"/><Relationship Id="rId49" Type="http://schemas.openxmlformats.org/officeDocument/2006/relationships/hyperlink" Target="http://www.bav-astro.de/sfs/BAVM_link.php?BAVMnr=172" TargetMode="External"/><Relationship Id="rId57" Type="http://schemas.openxmlformats.org/officeDocument/2006/relationships/hyperlink" Target="http://www.konkoly.hu/cgi-bin/IBVS?5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4"/>
  <sheetViews>
    <sheetView tabSelected="1" workbookViewId="0">
      <pane xSplit="14" ySplit="22" topLeftCell="O10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474</v>
      </c>
    </row>
    <row r="2" spans="1:6" x14ac:dyDescent="0.2">
      <c r="A2" t="s">
        <v>23</v>
      </c>
      <c r="B2" t="s">
        <v>33</v>
      </c>
      <c r="E2" t="s">
        <v>472</v>
      </c>
    </row>
    <row r="3" spans="1:6" ht="13.5" thickBot="1" x14ac:dyDescent="0.25">
      <c r="C3" s="6"/>
    </row>
    <row r="4" spans="1:6" ht="13.5" thickBot="1" x14ac:dyDescent="0.25">
      <c r="A4" s="30" t="s">
        <v>52</v>
      </c>
      <c r="C4" s="7">
        <v>50334.44</v>
      </c>
      <c r="D4" s="8">
        <v>0.41546125</v>
      </c>
    </row>
    <row r="5" spans="1:6" x14ac:dyDescent="0.2">
      <c r="A5" s="14" t="s">
        <v>38</v>
      </c>
      <c r="B5" s="12"/>
      <c r="C5" s="15">
        <v>-9.5</v>
      </c>
      <c r="D5" s="12" t="s">
        <v>39</v>
      </c>
    </row>
    <row r="6" spans="1:6" x14ac:dyDescent="0.2">
      <c r="A6" s="3" t="s">
        <v>1</v>
      </c>
    </row>
    <row r="7" spans="1:6" x14ac:dyDescent="0.2">
      <c r="A7" t="s">
        <v>2</v>
      </c>
      <c r="C7">
        <f>+C4</f>
        <v>50334.44</v>
      </c>
    </row>
    <row r="8" spans="1:6" x14ac:dyDescent="0.2">
      <c r="A8" t="s">
        <v>3</v>
      </c>
      <c r="C8">
        <f>+D4</f>
        <v>0.41546125</v>
      </c>
    </row>
    <row r="9" spans="1:6" x14ac:dyDescent="0.2">
      <c r="A9" s="28" t="s">
        <v>45</v>
      </c>
      <c r="B9" s="29">
        <v>98</v>
      </c>
      <c r="C9" s="17" t="str">
        <f>"F"&amp;B9</f>
        <v>F98</v>
      </c>
      <c r="D9" s="18" t="str">
        <f>"G"&amp;B9</f>
        <v>G98</v>
      </c>
    </row>
    <row r="10" spans="1:6" ht="13.5" thickBot="1" x14ac:dyDescent="0.25">
      <c r="A10" s="12"/>
      <c r="B10" s="12"/>
      <c r="C10" s="2" t="s">
        <v>19</v>
      </c>
      <c r="D10" s="2" t="s">
        <v>20</v>
      </c>
      <c r="E10" s="12"/>
    </row>
    <row r="11" spans="1:6" x14ac:dyDescent="0.2">
      <c r="A11" s="12" t="s">
        <v>15</v>
      </c>
      <c r="B11" s="12"/>
      <c r="C11" s="16">
        <f ca="1">INTERCEPT(INDIRECT($D$9):G992,INDIRECT($C$9):F992)</f>
        <v>1.0112243873590304E-2</v>
      </c>
      <c r="D11" s="10"/>
      <c r="E11" s="12"/>
    </row>
    <row r="12" spans="1:6" x14ac:dyDescent="0.2">
      <c r="A12" s="12" t="s">
        <v>16</v>
      </c>
      <c r="B12" s="12"/>
      <c r="C12" s="16">
        <f ca="1">SLOPE(INDIRECT($D$9):G992,INDIRECT($C$9):F992)</f>
        <v>-2.9355490394788402E-6</v>
      </c>
      <c r="D12" s="10"/>
      <c r="E12" s="12"/>
    </row>
    <row r="13" spans="1:6" x14ac:dyDescent="0.2">
      <c r="A13" s="12" t="s">
        <v>18</v>
      </c>
      <c r="B13" s="12"/>
      <c r="C13" s="10" t="s">
        <v>13</v>
      </c>
    </row>
    <row r="14" spans="1:6" x14ac:dyDescent="0.2">
      <c r="A14" s="12"/>
      <c r="B14" s="12"/>
      <c r="C14" s="12"/>
    </row>
    <row r="15" spans="1:6" x14ac:dyDescent="0.2">
      <c r="A15" s="19" t="s">
        <v>17</v>
      </c>
      <c r="B15" s="12"/>
      <c r="C15" s="20">
        <f ca="1">(C7+C11)+(C8+C12)*INT(MAX(F21:F3533))</f>
        <v>57265.541172229248</v>
      </c>
      <c r="E15" s="21" t="s">
        <v>131</v>
      </c>
      <c r="F15" s="15">
        <v>1</v>
      </c>
    </row>
    <row r="16" spans="1:6" x14ac:dyDescent="0.2">
      <c r="A16" s="23" t="s">
        <v>4</v>
      </c>
      <c r="B16" s="12"/>
      <c r="C16" s="24">
        <f ca="1">+C8+C12</f>
        <v>0.41545831445096054</v>
      </c>
      <c r="E16" s="21" t="s">
        <v>40</v>
      </c>
      <c r="F16" s="22">
        <f ca="1">NOW()+15018.5+$C$5/24</f>
        <v>60329.688682407403</v>
      </c>
    </row>
    <row r="17" spans="1:25" ht="13.5" thickBot="1" x14ac:dyDescent="0.25">
      <c r="A17" s="21" t="s">
        <v>36</v>
      </c>
      <c r="B17" s="12"/>
      <c r="C17" s="12">
        <f>COUNT(C21:C2191)</f>
        <v>97</v>
      </c>
      <c r="E17" s="21" t="s">
        <v>132</v>
      </c>
      <c r="F17" s="22">
        <f ca="1">ROUND(2*(F16-$C$7)/$C$8,0)/2+F15</f>
        <v>24059</v>
      </c>
    </row>
    <row r="18" spans="1:25" ht="14.25" thickTop="1" thickBot="1" x14ac:dyDescent="0.25">
      <c r="A18" s="23" t="s">
        <v>5</v>
      </c>
      <c r="B18" s="12"/>
      <c r="C18" s="26">
        <f ca="1">+C15</f>
        <v>57265.541172229248</v>
      </c>
      <c r="D18" s="27">
        <f ca="1">+C16</f>
        <v>0.41545831445096054</v>
      </c>
      <c r="E18" s="21" t="s">
        <v>41</v>
      </c>
      <c r="F18" s="18">
        <f ca="1">ROUND(2*(F16-$C$15)/$C$16,0)/2+F15</f>
        <v>7376.5</v>
      </c>
    </row>
    <row r="19" spans="1:25" ht="13.5" thickTop="1" x14ac:dyDescent="0.2">
      <c r="E19" s="21" t="s">
        <v>42</v>
      </c>
      <c r="F19" s="25">
        <f ca="1">+$C$15+$C$16*F18-15018.5-$C$5/24</f>
        <v>45312.065262110096</v>
      </c>
    </row>
    <row r="20" spans="1:25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5" t="s">
        <v>142</v>
      </c>
      <c r="I20" s="5" t="s">
        <v>143</v>
      </c>
      <c r="J20" s="5" t="s">
        <v>140</v>
      </c>
      <c r="K20" s="5" t="s">
        <v>139</v>
      </c>
      <c r="L20" s="5" t="s">
        <v>24</v>
      </c>
      <c r="M20" s="5" t="s">
        <v>25</v>
      </c>
      <c r="N20" s="5" t="s">
        <v>51</v>
      </c>
      <c r="O20" s="5" t="s">
        <v>22</v>
      </c>
      <c r="P20" s="4" t="s">
        <v>21</v>
      </c>
      <c r="Q20" s="2" t="s">
        <v>14</v>
      </c>
    </row>
    <row r="21" spans="1:25" x14ac:dyDescent="0.2">
      <c r="A21" s="31" t="s">
        <v>471</v>
      </c>
      <c r="B21" s="32" t="s">
        <v>31</v>
      </c>
      <c r="C21" s="13">
        <v>29086.495999999999</v>
      </c>
      <c r="D21" s="72"/>
      <c r="E21" s="72">
        <f t="shared" ref="E21:E52" si="0">+(C21-C$7)/C$8</f>
        <v>-51143.022363698183</v>
      </c>
      <c r="F21" s="72">
        <f t="shared" ref="F21:F52" si="1">ROUND(2*E21,0)/2</f>
        <v>-51143</v>
      </c>
      <c r="G21" s="72">
        <f t="shared" ref="G21:G52" si="2">+C21-(C$7+F21*C$8)</f>
        <v>-9.2912500040256418E-3</v>
      </c>
      <c r="H21" s="72"/>
      <c r="J21" s="72">
        <f>+G21</f>
        <v>-9.2912500040256418E-3</v>
      </c>
      <c r="K21" s="72"/>
      <c r="L21" s="72"/>
      <c r="M21" s="72"/>
      <c r="O21" s="72">
        <f t="shared" ref="O21:O52" ca="1" si="3">+C$11+C$12*F21</f>
        <v>0.16024502839965662</v>
      </c>
      <c r="P21" s="72"/>
      <c r="Q21" s="73">
        <f t="shared" ref="Q21:Q52" si="4">+C21-15018.5</f>
        <v>14067.995999999999</v>
      </c>
      <c r="R21" s="72"/>
      <c r="S21" s="72"/>
      <c r="T21" s="72"/>
      <c r="U21" s="72"/>
      <c r="V21" s="72"/>
      <c r="W21" s="72"/>
      <c r="X21" s="72"/>
      <c r="Y21" s="72"/>
    </row>
    <row r="22" spans="1:25" x14ac:dyDescent="0.2">
      <c r="A22" s="31" t="s">
        <v>47</v>
      </c>
      <c r="B22" s="32" t="s">
        <v>31</v>
      </c>
      <c r="C22" s="13">
        <v>29106.417000000001</v>
      </c>
      <c r="D22" s="72"/>
      <c r="E22" s="72">
        <f t="shared" si="0"/>
        <v>-51095.073246903296</v>
      </c>
      <c r="F22" s="72">
        <f t="shared" si="1"/>
        <v>-51095</v>
      </c>
      <c r="G22" s="72">
        <f t="shared" si="2"/>
        <v>-3.0431250001129229E-2</v>
      </c>
      <c r="H22" s="72"/>
      <c r="I22" s="72">
        <f t="shared" ref="I22:I49" si="5">+G22</f>
        <v>-3.0431250001129229E-2</v>
      </c>
      <c r="J22" s="72"/>
      <c r="K22" s="72"/>
      <c r="L22" s="72"/>
      <c r="M22" s="72"/>
      <c r="O22" s="72">
        <f t="shared" ca="1" si="3"/>
        <v>0.16010412204576163</v>
      </c>
      <c r="P22" s="72"/>
      <c r="Q22" s="73">
        <f t="shared" si="4"/>
        <v>14087.917000000001</v>
      </c>
      <c r="R22" s="72"/>
      <c r="S22" s="72"/>
      <c r="T22" s="72"/>
      <c r="U22" s="72"/>
      <c r="V22" s="72"/>
      <c r="W22" s="72"/>
      <c r="X22" s="72"/>
      <c r="Y22" s="72"/>
    </row>
    <row r="23" spans="1:25" x14ac:dyDescent="0.2">
      <c r="A23" s="31" t="s">
        <v>47</v>
      </c>
      <c r="B23" s="32" t="s">
        <v>31</v>
      </c>
      <c r="C23" s="13">
        <v>29108.517</v>
      </c>
      <c r="D23" s="72"/>
      <c r="E23" s="72">
        <f t="shared" si="0"/>
        <v>-51090.018623878888</v>
      </c>
      <c r="F23" s="72">
        <f t="shared" si="1"/>
        <v>-51090</v>
      </c>
      <c r="G23" s="72">
        <f t="shared" si="2"/>
        <v>-7.7375000037136488E-3</v>
      </c>
      <c r="H23" s="72"/>
      <c r="I23" s="72">
        <f t="shared" si="5"/>
        <v>-7.7375000037136488E-3</v>
      </c>
      <c r="J23" s="72"/>
      <c r="K23" s="72"/>
      <c r="L23" s="72"/>
      <c r="M23" s="72"/>
      <c r="O23" s="72">
        <f t="shared" ca="1" si="3"/>
        <v>0.16008944430056424</v>
      </c>
      <c r="P23" s="72"/>
      <c r="Q23" s="73">
        <f t="shared" si="4"/>
        <v>14090.017</v>
      </c>
      <c r="R23" s="72"/>
      <c r="S23" s="72"/>
      <c r="T23" s="72"/>
      <c r="U23" s="72"/>
      <c r="V23" s="72"/>
      <c r="W23" s="72"/>
      <c r="X23" s="72"/>
      <c r="Y23" s="72"/>
    </row>
    <row r="24" spans="1:25" x14ac:dyDescent="0.2">
      <c r="A24" s="103" t="s">
        <v>150</v>
      </c>
      <c r="B24" s="64" t="s">
        <v>31</v>
      </c>
      <c r="C24" s="104">
        <v>29533.457999999999</v>
      </c>
      <c r="D24" s="103" t="s">
        <v>143</v>
      </c>
      <c r="E24" s="31">
        <f t="shared" si="0"/>
        <v>-50067.201213109533</v>
      </c>
      <c r="F24" s="72">
        <f t="shared" si="1"/>
        <v>-50067</v>
      </c>
      <c r="G24" s="72">
        <f t="shared" si="2"/>
        <v>-8.3596250002301531E-2</v>
      </c>
      <c r="H24" s="72"/>
      <c r="I24" s="72">
        <f t="shared" si="5"/>
        <v>-8.3596250002301531E-2</v>
      </c>
      <c r="J24" s="72"/>
      <c r="K24" s="72"/>
      <c r="L24" s="72"/>
      <c r="M24" s="72"/>
      <c r="N24" s="72"/>
      <c r="O24" s="72">
        <f t="shared" ca="1" si="3"/>
        <v>0.1570863776331774</v>
      </c>
      <c r="P24" s="72"/>
      <c r="Q24" s="73">
        <f t="shared" si="4"/>
        <v>14514.957999999999</v>
      </c>
      <c r="R24" s="72"/>
      <c r="S24" s="72"/>
      <c r="T24" s="72"/>
      <c r="U24" s="72"/>
      <c r="V24" s="72"/>
      <c r="W24" s="72"/>
      <c r="X24" s="72"/>
      <c r="Y24" s="72"/>
    </row>
    <row r="25" spans="1:25" x14ac:dyDescent="0.2">
      <c r="A25" s="31" t="s">
        <v>47</v>
      </c>
      <c r="B25" s="32" t="s">
        <v>31</v>
      </c>
      <c r="C25" s="13">
        <v>29553.457999999999</v>
      </c>
      <c r="D25" s="72"/>
      <c r="E25" s="72">
        <f t="shared" si="0"/>
        <v>-50019.061946210393</v>
      </c>
      <c r="F25" s="72">
        <f t="shared" si="1"/>
        <v>-50019</v>
      </c>
      <c r="G25" s="72">
        <f t="shared" si="2"/>
        <v>-2.5736250005138572E-2</v>
      </c>
      <c r="H25" s="72"/>
      <c r="I25" s="72">
        <f t="shared" si="5"/>
        <v>-2.5736250005138572E-2</v>
      </c>
      <c r="J25" s="72"/>
      <c r="K25" s="72"/>
      <c r="L25" s="72"/>
      <c r="M25" s="72"/>
      <c r="O25" s="72">
        <f t="shared" ca="1" si="3"/>
        <v>0.15694547127928241</v>
      </c>
      <c r="P25" s="72"/>
      <c r="Q25" s="73">
        <f t="shared" si="4"/>
        <v>14534.957999999999</v>
      </c>
      <c r="R25" s="72"/>
      <c r="S25" s="72"/>
      <c r="T25" s="72"/>
      <c r="U25" s="72"/>
      <c r="V25" s="72"/>
      <c r="W25" s="72"/>
      <c r="X25" s="72"/>
      <c r="Y25" s="72"/>
    </row>
    <row r="26" spans="1:25" x14ac:dyDescent="0.2">
      <c r="A26" s="31" t="s">
        <v>47</v>
      </c>
      <c r="B26" s="32" t="s">
        <v>28</v>
      </c>
      <c r="C26" s="13">
        <v>30259.511999999999</v>
      </c>
      <c r="D26" s="72"/>
      <c r="E26" s="72">
        <f t="shared" si="0"/>
        <v>-48319.615848650152</v>
      </c>
      <c r="F26" s="72">
        <f t="shared" si="1"/>
        <v>-48319.5</v>
      </c>
      <c r="G26" s="72">
        <f t="shared" si="2"/>
        <v>-4.8130625003977912E-2</v>
      </c>
      <c r="H26" s="72"/>
      <c r="I26" s="72">
        <f t="shared" si="5"/>
        <v>-4.8130625003977912E-2</v>
      </c>
      <c r="J26" s="72"/>
      <c r="K26" s="72"/>
      <c r="L26" s="72"/>
      <c r="M26" s="72"/>
      <c r="O26" s="72">
        <f t="shared" ca="1" si="3"/>
        <v>0.15195650568668811</v>
      </c>
      <c r="P26" s="72"/>
      <c r="Q26" s="73">
        <f t="shared" si="4"/>
        <v>15241.011999999999</v>
      </c>
      <c r="R26" s="72"/>
      <c r="S26" s="72"/>
      <c r="T26" s="72"/>
      <c r="U26" s="72"/>
      <c r="V26" s="72"/>
      <c r="W26" s="72"/>
      <c r="X26" s="72"/>
      <c r="Y26" s="72"/>
    </row>
    <row r="27" spans="1:25" x14ac:dyDescent="0.2">
      <c r="A27" s="31" t="s">
        <v>47</v>
      </c>
      <c r="B27" s="32" t="s">
        <v>31</v>
      </c>
      <c r="C27" s="13">
        <v>36604.281000000003</v>
      </c>
      <c r="D27" s="72"/>
      <c r="E27" s="72">
        <f t="shared" si="0"/>
        <v>-33047.989433430914</v>
      </c>
      <c r="F27" s="72">
        <f t="shared" si="1"/>
        <v>-33048</v>
      </c>
      <c r="G27" s="72">
        <f t="shared" si="2"/>
        <v>4.390000001876615E-3</v>
      </c>
      <c r="H27" s="72"/>
      <c r="I27" s="72">
        <f t="shared" si="5"/>
        <v>4.390000001876615E-3</v>
      </c>
      <c r="J27" s="72"/>
      <c r="K27" s="72"/>
      <c r="L27" s="72"/>
      <c r="M27" s="72"/>
      <c r="O27" s="72">
        <f t="shared" ca="1" si="3"/>
        <v>0.10712626853028702</v>
      </c>
      <c r="P27" s="72"/>
      <c r="Q27" s="73">
        <f t="shared" si="4"/>
        <v>21585.781000000003</v>
      </c>
      <c r="R27" s="72"/>
      <c r="S27" s="72"/>
      <c r="T27" s="72"/>
      <c r="U27" s="72"/>
      <c r="V27" s="72"/>
      <c r="W27" s="72"/>
      <c r="X27" s="72"/>
      <c r="Y27" s="72"/>
    </row>
    <row r="28" spans="1:25" x14ac:dyDescent="0.2">
      <c r="A28" s="31" t="s">
        <v>47</v>
      </c>
      <c r="B28" s="32" t="s">
        <v>31</v>
      </c>
      <c r="C28" s="13">
        <v>38044.284</v>
      </c>
      <c r="D28" s="72"/>
      <c r="E28" s="72">
        <f t="shared" si="0"/>
        <v>-29581.954995802866</v>
      </c>
      <c r="F28" s="72">
        <f t="shared" si="1"/>
        <v>-29582</v>
      </c>
      <c r="G28" s="72">
        <f t="shared" si="2"/>
        <v>1.8697499996051192E-2</v>
      </c>
      <c r="H28" s="72"/>
      <c r="I28" s="72">
        <f t="shared" si="5"/>
        <v>1.8697499996051192E-2</v>
      </c>
      <c r="J28" s="72"/>
      <c r="K28" s="72"/>
      <c r="L28" s="72"/>
      <c r="M28" s="72"/>
      <c r="O28" s="72">
        <f t="shared" ca="1" si="3"/>
        <v>9.6951655559453356E-2</v>
      </c>
      <c r="P28" s="72"/>
      <c r="Q28" s="73">
        <f t="shared" si="4"/>
        <v>23025.784</v>
      </c>
      <c r="R28" s="72"/>
      <c r="S28" s="72"/>
      <c r="T28" s="72"/>
      <c r="U28" s="72"/>
      <c r="V28" s="72"/>
      <c r="W28" s="72"/>
      <c r="X28" s="72"/>
      <c r="Y28" s="72"/>
    </row>
    <row r="29" spans="1:25" x14ac:dyDescent="0.2">
      <c r="A29" s="31" t="s">
        <v>47</v>
      </c>
      <c r="B29" s="32" t="s">
        <v>31</v>
      </c>
      <c r="C29" s="13">
        <v>38286.497000000003</v>
      </c>
      <c r="D29" s="72"/>
      <c r="E29" s="72">
        <f t="shared" si="0"/>
        <v>-28998.957183130795</v>
      </c>
      <c r="F29" s="72">
        <f t="shared" si="1"/>
        <v>-28999</v>
      </c>
      <c r="G29" s="72">
        <f t="shared" si="2"/>
        <v>1.7788750003091991E-2</v>
      </c>
      <c r="H29" s="72"/>
      <c r="I29" s="72">
        <f t="shared" si="5"/>
        <v>1.7788750003091991E-2</v>
      </c>
      <c r="J29" s="72"/>
      <c r="K29" s="72"/>
      <c r="L29" s="72"/>
      <c r="M29" s="72"/>
      <c r="O29" s="72">
        <f t="shared" ca="1" si="3"/>
        <v>9.5240230469437193E-2</v>
      </c>
      <c r="P29" s="72"/>
      <c r="Q29" s="73">
        <f t="shared" si="4"/>
        <v>23267.997000000003</v>
      </c>
      <c r="R29" s="72"/>
      <c r="S29" s="72"/>
      <c r="T29" s="72"/>
      <c r="U29" s="72"/>
      <c r="V29" s="72"/>
      <c r="W29" s="72"/>
      <c r="X29" s="72"/>
      <c r="Y29" s="72"/>
    </row>
    <row r="30" spans="1:25" x14ac:dyDescent="0.2">
      <c r="A30" s="31" t="s">
        <v>47</v>
      </c>
      <c r="B30" s="32" t="s">
        <v>31</v>
      </c>
      <c r="C30" s="13">
        <v>38291.491000000002</v>
      </c>
      <c r="D30" s="72"/>
      <c r="E30" s="72">
        <f t="shared" si="0"/>
        <v>-28986.936808186085</v>
      </c>
      <c r="F30" s="72">
        <f t="shared" si="1"/>
        <v>-28987</v>
      </c>
      <c r="G30" s="72">
        <f t="shared" si="2"/>
        <v>2.6253750002069864E-2</v>
      </c>
      <c r="H30" s="72"/>
      <c r="I30" s="72">
        <f t="shared" si="5"/>
        <v>2.6253750002069864E-2</v>
      </c>
      <c r="J30" s="72"/>
      <c r="K30" s="72"/>
      <c r="L30" s="72"/>
      <c r="M30" s="72"/>
      <c r="O30" s="72">
        <f t="shared" ca="1" si="3"/>
        <v>9.5205003880963451E-2</v>
      </c>
      <c r="P30" s="72"/>
      <c r="Q30" s="73">
        <f t="shared" si="4"/>
        <v>23272.991000000002</v>
      </c>
      <c r="R30" s="72"/>
      <c r="S30" s="72"/>
      <c r="T30" s="72"/>
      <c r="U30" s="72"/>
      <c r="V30" s="72"/>
      <c r="W30" s="72"/>
      <c r="X30" s="72"/>
      <c r="Y30" s="72"/>
    </row>
    <row r="31" spans="1:25" x14ac:dyDescent="0.2">
      <c r="A31" s="31" t="s">
        <v>47</v>
      </c>
      <c r="B31" s="32" t="s">
        <v>31</v>
      </c>
      <c r="C31" s="13">
        <v>38296.466999999997</v>
      </c>
      <c r="D31" s="72"/>
      <c r="E31" s="72">
        <f t="shared" si="0"/>
        <v>-28974.95975858159</v>
      </c>
      <c r="F31" s="72">
        <f t="shared" si="1"/>
        <v>-28975</v>
      </c>
      <c r="G31" s="72">
        <f t="shared" si="2"/>
        <v>1.6718749997380655E-2</v>
      </c>
      <c r="H31" s="72"/>
      <c r="I31" s="72">
        <f t="shared" si="5"/>
        <v>1.6718749997380655E-2</v>
      </c>
      <c r="J31" s="72"/>
      <c r="K31" s="72"/>
      <c r="L31" s="72"/>
      <c r="M31" s="72"/>
      <c r="O31" s="72">
        <f t="shared" ca="1" si="3"/>
        <v>9.5169777292489696E-2</v>
      </c>
      <c r="P31" s="72"/>
      <c r="Q31" s="73">
        <f t="shared" si="4"/>
        <v>23277.966999999997</v>
      </c>
      <c r="R31" s="72"/>
      <c r="S31" s="72"/>
      <c r="T31" s="72"/>
      <c r="U31" s="72"/>
      <c r="V31" s="72"/>
      <c r="W31" s="72"/>
      <c r="X31" s="72"/>
      <c r="Y31" s="72"/>
    </row>
    <row r="32" spans="1:25" x14ac:dyDescent="0.2">
      <c r="A32" s="31" t="s">
        <v>47</v>
      </c>
      <c r="B32" s="32" t="s">
        <v>31</v>
      </c>
      <c r="C32" s="13">
        <v>38318.483</v>
      </c>
      <c r="D32" s="72"/>
      <c r="E32" s="72">
        <f t="shared" si="0"/>
        <v>-28921.96805357901</v>
      </c>
      <c r="F32" s="72">
        <f t="shared" si="1"/>
        <v>-28922</v>
      </c>
      <c r="G32" s="72">
        <f t="shared" si="2"/>
        <v>1.3272500000311993E-2</v>
      </c>
      <c r="H32" s="72"/>
      <c r="I32" s="72">
        <f t="shared" si="5"/>
        <v>1.3272500000311993E-2</v>
      </c>
      <c r="J32" s="72"/>
      <c r="K32" s="72"/>
      <c r="L32" s="72"/>
      <c r="M32" s="72"/>
      <c r="O32" s="72">
        <f t="shared" ca="1" si="3"/>
        <v>9.5014193193397323E-2</v>
      </c>
      <c r="P32" s="72"/>
      <c r="Q32" s="73">
        <f t="shared" si="4"/>
        <v>23299.983</v>
      </c>
      <c r="R32" s="72"/>
      <c r="S32" s="72"/>
      <c r="T32" s="72"/>
      <c r="U32" s="72"/>
      <c r="V32" s="72"/>
      <c r="W32" s="72"/>
      <c r="X32" s="72"/>
      <c r="Y32" s="72"/>
    </row>
    <row r="33" spans="1:25" x14ac:dyDescent="0.2">
      <c r="A33" s="31" t="s">
        <v>47</v>
      </c>
      <c r="B33" s="32" t="s">
        <v>31</v>
      </c>
      <c r="C33" s="13">
        <v>38322.618999999999</v>
      </c>
      <c r="D33" s="72"/>
      <c r="E33" s="72">
        <f t="shared" si="0"/>
        <v>-28912.012853184271</v>
      </c>
      <c r="F33" s="72">
        <f t="shared" si="1"/>
        <v>-28912</v>
      </c>
      <c r="G33" s="72">
        <f t="shared" si="2"/>
        <v>-5.340000003343448E-3</v>
      </c>
      <c r="H33" s="72"/>
      <c r="I33" s="72">
        <f t="shared" si="5"/>
        <v>-5.340000003343448E-3</v>
      </c>
      <c r="J33" s="72"/>
      <c r="K33" s="72"/>
      <c r="L33" s="72"/>
      <c r="M33" s="72"/>
      <c r="O33" s="72">
        <f t="shared" ca="1" si="3"/>
        <v>9.4984837703002534E-2</v>
      </c>
      <c r="P33" s="72"/>
      <c r="Q33" s="73">
        <f t="shared" si="4"/>
        <v>23304.118999999999</v>
      </c>
      <c r="R33" s="72"/>
      <c r="S33" s="72"/>
      <c r="T33" s="72"/>
      <c r="U33" s="72"/>
      <c r="V33" s="72"/>
      <c r="W33" s="72"/>
      <c r="X33" s="72"/>
      <c r="Y33" s="72"/>
    </row>
    <row r="34" spans="1:25" x14ac:dyDescent="0.2">
      <c r="A34" s="31" t="s">
        <v>47</v>
      </c>
      <c r="B34" s="32" t="s">
        <v>31</v>
      </c>
      <c r="C34" s="13">
        <v>38325.538999999997</v>
      </c>
      <c r="D34" s="72"/>
      <c r="E34" s="72">
        <f t="shared" si="0"/>
        <v>-28904.984520217</v>
      </c>
      <c r="F34" s="72">
        <f t="shared" si="1"/>
        <v>-28905</v>
      </c>
      <c r="G34" s="72">
        <f t="shared" si="2"/>
        <v>6.4312499962397851E-3</v>
      </c>
      <c r="H34" s="72"/>
      <c r="I34" s="72">
        <f t="shared" si="5"/>
        <v>6.4312499962397851E-3</v>
      </c>
      <c r="J34" s="72"/>
      <c r="K34" s="72"/>
      <c r="L34" s="72"/>
      <c r="M34" s="72"/>
      <c r="O34" s="72">
        <f t="shared" ca="1" si="3"/>
        <v>9.4964288859726187E-2</v>
      </c>
      <c r="P34" s="72"/>
      <c r="Q34" s="73">
        <f t="shared" si="4"/>
        <v>23307.038999999997</v>
      </c>
      <c r="R34" s="72"/>
      <c r="S34" s="72"/>
      <c r="T34" s="72"/>
      <c r="U34" s="72"/>
      <c r="V34" s="72"/>
      <c r="W34" s="72"/>
      <c r="X34" s="72"/>
      <c r="Y34" s="72"/>
    </row>
    <row r="35" spans="1:25" x14ac:dyDescent="0.2">
      <c r="A35" s="31" t="s">
        <v>47</v>
      </c>
      <c r="B35" s="32" t="s">
        <v>31</v>
      </c>
      <c r="C35" s="13">
        <v>38327.631000000001</v>
      </c>
      <c r="D35" s="72"/>
      <c r="E35" s="72">
        <f t="shared" si="0"/>
        <v>-28899.949152899339</v>
      </c>
      <c r="F35" s="72">
        <f t="shared" si="1"/>
        <v>-28900</v>
      </c>
      <c r="G35" s="72">
        <f t="shared" si="2"/>
        <v>2.1124999999301508E-2</v>
      </c>
      <c r="H35" s="72"/>
      <c r="I35" s="72">
        <f t="shared" si="5"/>
        <v>2.1124999999301508E-2</v>
      </c>
      <c r="J35" s="72"/>
      <c r="K35" s="72"/>
      <c r="L35" s="72"/>
      <c r="M35" s="72"/>
      <c r="O35" s="72">
        <f t="shared" ca="1" si="3"/>
        <v>9.4949611114528792E-2</v>
      </c>
      <c r="P35" s="72"/>
      <c r="Q35" s="73">
        <f t="shared" si="4"/>
        <v>23309.131000000001</v>
      </c>
      <c r="R35" s="72"/>
      <c r="S35" s="72"/>
      <c r="T35" s="72"/>
      <c r="U35" s="72"/>
      <c r="V35" s="72"/>
      <c r="W35" s="72"/>
      <c r="X35" s="72"/>
      <c r="Y35" s="72"/>
    </row>
    <row r="36" spans="1:25" x14ac:dyDescent="0.2">
      <c r="A36" s="31" t="s">
        <v>47</v>
      </c>
      <c r="B36" s="32" t="s">
        <v>31</v>
      </c>
      <c r="C36" s="13">
        <v>38328.444000000003</v>
      </c>
      <c r="D36" s="72"/>
      <c r="E36" s="72">
        <f t="shared" si="0"/>
        <v>-28897.992291699884</v>
      </c>
      <c r="F36" s="72">
        <f t="shared" si="1"/>
        <v>-28898</v>
      </c>
      <c r="G36" s="72">
        <f t="shared" si="2"/>
        <v>3.2024999964050949E-3</v>
      </c>
      <c r="H36" s="72"/>
      <c r="I36" s="72">
        <f t="shared" si="5"/>
        <v>3.2024999964050949E-3</v>
      </c>
      <c r="J36" s="72"/>
      <c r="K36" s="72"/>
      <c r="L36" s="72"/>
      <c r="M36" s="72"/>
      <c r="O36" s="72">
        <f t="shared" ca="1" si="3"/>
        <v>9.4943740016449826E-2</v>
      </c>
      <c r="P36" s="72"/>
      <c r="Q36" s="73">
        <f t="shared" si="4"/>
        <v>23309.944000000003</v>
      </c>
      <c r="R36" s="72"/>
      <c r="S36" s="72"/>
      <c r="T36" s="72"/>
      <c r="U36" s="72"/>
      <c r="V36" s="72"/>
      <c r="W36" s="72"/>
      <c r="X36" s="72"/>
      <c r="Y36" s="72"/>
    </row>
    <row r="37" spans="1:25" x14ac:dyDescent="0.2">
      <c r="A37" s="105" t="s">
        <v>150</v>
      </c>
      <c r="B37" s="106" t="s">
        <v>31</v>
      </c>
      <c r="C37" s="105">
        <v>38339.235999999997</v>
      </c>
      <c r="D37" s="105" t="s">
        <v>143</v>
      </c>
      <c r="E37" s="31">
        <f t="shared" si="0"/>
        <v>-28872.016343281124</v>
      </c>
      <c r="F37" s="72">
        <f t="shared" si="1"/>
        <v>-28872</v>
      </c>
      <c r="G37" s="72">
        <f t="shared" si="2"/>
        <v>-6.7900000067311339E-3</v>
      </c>
      <c r="H37" s="72"/>
      <c r="I37" s="72">
        <f t="shared" si="5"/>
        <v>-6.7900000067311339E-3</v>
      </c>
      <c r="J37" s="72"/>
      <c r="K37" s="72"/>
      <c r="L37" s="72"/>
      <c r="M37" s="72"/>
      <c r="N37" s="72"/>
      <c r="O37" s="72">
        <f t="shared" ca="1" si="3"/>
        <v>9.4867415741423378E-2</v>
      </c>
      <c r="P37" s="72"/>
      <c r="Q37" s="73">
        <f t="shared" si="4"/>
        <v>23320.735999999997</v>
      </c>
      <c r="R37" s="72"/>
      <c r="S37" s="72"/>
      <c r="T37" s="72"/>
      <c r="U37" s="72"/>
      <c r="V37" s="72"/>
      <c r="W37" s="72"/>
      <c r="X37" s="72"/>
      <c r="Y37" s="72"/>
    </row>
    <row r="38" spans="1:25" x14ac:dyDescent="0.2">
      <c r="A38" s="31" t="s">
        <v>47</v>
      </c>
      <c r="B38" s="32" t="s">
        <v>31</v>
      </c>
      <c r="C38" s="13">
        <v>38343.428</v>
      </c>
      <c r="D38" s="72"/>
      <c r="E38" s="72">
        <f t="shared" si="0"/>
        <v>-28861.926352939059</v>
      </c>
      <c r="F38" s="72">
        <f t="shared" si="1"/>
        <v>-28862</v>
      </c>
      <c r="G38" s="72">
        <f t="shared" si="2"/>
        <v>3.0597499993746169E-2</v>
      </c>
      <c r="H38" s="72"/>
      <c r="I38" s="72">
        <f t="shared" si="5"/>
        <v>3.0597499993746169E-2</v>
      </c>
      <c r="J38" s="72"/>
      <c r="K38" s="72"/>
      <c r="L38" s="72"/>
      <c r="M38" s="72"/>
      <c r="O38" s="72">
        <f t="shared" ca="1" si="3"/>
        <v>9.4838060251028589E-2</v>
      </c>
      <c r="P38" s="72"/>
      <c r="Q38" s="73">
        <f t="shared" si="4"/>
        <v>23324.928</v>
      </c>
      <c r="R38" s="72"/>
      <c r="S38" s="72"/>
      <c r="T38" s="72"/>
      <c r="U38" s="72"/>
      <c r="V38" s="72"/>
      <c r="W38" s="72"/>
      <c r="X38" s="72"/>
      <c r="Y38" s="72"/>
    </row>
    <row r="39" spans="1:25" x14ac:dyDescent="0.2">
      <c r="A39" s="31" t="s">
        <v>47</v>
      </c>
      <c r="B39" s="32" t="s">
        <v>31</v>
      </c>
      <c r="C39" s="13">
        <v>38372.500999999997</v>
      </c>
      <c r="D39" s="72"/>
      <c r="E39" s="72">
        <f t="shared" si="0"/>
        <v>-28791.948707611133</v>
      </c>
      <c r="F39" s="72">
        <f t="shared" si="1"/>
        <v>-28792</v>
      </c>
      <c r="G39" s="72">
        <f t="shared" si="2"/>
        <v>2.1309999996447004E-2</v>
      </c>
      <c r="H39" s="72"/>
      <c r="I39" s="72">
        <f t="shared" si="5"/>
        <v>2.1309999996447004E-2</v>
      </c>
      <c r="J39" s="72"/>
      <c r="K39" s="72"/>
      <c r="L39" s="72"/>
      <c r="M39" s="72"/>
      <c r="O39" s="72">
        <f t="shared" ca="1" si="3"/>
        <v>9.4632571818265065E-2</v>
      </c>
      <c r="P39" s="72"/>
      <c r="Q39" s="73">
        <f t="shared" si="4"/>
        <v>23354.000999999997</v>
      </c>
      <c r="R39" s="72"/>
      <c r="S39" s="72"/>
      <c r="T39" s="72"/>
      <c r="U39" s="72"/>
      <c r="V39" s="72"/>
      <c r="W39" s="72"/>
      <c r="X39" s="72"/>
      <c r="Y39" s="72"/>
    </row>
    <row r="40" spans="1:25" x14ac:dyDescent="0.2">
      <c r="A40" s="31" t="s">
        <v>47</v>
      </c>
      <c r="B40" s="32" t="s">
        <v>31</v>
      </c>
      <c r="C40" s="13">
        <v>38640.442999999999</v>
      </c>
      <c r="D40" s="72"/>
      <c r="E40" s="72">
        <f t="shared" si="0"/>
        <v>-28147.022135036666</v>
      </c>
      <c r="F40" s="72">
        <f t="shared" si="1"/>
        <v>-28147</v>
      </c>
      <c r="G40" s="72">
        <f t="shared" si="2"/>
        <v>-9.1962500009685755E-3</v>
      </c>
      <c r="H40" s="72"/>
      <c r="I40" s="72">
        <f t="shared" si="5"/>
        <v>-9.1962500009685755E-3</v>
      </c>
      <c r="J40" s="72"/>
      <c r="K40" s="72"/>
      <c r="L40" s="72"/>
      <c r="M40" s="72"/>
      <c r="O40" s="72">
        <f t="shared" ca="1" si="3"/>
        <v>9.2739142687801215E-2</v>
      </c>
      <c r="P40" s="72"/>
      <c r="Q40" s="73">
        <f t="shared" si="4"/>
        <v>23621.942999999999</v>
      </c>
      <c r="R40" s="72"/>
      <c r="S40" s="72"/>
      <c r="T40" s="72"/>
      <c r="U40" s="72"/>
      <c r="V40" s="72"/>
      <c r="W40" s="72"/>
      <c r="X40" s="72"/>
      <c r="Y40" s="72"/>
    </row>
    <row r="41" spans="1:25" x14ac:dyDescent="0.2">
      <c r="A41" s="31" t="s">
        <v>47</v>
      </c>
      <c r="B41" s="32" t="s">
        <v>28</v>
      </c>
      <c r="C41" s="13">
        <v>39054.478000000003</v>
      </c>
      <c r="D41" s="72"/>
      <c r="E41" s="72">
        <f t="shared" si="0"/>
        <v>-27150.455066507406</v>
      </c>
      <c r="F41" s="72">
        <f t="shared" si="1"/>
        <v>-27150.5</v>
      </c>
      <c r="G41" s="72">
        <f t="shared" si="2"/>
        <v>1.8668124997930136E-2</v>
      </c>
      <c r="H41" s="72"/>
      <c r="I41" s="72">
        <f t="shared" si="5"/>
        <v>1.8668124997930136E-2</v>
      </c>
      <c r="J41" s="72"/>
      <c r="K41" s="72"/>
      <c r="L41" s="72"/>
      <c r="M41" s="72"/>
      <c r="O41" s="72">
        <f t="shared" ca="1" si="3"/>
        <v>8.9813868069960556E-2</v>
      </c>
      <c r="P41" s="72"/>
      <c r="Q41" s="73">
        <f t="shared" si="4"/>
        <v>24035.978000000003</v>
      </c>
      <c r="R41" s="72"/>
      <c r="S41" s="72"/>
      <c r="T41" s="72"/>
      <c r="U41" s="72"/>
      <c r="V41" s="72"/>
      <c r="W41" s="72"/>
      <c r="X41" s="72"/>
      <c r="Y41" s="72"/>
    </row>
    <row r="42" spans="1:25" x14ac:dyDescent="0.2">
      <c r="A42" s="31" t="s">
        <v>47</v>
      </c>
      <c r="B42" s="32" t="s">
        <v>31</v>
      </c>
      <c r="C42" s="13">
        <v>39063.379000000001</v>
      </c>
      <c r="D42" s="72"/>
      <c r="E42" s="72">
        <f t="shared" si="0"/>
        <v>-27129.030685773949</v>
      </c>
      <c r="F42" s="72">
        <f t="shared" si="1"/>
        <v>-27129</v>
      </c>
      <c r="G42" s="72">
        <f t="shared" si="2"/>
        <v>-1.2748749999445863E-2</v>
      </c>
      <c r="H42" s="72"/>
      <c r="I42" s="72">
        <f t="shared" si="5"/>
        <v>-1.2748749999445863E-2</v>
      </c>
      <c r="J42" s="72"/>
      <c r="K42" s="72"/>
      <c r="L42" s="72"/>
      <c r="M42" s="72"/>
      <c r="O42" s="72">
        <f t="shared" ca="1" si="3"/>
        <v>8.9750753765611757E-2</v>
      </c>
      <c r="P42" s="72"/>
      <c r="Q42" s="73">
        <f t="shared" si="4"/>
        <v>24044.879000000001</v>
      </c>
      <c r="R42" s="72"/>
      <c r="S42" s="72"/>
      <c r="T42" s="72"/>
      <c r="U42" s="72"/>
      <c r="V42" s="72"/>
      <c r="W42" s="72"/>
      <c r="X42" s="72"/>
      <c r="Y42" s="72"/>
    </row>
    <row r="43" spans="1:25" x14ac:dyDescent="0.2">
      <c r="A43" s="31" t="s">
        <v>47</v>
      </c>
      <c r="B43" s="32" t="s">
        <v>31</v>
      </c>
      <c r="C43" s="13">
        <v>39339.235999999997</v>
      </c>
      <c r="D43" s="31"/>
      <c r="E43" s="31">
        <f t="shared" si="0"/>
        <v>-26465.052998324165</v>
      </c>
      <c r="F43" s="72">
        <f t="shared" si="1"/>
        <v>-26465</v>
      </c>
      <c r="G43" s="72">
        <f t="shared" si="2"/>
        <v>-2.2018750001734588E-2</v>
      </c>
      <c r="H43" s="72"/>
      <c r="I43" s="72">
        <f t="shared" si="5"/>
        <v>-2.2018750001734588E-2</v>
      </c>
      <c r="J43" s="72"/>
      <c r="K43" s="72"/>
      <c r="L43" s="72"/>
      <c r="M43" s="72"/>
      <c r="O43" s="72">
        <f t="shared" ca="1" si="3"/>
        <v>8.7801549203397805E-2</v>
      </c>
      <c r="P43" s="72"/>
      <c r="Q43" s="73">
        <f t="shared" si="4"/>
        <v>24320.735999999997</v>
      </c>
      <c r="R43" s="72"/>
      <c r="S43" s="72"/>
      <c r="T43" s="72"/>
      <c r="U43" s="72"/>
      <c r="V43" s="72"/>
      <c r="W43" s="72"/>
      <c r="X43" s="72"/>
      <c r="Y43" s="72"/>
    </row>
    <row r="44" spans="1:25" x14ac:dyDescent="0.2">
      <c r="A44" s="31" t="s">
        <v>47</v>
      </c>
      <c r="B44" s="32" t="s">
        <v>31</v>
      </c>
      <c r="C44" s="13">
        <v>39414.455000000002</v>
      </c>
      <c r="D44" s="31"/>
      <c r="E44" s="31">
        <f t="shared" si="0"/>
        <v>-26284.003622479835</v>
      </c>
      <c r="F44" s="72">
        <f t="shared" si="1"/>
        <v>-26284</v>
      </c>
      <c r="G44" s="72">
        <f t="shared" si="2"/>
        <v>-1.5050000001792796E-3</v>
      </c>
      <c r="H44" s="72"/>
      <c r="I44" s="72">
        <f t="shared" si="5"/>
        <v>-1.5050000001792796E-3</v>
      </c>
      <c r="J44" s="72"/>
      <c r="K44" s="72"/>
      <c r="L44" s="72"/>
      <c r="M44" s="72"/>
      <c r="O44" s="72">
        <f t="shared" ca="1" si="3"/>
        <v>8.7270214827252141E-2</v>
      </c>
      <c r="P44" s="72"/>
      <c r="Q44" s="73">
        <f t="shared" si="4"/>
        <v>24395.955000000002</v>
      </c>
      <c r="R44" s="72"/>
      <c r="S44" s="72"/>
      <c r="T44" s="72"/>
      <c r="U44" s="72"/>
      <c r="V44" s="72"/>
      <c r="W44" s="72"/>
      <c r="X44" s="72"/>
      <c r="Y44" s="72"/>
    </row>
    <row r="45" spans="1:25" x14ac:dyDescent="0.2">
      <c r="A45" s="31" t="s">
        <v>47</v>
      </c>
      <c r="B45" s="32" t="s">
        <v>31</v>
      </c>
      <c r="C45" s="13">
        <v>40127.419000000002</v>
      </c>
      <c r="D45" s="31"/>
      <c r="E45" s="31">
        <f t="shared" si="0"/>
        <v>-24567.925408205941</v>
      </c>
      <c r="F45" s="72">
        <f t="shared" si="1"/>
        <v>-24568</v>
      </c>
      <c r="G45" s="72">
        <f t="shared" si="2"/>
        <v>3.0989999999292195E-2</v>
      </c>
      <c r="H45" s="72"/>
      <c r="I45" s="72">
        <f t="shared" si="5"/>
        <v>3.0989999999292195E-2</v>
      </c>
      <c r="J45" s="72"/>
      <c r="K45" s="72"/>
      <c r="L45" s="72"/>
      <c r="M45" s="72"/>
      <c r="O45" s="72">
        <f t="shared" ca="1" si="3"/>
        <v>8.2232812675506445E-2</v>
      </c>
      <c r="P45" s="72"/>
      <c r="Q45" s="73">
        <f t="shared" si="4"/>
        <v>25108.919000000002</v>
      </c>
      <c r="R45" s="72"/>
      <c r="S45" s="72"/>
      <c r="T45" s="72"/>
      <c r="U45" s="72"/>
      <c r="V45" s="72"/>
      <c r="W45" s="72"/>
      <c r="X45" s="72"/>
      <c r="Y45" s="72"/>
    </row>
    <row r="46" spans="1:25" x14ac:dyDescent="0.2">
      <c r="A46" s="31" t="s">
        <v>47</v>
      </c>
      <c r="B46" s="32" t="s">
        <v>31</v>
      </c>
      <c r="C46" s="13">
        <v>45607.347999999998</v>
      </c>
      <c r="D46" s="31"/>
      <c r="E46" s="31">
        <f t="shared" si="0"/>
        <v>-11377.937172239299</v>
      </c>
      <c r="F46" s="72">
        <f t="shared" si="1"/>
        <v>-11378</v>
      </c>
      <c r="G46" s="72">
        <f t="shared" si="2"/>
        <v>2.6102499992703088E-2</v>
      </c>
      <c r="H46" s="72"/>
      <c r="I46" s="72">
        <f t="shared" si="5"/>
        <v>2.6102499992703088E-2</v>
      </c>
      <c r="J46" s="72"/>
      <c r="K46" s="72"/>
      <c r="L46" s="72"/>
      <c r="M46" s="72"/>
      <c r="O46" s="72">
        <f t="shared" ca="1" si="3"/>
        <v>4.3512920844780548E-2</v>
      </c>
      <c r="P46" s="72"/>
      <c r="Q46" s="73">
        <f t="shared" si="4"/>
        <v>30588.847999999998</v>
      </c>
      <c r="R46" s="72"/>
      <c r="S46" s="72"/>
      <c r="T46" s="72"/>
      <c r="U46" s="72"/>
      <c r="V46" s="72"/>
      <c r="W46" s="72"/>
      <c r="X46" s="72"/>
      <c r="Y46" s="72"/>
    </row>
    <row r="47" spans="1:25" x14ac:dyDescent="0.2">
      <c r="A47" s="31" t="s">
        <v>47</v>
      </c>
      <c r="B47" s="32" t="s">
        <v>31</v>
      </c>
      <c r="C47" s="13">
        <v>45940.54</v>
      </c>
      <c r="D47" s="31"/>
      <c r="E47" s="31">
        <f t="shared" si="0"/>
        <v>-10575.956241406391</v>
      </c>
      <c r="F47" s="72">
        <f t="shared" si="1"/>
        <v>-10576</v>
      </c>
      <c r="G47" s="72">
        <f t="shared" si="2"/>
        <v>1.81799999991199E-2</v>
      </c>
      <c r="H47" s="72"/>
      <c r="I47" s="72">
        <f t="shared" si="5"/>
        <v>1.81799999991199E-2</v>
      </c>
      <c r="J47" s="72"/>
      <c r="K47" s="72"/>
      <c r="L47" s="72"/>
      <c r="M47" s="72"/>
      <c r="O47" s="72">
        <f t="shared" ca="1" si="3"/>
        <v>4.1158610515118516E-2</v>
      </c>
      <c r="P47" s="72"/>
      <c r="Q47" s="73">
        <f t="shared" si="4"/>
        <v>30922.04</v>
      </c>
      <c r="R47" s="72"/>
      <c r="S47" s="72"/>
      <c r="T47" s="72"/>
      <c r="U47" s="72"/>
      <c r="V47" s="72"/>
      <c r="W47" s="72"/>
      <c r="X47" s="72"/>
      <c r="Y47" s="72"/>
    </row>
    <row r="48" spans="1:25" x14ac:dyDescent="0.2">
      <c r="A48" s="31" t="s">
        <v>47</v>
      </c>
      <c r="B48" s="32" t="s">
        <v>31</v>
      </c>
      <c r="C48" s="13">
        <v>46685.455999999998</v>
      </c>
      <c r="D48" s="31"/>
      <c r="E48" s="31">
        <f t="shared" si="0"/>
        <v>-8782.9707343344398</v>
      </c>
      <c r="F48" s="72">
        <f t="shared" si="1"/>
        <v>-8783</v>
      </c>
      <c r="G48" s="72">
        <f t="shared" si="2"/>
        <v>1.2158749996160623E-2</v>
      </c>
      <c r="H48" s="72"/>
      <c r="I48" s="72">
        <f t="shared" si="5"/>
        <v>1.2158749996160623E-2</v>
      </c>
      <c r="J48" s="72"/>
      <c r="K48" s="72"/>
      <c r="L48" s="72"/>
      <c r="M48" s="72"/>
      <c r="O48" s="72">
        <f t="shared" ca="1" si="3"/>
        <v>3.5895171087332957E-2</v>
      </c>
      <c r="P48" s="72"/>
      <c r="Q48" s="73">
        <f t="shared" si="4"/>
        <v>31666.955999999998</v>
      </c>
      <c r="R48" s="72"/>
      <c r="S48" s="72"/>
      <c r="T48" s="72"/>
      <c r="U48" s="72"/>
      <c r="V48" s="72"/>
      <c r="W48" s="72"/>
      <c r="X48" s="72"/>
      <c r="Y48" s="72"/>
    </row>
    <row r="49" spans="1:25" x14ac:dyDescent="0.2">
      <c r="A49" s="31" t="s">
        <v>47</v>
      </c>
      <c r="B49" s="32" t="s">
        <v>31</v>
      </c>
      <c r="C49" s="13">
        <v>47776.453999999998</v>
      </c>
      <c r="D49" s="31"/>
      <c r="E49" s="31">
        <f t="shared" si="0"/>
        <v>-6156.9785389130857</v>
      </c>
      <c r="F49" s="72">
        <f t="shared" si="1"/>
        <v>-6157</v>
      </c>
      <c r="G49" s="72">
        <f t="shared" si="2"/>
        <v>8.9162499934900552E-3</v>
      </c>
      <c r="H49" s="72"/>
      <c r="I49" s="72">
        <f t="shared" si="5"/>
        <v>8.9162499934900552E-3</v>
      </c>
      <c r="J49" s="72"/>
      <c r="K49" s="72"/>
      <c r="L49" s="72"/>
      <c r="M49" s="72"/>
      <c r="O49" s="72">
        <f t="shared" ca="1" si="3"/>
        <v>2.8186419309661523E-2</v>
      </c>
      <c r="P49" s="72"/>
      <c r="Q49" s="73">
        <f t="shared" si="4"/>
        <v>32757.953999999998</v>
      </c>
      <c r="R49" s="72"/>
      <c r="S49" s="72"/>
      <c r="T49" s="72"/>
      <c r="U49" s="72"/>
      <c r="V49" s="72"/>
      <c r="W49" s="72"/>
      <c r="X49" s="72"/>
      <c r="Y49" s="72"/>
    </row>
    <row r="50" spans="1:25" x14ac:dyDescent="0.2">
      <c r="A50" s="31" t="s">
        <v>47</v>
      </c>
      <c r="B50" s="32" t="s">
        <v>28</v>
      </c>
      <c r="C50" s="13">
        <v>50043.4058</v>
      </c>
      <c r="D50" s="31"/>
      <c r="E50" s="31">
        <f t="shared" si="0"/>
        <v>-700.50865152887752</v>
      </c>
      <c r="F50" s="72">
        <f t="shared" si="1"/>
        <v>-700.5</v>
      </c>
      <c r="G50" s="72">
        <f t="shared" si="2"/>
        <v>-3.5943750044680201E-3</v>
      </c>
      <c r="H50" s="72"/>
      <c r="J50" s="72">
        <f>+G50</f>
        <v>-3.5943750044680201E-3</v>
      </c>
      <c r="K50" s="72"/>
      <c r="L50" s="72"/>
      <c r="M50" s="72"/>
      <c r="O50" s="72">
        <f t="shared" ca="1" si="3"/>
        <v>1.2168595975745232E-2</v>
      </c>
      <c r="P50" s="72"/>
      <c r="Q50" s="73">
        <f t="shared" si="4"/>
        <v>35024.9058</v>
      </c>
      <c r="R50" s="72"/>
      <c r="S50" s="72"/>
      <c r="T50" s="72"/>
      <c r="U50" s="72"/>
      <c r="V50" s="72"/>
      <c r="W50" s="72"/>
      <c r="X50" s="72"/>
      <c r="Y50" s="72"/>
    </row>
    <row r="51" spans="1:25" x14ac:dyDescent="0.2">
      <c r="A51" s="31" t="s">
        <v>47</v>
      </c>
      <c r="B51" s="32" t="s">
        <v>31</v>
      </c>
      <c r="C51" s="13">
        <v>50043.611599999997</v>
      </c>
      <c r="D51" s="31"/>
      <c r="E51" s="31">
        <f t="shared" si="0"/>
        <v>-700.01329847249485</v>
      </c>
      <c r="F51" s="72">
        <f t="shared" si="1"/>
        <v>-700</v>
      </c>
      <c r="G51" s="72">
        <f t="shared" si="2"/>
        <v>-5.525000007764902E-3</v>
      </c>
      <c r="H51" s="72"/>
      <c r="J51" s="72">
        <f>+G51</f>
        <v>-5.525000007764902E-3</v>
      </c>
      <c r="K51" s="72"/>
      <c r="L51" s="72"/>
      <c r="M51" s="72"/>
      <c r="O51" s="72">
        <f t="shared" ca="1" si="3"/>
        <v>1.2167128201225492E-2</v>
      </c>
      <c r="P51" s="72"/>
      <c r="Q51" s="73">
        <f t="shared" si="4"/>
        <v>35025.111599999997</v>
      </c>
      <c r="R51" s="72"/>
      <c r="S51" s="72"/>
      <c r="T51" s="72"/>
      <c r="U51" s="72"/>
      <c r="V51" s="72"/>
      <c r="W51" s="72"/>
      <c r="X51" s="72"/>
      <c r="Y51" s="72"/>
    </row>
    <row r="52" spans="1:25" x14ac:dyDescent="0.2">
      <c r="A52" s="31" t="s">
        <v>47</v>
      </c>
      <c r="B52" s="32" t="s">
        <v>28</v>
      </c>
      <c r="C52" s="13">
        <v>50330.4931</v>
      </c>
      <c r="D52" s="31"/>
      <c r="E52" s="31">
        <f t="shared" si="0"/>
        <v>-9.5000436262169874</v>
      </c>
      <c r="F52" s="72">
        <f t="shared" si="1"/>
        <v>-9.5</v>
      </c>
      <c r="G52" s="72">
        <f t="shared" si="2"/>
        <v>-1.8124999769497663E-5</v>
      </c>
      <c r="H52" s="72"/>
      <c r="J52" s="72">
        <f>+G52</f>
        <v>-1.8124999769497663E-5</v>
      </c>
      <c r="K52" s="72"/>
      <c r="L52" s="72"/>
      <c r="M52" s="72"/>
      <c r="O52" s="72">
        <f t="shared" ca="1" si="3"/>
        <v>1.0140131589465353E-2</v>
      </c>
      <c r="P52" s="72"/>
      <c r="Q52" s="73">
        <f t="shared" si="4"/>
        <v>35311.9931</v>
      </c>
      <c r="R52" s="72"/>
      <c r="S52" s="72"/>
      <c r="T52" s="72"/>
      <c r="U52" s="72"/>
      <c r="V52" s="72"/>
      <c r="W52" s="72"/>
      <c r="X52" s="72"/>
      <c r="Y52" s="72"/>
    </row>
    <row r="53" spans="1:25" x14ac:dyDescent="0.2">
      <c r="A53" s="31" t="s">
        <v>47</v>
      </c>
      <c r="B53" s="32" t="s">
        <v>28</v>
      </c>
      <c r="C53" s="13">
        <v>50332.571900000003</v>
      </c>
      <c r="D53" s="31"/>
      <c r="E53" s="31">
        <f t="shared" ref="E53:E75" si="6">+(C53-C$7)/C$8</f>
        <v>-4.4964482247133413</v>
      </c>
      <c r="F53" s="72">
        <f t="shared" ref="F53:F75" si="7">ROUND(2*E53,0)/2</f>
        <v>-4.5</v>
      </c>
      <c r="G53" s="72">
        <f t="shared" ref="G53:G75" si="8">+C53-(C$7+F53*C$8)</f>
        <v>1.4756250020582229E-3</v>
      </c>
      <c r="H53" s="72"/>
      <c r="J53" s="72">
        <f>+G53</f>
        <v>1.4756250020582229E-3</v>
      </c>
      <c r="K53" s="72"/>
      <c r="L53" s="72"/>
      <c r="M53" s="72"/>
      <c r="O53" s="72">
        <f t="shared" ref="O53:O75" ca="1" si="9">+C$11+C$12*F53</f>
        <v>1.0125453844267959E-2</v>
      </c>
      <c r="P53" s="72"/>
      <c r="Q53" s="73">
        <f t="shared" ref="Q53:Q75" si="10">+C53-15018.5</f>
        <v>35314.071900000003</v>
      </c>
      <c r="R53" s="72"/>
      <c r="S53" s="72"/>
      <c r="T53" s="72"/>
      <c r="U53" s="72"/>
      <c r="V53" s="72"/>
      <c r="W53" s="72"/>
      <c r="X53" s="72"/>
      <c r="Y53" s="72"/>
    </row>
    <row r="54" spans="1:25" x14ac:dyDescent="0.2">
      <c r="A54" s="31" t="s">
        <v>26</v>
      </c>
      <c r="B54" s="31"/>
      <c r="C54" s="13">
        <v>50334.44</v>
      </c>
      <c r="D54" s="13" t="s">
        <v>13</v>
      </c>
      <c r="E54" s="31">
        <f t="shared" si="6"/>
        <v>0</v>
      </c>
      <c r="F54" s="72">
        <f t="shared" si="7"/>
        <v>0</v>
      </c>
      <c r="G54" s="72">
        <f t="shared" si="8"/>
        <v>0</v>
      </c>
      <c r="H54" s="72">
        <f>+G54</f>
        <v>0</v>
      </c>
      <c r="I54" s="72"/>
      <c r="J54" s="72"/>
      <c r="K54" s="72"/>
      <c r="L54" s="72"/>
      <c r="M54" s="72"/>
      <c r="N54" s="72"/>
      <c r="O54" s="72">
        <f t="shared" ca="1" si="9"/>
        <v>1.0112243873590304E-2</v>
      </c>
      <c r="P54" s="72"/>
      <c r="Q54" s="73">
        <f t="shared" si="10"/>
        <v>35315.94</v>
      </c>
      <c r="R54" s="72"/>
      <c r="S54" s="72"/>
      <c r="T54" s="72"/>
      <c r="U54" s="72"/>
      <c r="V54" s="72"/>
      <c r="W54" s="72"/>
      <c r="X54" s="72"/>
      <c r="Y54" s="72"/>
    </row>
    <row r="55" spans="1:25" x14ac:dyDescent="0.2">
      <c r="A55" s="31" t="s">
        <v>47</v>
      </c>
      <c r="B55" s="32" t="s">
        <v>31</v>
      </c>
      <c r="C55" s="13">
        <v>50334.44</v>
      </c>
      <c r="D55" s="31"/>
      <c r="E55" s="31">
        <f t="shared" si="6"/>
        <v>0</v>
      </c>
      <c r="F55" s="72">
        <f t="shared" si="7"/>
        <v>0</v>
      </c>
      <c r="G55" s="72">
        <f t="shared" si="8"/>
        <v>0</v>
      </c>
      <c r="H55" s="72"/>
      <c r="J55" s="72">
        <f t="shared" ref="J55:J64" si="11">+G55</f>
        <v>0</v>
      </c>
      <c r="K55" s="72"/>
      <c r="L55" s="72"/>
      <c r="M55" s="72"/>
      <c r="O55" s="72">
        <f t="shared" ca="1" si="9"/>
        <v>1.0112243873590304E-2</v>
      </c>
      <c r="P55" s="72"/>
      <c r="Q55" s="73">
        <f t="shared" si="10"/>
        <v>35315.94</v>
      </c>
      <c r="R55" s="72"/>
      <c r="S55" s="72"/>
      <c r="T55" s="72"/>
      <c r="U55" s="72"/>
      <c r="V55" s="72"/>
      <c r="W55" s="72"/>
      <c r="X55" s="72"/>
      <c r="Y55" s="72"/>
    </row>
    <row r="56" spans="1:25" x14ac:dyDescent="0.2">
      <c r="A56" s="31" t="s">
        <v>47</v>
      </c>
      <c r="B56" s="32" t="s">
        <v>28</v>
      </c>
      <c r="C56" s="13">
        <v>50368.301899999999</v>
      </c>
      <c r="D56" s="31"/>
      <c r="E56" s="31">
        <f t="shared" si="6"/>
        <v>81.504352090589052</v>
      </c>
      <c r="F56" s="72">
        <f t="shared" si="7"/>
        <v>81.5</v>
      </c>
      <c r="G56" s="72">
        <f t="shared" si="8"/>
        <v>1.8081249945680611E-3</v>
      </c>
      <c r="H56" s="72"/>
      <c r="J56" s="72">
        <f t="shared" si="11"/>
        <v>1.8081249945680611E-3</v>
      </c>
      <c r="K56" s="72"/>
      <c r="L56" s="72"/>
      <c r="M56" s="72"/>
      <c r="O56" s="72">
        <f t="shared" ca="1" si="9"/>
        <v>9.8729966268727778E-3</v>
      </c>
      <c r="P56" s="72"/>
      <c r="Q56" s="73">
        <f t="shared" si="10"/>
        <v>35349.801899999999</v>
      </c>
      <c r="R56" s="72"/>
      <c r="S56" s="72"/>
      <c r="T56" s="72"/>
      <c r="U56" s="72"/>
      <c r="V56" s="72"/>
      <c r="W56" s="72"/>
      <c r="X56" s="72"/>
      <c r="Y56" s="72"/>
    </row>
    <row r="57" spans="1:25" x14ac:dyDescent="0.2">
      <c r="A57" s="31" t="s">
        <v>47</v>
      </c>
      <c r="B57" s="32" t="s">
        <v>31</v>
      </c>
      <c r="C57" s="13">
        <v>50369.339</v>
      </c>
      <c r="D57" s="31"/>
      <c r="E57" s="31">
        <f t="shared" si="6"/>
        <v>84.000613775647224</v>
      </c>
      <c r="F57" s="72">
        <f t="shared" si="7"/>
        <v>84</v>
      </c>
      <c r="G57" s="72">
        <f t="shared" si="8"/>
        <v>2.5499999901512638E-4</v>
      </c>
      <c r="H57" s="72"/>
      <c r="J57" s="72">
        <f t="shared" si="11"/>
        <v>2.5499999901512638E-4</v>
      </c>
      <c r="K57" s="72"/>
      <c r="L57" s="72"/>
      <c r="M57" s="72"/>
      <c r="O57" s="72">
        <f t="shared" ca="1" si="9"/>
        <v>9.8656577542740823E-3</v>
      </c>
      <c r="P57" s="72"/>
      <c r="Q57" s="73">
        <f t="shared" si="10"/>
        <v>35350.839</v>
      </c>
      <c r="R57" s="72"/>
      <c r="S57" s="72"/>
      <c r="T57" s="72"/>
      <c r="U57" s="72"/>
      <c r="V57" s="72"/>
      <c r="W57" s="72"/>
      <c r="X57" s="72"/>
      <c r="Y57" s="72"/>
    </row>
    <row r="58" spans="1:25" x14ac:dyDescent="0.2">
      <c r="A58" s="31" t="s">
        <v>47</v>
      </c>
      <c r="B58" s="32" t="s">
        <v>31</v>
      </c>
      <c r="C58" s="13">
        <v>50376.396800000002</v>
      </c>
      <c r="D58" s="31"/>
      <c r="E58" s="31">
        <f t="shared" si="6"/>
        <v>100.98847967169003</v>
      </c>
      <c r="F58" s="72">
        <f t="shared" si="7"/>
        <v>101</v>
      </c>
      <c r="G58" s="72">
        <f t="shared" si="8"/>
        <v>-4.786249999597203E-3</v>
      </c>
      <c r="H58" s="72"/>
      <c r="J58" s="72">
        <f t="shared" si="11"/>
        <v>-4.786249999597203E-3</v>
      </c>
      <c r="K58" s="72"/>
      <c r="L58" s="72"/>
      <c r="M58" s="72"/>
      <c r="O58" s="72">
        <f t="shared" ca="1" si="9"/>
        <v>9.8157534206029413E-3</v>
      </c>
      <c r="P58" s="72"/>
      <c r="Q58" s="73">
        <f t="shared" si="10"/>
        <v>35357.896800000002</v>
      </c>
      <c r="R58" s="72"/>
      <c r="S58" s="72"/>
      <c r="T58" s="72"/>
      <c r="U58" s="72"/>
      <c r="V58" s="72"/>
      <c r="W58" s="72"/>
      <c r="X58" s="72"/>
      <c r="Y58" s="72"/>
    </row>
    <row r="59" spans="1:25" x14ac:dyDescent="0.2">
      <c r="A59" s="31" t="s">
        <v>47</v>
      </c>
      <c r="B59" s="32" t="s">
        <v>31</v>
      </c>
      <c r="C59" s="13">
        <v>50465.309000000001</v>
      </c>
      <c r="D59" s="31"/>
      <c r="E59" s="31">
        <f t="shared" si="6"/>
        <v>314.99688599116951</v>
      </c>
      <c r="F59" s="72">
        <f t="shared" si="7"/>
        <v>315</v>
      </c>
      <c r="G59" s="72">
        <f t="shared" si="8"/>
        <v>-1.2937499996041879E-3</v>
      </c>
      <c r="H59" s="72"/>
      <c r="J59" s="72">
        <f t="shared" si="11"/>
        <v>-1.2937499996041879E-3</v>
      </c>
      <c r="K59" s="72"/>
      <c r="L59" s="72"/>
      <c r="M59" s="72"/>
      <c r="O59" s="72">
        <f t="shared" ca="1" si="9"/>
        <v>9.1875459261544692E-3</v>
      </c>
      <c r="P59" s="72"/>
      <c r="Q59" s="73">
        <f t="shared" si="10"/>
        <v>35446.809000000001</v>
      </c>
      <c r="R59" s="72"/>
      <c r="S59" s="72"/>
      <c r="T59" s="72"/>
      <c r="U59" s="72"/>
      <c r="V59" s="72"/>
      <c r="W59" s="72"/>
      <c r="X59" s="72"/>
      <c r="Y59" s="72"/>
    </row>
    <row r="60" spans="1:25" x14ac:dyDescent="0.2">
      <c r="A60" s="31" t="s">
        <v>47</v>
      </c>
      <c r="B60" s="32" t="s">
        <v>31</v>
      </c>
      <c r="C60" s="13">
        <v>50604.4905</v>
      </c>
      <c r="D60" s="31"/>
      <c r="E60" s="31">
        <f t="shared" si="6"/>
        <v>650.00165478729377</v>
      </c>
      <c r="F60" s="72">
        <f t="shared" si="7"/>
        <v>650</v>
      </c>
      <c r="G60" s="72">
        <f t="shared" si="8"/>
        <v>6.874999962747097E-4</v>
      </c>
      <c r="H60" s="72"/>
      <c r="J60" s="72">
        <f t="shared" si="11"/>
        <v>6.874999962747097E-4</v>
      </c>
      <c r="K60" s="72"/>
      <c r="L60" s="72"/>
      <c r="M60" s="72"/>
      <c r="O60" s="72">
        <f t="shared" ca="1" si="9"/>
        <v>8.2041369979290579E-3</v>
      </c>
      <c r="P60" s="72"/>
      <c r="Q60" s="73">
        <f t="shared" si="10"/>
        <v>35585.9905</v>
      </c>
      <c r="R60" s="72"/>
      <c r="S60" s="72"/>
      <c r="T60" s="72"/>
      <c r="U60" s="72"/>
      <c r="V60" s="72"/>
      <c r="W60" s="72"/>
      <c r="X60" s="72"/>
      <c r="Y60" s="72"/>
    </row>
    <row r="61" spans="1:25" x14ac:dyDescent="0.2">
      <c r="A61" s="31" t="s">
        <v>47</v>
      </c>
      <c r="B61" s="32" t="s">
        <v>28</v>
      </c>
      <c r="C61" s="13">
        <v>50652.4836</v>
      </c>
      <c r="D61" s="31"/>
      <c r="E61" s="31">
        <f t="shared" si="6"/>
        <v>765.51928729814688</v>
      </c>
      <c r="F61" s="72">
        <f t="shared" si="7"/>
        <v>765.5</v>
      </c>
      <c r="G61" s="72">
        <f t="shared" si="8"/>
        <v>8.0131249997066334E-3</v>
      </c>
      <c r="H61" s="72"/>
      <c r="J61" s="72">
        <f t="shared" si="11"/>
        <v>8.0131249997066334E-3</v>
      </c>
      <c r="K61" s="72"/>
      <c r="L61" s="72"/>
      <c r="M61" s="72"/>
      <c r="O61" s="72">
        <f t="shared" ca="1" si="9"/>
        <v>7.8650810838692513E-3</v>
      </c>
      <c r="P61" s="72"/>
      <c r="Q61" s="73">
        <f t="shared" si="10"/>
        <v>35633.9836</v>
      </c>
      <c r="R61" s="72"/>
      <c r="S61" s="72"/>
      <c r="T61" s="72"/>
      <c r="U61" s="72"/>
      <c r="V61" s="72"/>
      <c r="W61" s="72"/>
      <c r="X61" s="72"/>
      <c r="Y61" s="72"/>
    </row>
    <row r="62" spans="1:25" x14ac:dyDescent="0.2">
      <c r="A62" s="31" t="s">
        <v>47</v>
      </c>
      <c r="B62" s="32" t="s">
        <v>31</v>
      </c>
      <c r="C62" s="13">
        <v>50668.47</v>
      </c>
      <c r="D62" s="31"/>
      <c r="E62" s="31">
        <f t="shared" si="6"/>
        <v>803.99796611597071</v>
      </c>
      <c r="F62" s="72">
        <f t="shared" si="7"/>
        <v>804</v>
      </c>
      <c r="G62" s="72">
        <f t="shared" si="8"/>
        <v>-8.4500000230036676E-4</v>
      </c>
      <c r="H62" s="72"/>
      <c r="J62" s="72">
        <f t="shared" si="11"/>
        <v>-8.4500000230036676E-4</v>
      </c>
      <c r="K62" s="72"/>
      <c r="L62" s="72"/>
      <c r="M62" s="72"/>
      <c r="O62" s="72">
        <f t="shared" ca="1" si="9"/>
        <v>7.7520624458493163E-3</v>
      </c>
      <c r="P62" s="72"/>
      <c r="Q62" s="73">
        <f t="shared" si="10"/>
        <v>35649.97</v>
      </c>
      <c r="R62" s="72"/>
      <c r="S62" s="72"/>
      <c r="T62" s="72"/>
      <c r="U62" s="72"/>
      <c r="V62" s="72"/>
      <c r="W62" s="72"/>
      <c r="X62" s="72"/>
      <c r="Y62" s="72"/>
    </row>
    <row r="63" spans="1:25" x14ac:dyDescent="0.2">
      <c r="A63" s="31" t="s">
        <v>47</v>
      </c>
      <c r="B63" s="32" t="s">
        <v>28</v>
      </c>
      <c r="C63" s="13">
        <v>50672.412100000001</v>
      </c>
      <c r="D63" s="31"/>
      <c r="E63" s="31">
        <f t="shared" si="6"/>
        <v>813.48645631812599</v>
      </c>
      <c r="F63" s="72">
        <f t="shared" si="7"/>
        <v>813.5</v>
      </c>
      <c r="G63" s="72">
        <f t="shared" si="8"/>
        <v>-5.6268749976879917E-3</v>
      </c>
      <c r="H63" s="72"/>
      <c r="J63" s="72">
        <f t="shared" si="11"/>
        <v>-5.6268749976879917E-3</v>
      </c>
      <c r="K63" s="72"/>
      <c r="L63" s="72"/>
      <c r="M63" s="72"/>
      <c r="O63" s="72">
        <f t="shared" ca="1" si="9"/>
        <v>7.7241747299742671E-3</v>
      </c>
      <c r="P63" s="72"/>
      <c r="Q63" s="73">
        <f t="shared" si="10"/>
        <v>35653.912100000001</v>
      </c>
      <c r="R63" s="72"/>
      <c r="S63" s="72"/>
      <c r="T63" s="72"/>
      <c r="U63" s="72"/>
      <c r="V63" s="72"/>
      <c r="W63" s="72"/>
      <c r="X63" s="72"/>
      <c r="Y63" s="72"/>
    </row>
    <row r="64" spans="1:25" x14ac:dyDescent="0.2">
      <c r="A64" s="31" t="s">
        <v>47</v>
      </c>
      <c r="B64" s="32" t="s">
        <v>31</v>
      </c>
      <c r="C64" s="13">
        <v>50673.456599999998</v>
      </c>
      <c r="D64" s="31"/>
      <c r="E64" s="31">
        <f t="shared" si="6"/>
        <v>816.00052953192471</v>
      </c>
      <c r="F64" s="72">
        <f t="shared" si="7"/>
        <v>816</v>
      </c>
      <c r="G64" s="72">
        <f t="shared" si="8"/>
        <v>2.1999999444233254E-4</v>
      </c>
      <c r="H64" s="72"/>
      <c r="J64" s="72">
        <f t="shared" si="11"/>
        <v>2.1999999444233254E-4</v>
      </c>
      <c r="K64" s="72"/>
      <c r="L64" s="72"/>
      <c r="M64" s="72"/>
      <c r="O64" s="72">
        <f t="shared" ca="1" si="9"/>
        <v>7.7168358573755707E-3</v>
      </c>
      <c r="P64" s="72"/>
      <c r="Q64" s="73">
        <f t="shared" si="10"/>
        <v>35654.956599999998</v>
      </c>
      <c r="R64" s="72"/>
      <c r="S64" s="72"/>
      <c r="T64" s="72"/>
      <c r="U64" s="72"/>
      <c r="V64" s="72"/>
      <c r="W64" s="72"/>
      <c r="X64" s="72"/>
      <c r="Y64" s="72"/>
    </row>
    <row r="65" spans="1:25" x14ac:dyDescent="0.2">
      <c r="A65" s="103" t="s">
        <v>150</v>
      </c>
      <c r="B65" s="64" t="s">
        <v>31</v>
      </c>
      <c r="C65" s="104">
        <v>50673.456700000002</v>
      </c>
      <c r="D65" s="103" t="s">
        <v>143</v>
      </c>
      <c r="E65" s="31">
        <f t="shared" si="6"/>
        <v>816.00077022827065</v>
      </c>
      <c r="F65" s="72">
        <f t="shared" si="7"/>
        <v>816</v>
      </c>
      <c r="G65" s="72">
        <f t="shared" si="8"/>
        <v>3.1999999919207767E-4</v>
      </c>
      <c r="H65" s="72"/>
      <c r="J65" s="72"/>
      <c r="K65" s="72">
        <f>+G65</f>
        <v>3.1999999919207767E-4</v>
      </c>
      <c r="L65" s="72"/>
      <c r="M65" s="72"/>
      <c r="N65" s="72"/>
      <c r="O65" s="72">
        <f t="shared" ca="1" si="9"/>
        <v>7.7168358573755707E-3</v>
      </c>
      <c r="P65" s="72"/>
      <c r="Q65" s="73">
        <f t="shared" si="10"/>
        <v>35654.956700000002</v>
      </c>
      <c r="R65" s="72"/>
      <c r="S65" s="72"/>
      <c r="T65" s="72"/>
      <c r="U65" s="72"/>
      <c r="V65" s="72"/>
      <c r="W65" s="72"/>
      <c r="X65" s="72"/>
      <c r="Y65" s="72"/>
    </row>
    <row r="66" spans="1:25" x14ac:dyDescent="0.2">
      <c r="A66" s="31" t="s">
        <v>47</v>
      </c>
      <c r="B66" s="32" t="s">
        <v>31</v>
      </c>
      <c r="C66" s="13">
        <v>50685.502</v>
      </c>
      <c r="D66" s="31"/>
      <c r="E66" s="31">
        <f t="shared" si="6"/>
        <v>844.99336580727584</v>
      </c>
      <c r="F66" s="72">
        <f t="shared" si="7"/>
        <v>845</v>
      </c>
      <c r="G66" s="72">
        <f t="shared" si="8"/>
        <v>-2.7562500035855919E-3</v>
      </c>
      <c r="H66" s="72"/>
      <c r="J66" s="72">
        <f>+G66</f>
        <v>-2.7562500035855919E-3</v>
      </c>
      <c r="K66" s="72"/>
      <c r="L66" s="72"/>
      <c r="M66" s="72"/>
      <c r="O66" s="72">
        <f t="shared" ca="1" si="9"/>
        <v>7.6317049352306841E-3</v>
      </c>
      <c r="P66" s="72"/>
      <c r="Q66" s="73">
        <f t="shared" si="10"/>
        <v>35667.002</v>
      </c>
      <c r="R66" s="72"/>
      <c r="S66" s="72"/>
      <c r="T66" s="72"/>
      <c r="U66" s="72"/>
      <c r="V66" s="72"/>
      <c r="W66" s="72"/>
      <c r="X66" s="72"/>
      <c r="Y66" s="72"/>
    </row>
    <row r="67" spans="1:25" x14ac:dyDescent="0.2">
      <c r="A67" s="31" t="s">
        <v>47</v>
      </c>
      <c r="B67" s="32" t="s">
        <v>31</v>
      </c>
      <c r="C67" s="13">
        <v>51041.554400000001</v>
      </c>
      <c r="D67" s="31"/>
      <c r="E67" s="31">
        <f t="shared" si="6"/>
        <v>1701.9984414912308</v>
      </c>
      <c r="F67" s="72">
        <f t="shared" si="7"/>
        <v>1702</v>
      </c>
      <c r="G67" s="72">
        <f t="shared" si="8"/>
        <v>-6.4750000456115231E-4</v>
      </c>
      <c r="H67" s="72"/>
      <c r="J67" s="72">
        <f>+G67</f>
        <v>-6.4750000456115231E-4</v>
      </c>
      <c r="K67" s="72"/>
      <c r="L67" s="72"/>
      <c r="M67" s="72"/>
      <c r="O67" s="72">
        <f t="shared" ca="1" si="9"/>
        <v>5.1159394083973185E-3</v>
      </c>
      <c r="P67" s="72"/>
      <c r="Q67" s="73">
        <f t="shared" si="10"/>
        <v>36023.054400000001</v>
      </c>
      <c r="R67" s="72"/>
      <c r="S67" s="72"/>
      <c r="T67" s="72"/>
      <c r="U67" s="72"/>
      <c r="V67" s="72"/>
      <c r="W67" s="72"/>
      <c r="X67" s="72"/>
      <c r="Y67" s="72"/>
    </row>
    <row r="68" spans="1:25" x14ac:dyDescent="0.2">
      <c r="A68" s="31" t="s">
        <v>47</v>
      </c>
      <c r="B68" s="32" t="s">
        <v>31</v>
      </c>
      <c r="C68" s="13">
        <v>51079.358800000002</v>
      </c>
      <c r="D68" s="31"/>
      <c r="E68" s="31">
        <f t="shared" si="6"/>
        <v>1792.9922465693237</v>
      </c>
      <c r="F68" s="72">
        <f t="shared" si="7"/>
        <v>1793</v>
      </c>
      <c r="G68" s="72">
        <f t="shared" si="8"/>
        <v>-3.2212500009336509E-3</v>
      </c>
      <c r="H68" s="72"/>
      <c r="J68" s="72">
        <f>+G68</f>
        <v>-3.2212500009336509E-3</v>
      </c>
      <c r="K68" s="72"/>
      <c r="L68" s="72"/>
      <c r="M68" s="72"/>
      <c r="O68" s="72">
        <f t="shared" ca="1" si="9"/>
        <v>4.8488044458047438E-3</v>
      </c>
      <c r="P68" s="72"/>
      <c r="Q68" s="73">
        <f t="shared" si="10"/>
        <v>36060.858800000002</v>
      </c>
      <c r="R68" s="72"/>
      <c r="S68" s="72"/>
      <c r="T68" s="72"/>
      <c r="U68" s="72"/>
      <c r="V68" s="72"/>
      <c r="W68" s="72"/>
      <c r="X68" s="72"/>
      <c r="Y68" s="72"/>
    </row>
    <row r="69" spans="1:25" x14ac:dyDescent="0.2">
      <c r="A69" s="31" t="s">
        <v>48</v>
      </c>
      <c r="B69" s="32" t="s">
        <v>31</v>
      </c>
      <c r="C69" s="13">
        <v>51363.531999999999</v>
      </c>
      <c r="D69" s="31"/>
      <c r="E69" s="31">
        <f t="shared" si="6"/>
        <v>2476.9867225884409</v>
      </c>
      <c r="F69" s="72">
        <f t="shared" si="7"/>
        <v>2477</v>
      </c>
      <c r="G69" s="72">
        <f t="shared" si="8"/>
        <v>-5.5162499993457459E-3</v>
      </c>
      <c r="H69" s="72"/>
      <c r="I69" s="72">
        <f>+G69</f>
        <v>-5.5162499993457459E-3</v>
      </c>
      <c r="J69" s="72"/>
      <c r="K69" s="72"/>
      <c r="L69" s="72"/>
      <c r="M69" s="72"/>
      <c r="O69" s="72">
        <f t="shared" ca="1" si="9"/>
        <v>2.8408889028012172E-3</v>
      </c>
      <c r="P69" s="72"/>
      <c r="Q69" s="73">
        <f t="shared" si="10"/>
        <v>36345.031999999999</v>
      </c>
      <c r="R69" s="72"/>
      <c r="S69" s="72"/>
      <c r="T69" s="72"/>
      <c r="U69" s="72"/>
      <c r="V69" s="72"/>
      <c r="W69" s="72"/>
      <c r="X69" s="72"/>
      <c r="Y69" s="72"/>
    </row>
    <row r="70" spans="1:25" x14ac:dyDescent="0.2">
      <c r="A70" s="31" t="s">
        <v>49</v>
      </c>
      <c r="B70" s="32" t="s">
        <v>31</v>
      </c>
      <c r="C70" s="13">
        <v>51459.495000000003</v>
      </c>
      <c r="D70" s="31"/>
      <c r="E70" s="31">
        <f t="shared" si="6"/>
        <v>2707.9661460605539</v>
      </c>
      <c r="F70" s="72">
        <f t="shared" si="7"/>
        <v>2708</v>
      </c>
      <c r="G70" s="72">
        <f t="shared" si="8"/>
        <v>-1.4065000003029127E-2</v>
      </c>
      <c r="H70" s="72"/>
      <c r="I70" s="72">
        <f>+G70</f>
        <v>-1.4065000003029127E-2</v>
      </c>
      <c r="J70" s="72"/>
      <c r="K70" s="72"/>
      <c r="L70" s="72"/>
      <c r="M70" s="72"/>
      <c r="O70" s="72">
        <f t="shared" ca="1" si="9"/>
        <v>2.1627770746816041E-3</v>
      </c>
      <c r="P70" s="72"/>
      <c r="Q70" s="73">
        <f t="shared" si="10"/>
        <v>36440.995000000003</v>
      </c>
      <c r="R70" s="72"/>
      <c r="S70" s="72"/>
      <c r="T70" s="72"/>
      <c r="U70" s="72"/>
      <c r="V70" s="72"/>
      <c r="W70" s="72"/>
      <c r="X70" s="72"/>
      <c r="Y70" s="72"/>
    </row>
    <row r="71" spans="1:25" x14ac:dyDescent="0.2">
      <c r="A71" s="9" t="s">
        <v>27</v>
      </c>
      <c r="B71" s="75"/>
      <c r="C71" s="76">
        <v>51811.3969</v>
      </c>
      <c r="D71" s="76">
        <v>2.0000000000000001E-4</v>
      </c>
      <c r="E71" s="31">
        <f t="shared" si="6"/>
        <v>3554.9811203812569</v>
      </c>
      <c r="F71" s="72">
        <f t="shared" si="7"/>
        <v>3555</v>
      </c>
      <c r="G71" s="72">
        <f t="shared" si="8"/>
        <v>-7.8437500051222742E-3</v>
      </c>
      <c r="H71" s="72"/>
      <c r="J71" s="72">
        <f t="shared" ref="J71:J78" si="12">+G71</f>
        <v>-7.8437500051222742E-3</v>
      </c>
      <c r="K71" s="72"/>
      <c r="L71" s="72"/>
      <c r="M71" s="72"/>
      <c r="N71" s="72"/>
      <c r="O71" s="72">
        <f t="shared" ca="1" si="9"/>
        <v>-3.2363296175697345E-4</v>
      </c>
      <c r="P71" s="72"/>
      <c r="Q71" s="73">
        <f t="shared" si="10"/>
        <v>36792.8969</v>
      </c>
      <c r="R71" s="72"/>
      <c r="S71" s="72"/>
      <c r="T71" s="72"/>
      <c r="U71" s="72"/>
      <c r="V71" s="72"/>
      <c r="W71" s="72"/>
      <c r="X71" s="72"/>
      <c r="Y71" s="72"/>
    </row>
    <row r="72" spans="1:25" x14ac:dyDescent="0.2">
      <c r="A72" s="9" t="s">
        <v>27</v>
      </c>
      <c r="B72" s="75"/>
      <c r="C72" s="76">
        <v>51867.4827</v>
      </c>
      <c r="D72" s="76">
        <v>2.9999999999999997E-4</v>
      </c>
      <c r="E72" s="31">
        <f t="shared" si="6"/>
        <v>3689.9775851538457</v>
      </c>
      <c r="F72" s="72">
        <f t="shared" si="7"/>
        <v>3690</v>
      </c>
      <c r="G72" s="72">
        <f t="shared" si="8"/>
        <v>-9.3124999984866008E-3</v>
      </c>
      <c r="H72" s="72"/>
      <c r="J72" s="72">
        <f t="shared" si="12"/>
        <v>-9.3124999984866008E-3</v>
      </c>
      <c r="K72" s="72"/>
      <c r="L72" s="72"/>
      <c r="M72" s="72"/>
      <c r="N72" s="72"/>
      <c r="O72" s="72">
        <f t="shared" ca="1" si="9"/>
        <v>-7.1993208208661653E-4</v>
      </c>
      <c r="P72" s="72"/>
      <c r="Q72" s="73">
        <f t="shared" si="10"/>
        <v>36848.9827</v>
      </c>
      <c r="R72" s="72"/>
      <c r="S72" s="72"/>
      <c r="T72" s="72"/>
      <c r="U72" s="72"/>
      <c r="V72" s="72"/>
      <c r="W72" s="72"/>
      <c r="X72" s="72"/>
      <c r="Y72" s="72"/>
    </row>
    <row r="73" spans="1:25" x14ac:dyDescent="0.2">
      <c r="A73" s="9" t="s">
        <v>27</v>
      </c>
      <c r="B73" s="75"/>
      <c r="C73" s="76">
        <v>52135.455099999999</v>
      </c>
      <c r="D73" s="76">
        <v>5.9999999999999995E-4</v>
      </c>
      <c r="E73" s="31">
        <f t="shared" si="6"/>
        <v>4334.9773294139868</v>
      </c>
      <c r="F73" s="72">
        <f t="shared" si="7"/>
        <v>4335</v>
      </c>
      <c r="G73" s="72">
        <f t="shared" si="8"/>
        <v>-9.4187499998952262E-3</v>
      </c>
      <c r="H73" s="72"/>
      <c r="J73" s="72">
        <f t="shared" si="12"/>
        <v>-9.4187499998952262E-3</v>
      </c>
      <c r="K73" s="72"/>
      <c r="L73" s="72"/>
      <c r="M73" s="72"/>
      <c r="N73" s="72"/>
      <c r="O73" s="72">
        <f t="shared" ca="1" si="9"/>
        <v>-2.6133612125504684E-3</v>
      </c>
      <c r="P73" s="72"/>
      <c r="Q73" s="73">
        <f t="shared" si="10"/>
        <v>37116.955099999999</v>
      </c>
      <c r="R73" s="72"/>
      <c r="S73" s="72"/>
      <c r="T73" s="72"/>
      <c r="U73" s="72"/>
      <c r="V73" s="72"/>
      <c r="W73" s="72"/>
      <c r="X73" s="72"/>
      <c r="Y73" s="72"/>
    </row>
    <row r="74" spans="1:25" x14ac:dyDescent="0.2">
      <c r="A74" s="9" t="s">
        <v>27</v>
      </c>
      <c r="B74" s="75"/>
      <c r="C74" s="76">
        <v>52179.493600000002</v>
      </c>
      <c r="D74" s="76">
        <v>3.0000000000000001E-3</v>
      </c>
      <c r="E74" s="31">
        <f t="shared" si="6"/>
        <v>4440.9763846808801</v>
      </c>
      <c r="F74" s="72">
        <f t="shared" si="7"/>
        <v>4441</v>
      </c>
      <c r="G74" s="72">
        <f t="shared" si="8"/>
        <v>-9.8112499981652945E-3</v>
      </c>
      <c r="H74" s="72"/>
      <c r="J74" s="72">
        <f t="shared" si="12"/>
        <v>-9.8112499981652945E-3</v>
      </c>
      <c r="K74" s="72"/>
      <c r="L74" s="72"/>
      <c r="M74" s="72"/>
      <c r="N74" s="72"/>
      <c r="O74" s="72">
        <f t="shared" ca="1" si="9"/>
        <v>-2.9245294107352257E-3</v>
      </c>
      <c r="P74" s="72"/>
      <c r="Q74" s="73">
        <f t="shared" si="10"/>
        <v>37160.993600000002</v>
      </c>
      <c r="R74" s="72"/>
      <c r="S74" s="72"/>
      <c r="T74" s="72"/>
      <c r="U74" s="72"/>
      <c r="V74" s="72"/>
      <c r="W74" s="72"/>
      <c r="X74" s="72"/>
      <c r="Y74" s="72"/>
    </row>
    <row r="75" spans="1:25" x14ac:dyDescent="0.2">
      <c r="A75" s="9" t="s">
        <v>27</v>
      </c>
      <c r="B75" s="77" t="s">
        <v>28</v>
      </c>
      <c r="C75" s="76">
        <v>52193.412300000004</v>
      </c>
      <c r="D75" s="76">
        <v>5.9999999999999995E-4</v>
      </c>
      <c r="E75" s="31">
        <f t="shared" si="6"/>
        <v>4474.4781853903369</v>
      </c>
      <c r="F75" s="72">
        <f t="shared" si="7"/>
        <v>4474.5</v>
      </c>
      <c r="G75" s="72">
        <f t="shared" si="8"/>
        <v>-9.063124998647254E-3</v>
      </c>
      <c r="H75" s="72"/>
      <c r="J75" s="72">
        <f t="shared" si="12"/>
        <v>-9.063124998647254E-3</v>
      </c>
      <c r="K75" s="72"/>
      <c r="L75" s="72"/>
      <c r="M75" s="72"/>
      <c r="N75" s="72"/>
      <c r="O75" s="72">
        <f t="shared" ca="1" si="9"/>
        <v>-3.0228703035577661E-3</v>
      </c>
      <c r="P75" s="72"/>
      <c r="Q75" s="73">
        <f t="shared" si="10"/>
        <v>37174.912300000004</v>
      </c>
      <c r="R75" s="72"/>
      <c r="S75" s="72"/>
      <c r="T75" s="72"/>
      <c r="U75" s="72"/>
      <c r="V75" s="72"/>
      <c r="W75" s="72"/>
      <c r="X75" s="72"/>
      <c r="Y75" s="72"/>
    </row>
    <row r="76" spans="1:25" x14ac:dyDescent="0.2">
      <c r="A76" s="9" t="s">
        <v>27</v>
      </c>
      <c r="B76" s="75"/>
      <c r="C76" s="76">
        <v>52193.6155</v>
      </c>
      <c r="D76" s="76">
        <v>1.1000000000000001E-3</v>
      </c>
      <c r="E76" s="31">
        <f t="shared" ref="E76:E117" si="13">+(C76-C$7)/C$8</f>
        <v>4474.9672803420235</v>
      </c>
      <c r="F76" s="72">
        <f t="shared" ref="F76:F117" si="14">ROUND(2*E76,0)/2</f>
        <v>4475</v>
      </c>
      <c r="G76" s="72">
        <f t="shared" ref="G76:G117" si="15">+C76-(C$7+F76*C$8)</f>
        <v>-1.359375000174623E-2</v>
      </c>
      <c r="H76" s="72"/>
      <c r="J76" s="72">
        <f t="shared" si="12"/>
        <v>-1.359375000174623E-2</v>
      </c>
      <c r="K76" s="72"/>
      <c r="L76" s="72"/>
      <c r="M76" s="72"/>
      <c r="N76" s="72"/>
      <c r="O76" s="72">
        <f t="shared" ref="O76:O117" ca="1" si="16">+C$11+C$12*F76</f>
        <v>-3.0243380780775059E-3</v>
      </c>
      <c r="P76" s="72"/>
      <c r="Q76" s="73">
        <f t="shared" ref="Q76:Q117" si="17">+C76-15018.5</f>
        <v>37175.1155</v>
      </c>
      <c r="R76" s="72"/>
      <c r="S76" s="72"/>
      <c r="T76" s="72"/>
      <c r="U76" s="72"/>
      <c r="V76" s="72"/>
      <c r="W76" s="72"/>
      <c r="X76" s="72"/>
      <c r="Y76" s="72"/>
    </row>
    <row r="77" spans="1:25" x14ac:dyDescent="0.2">
      <c r="A77" s="9" t="s">
        <v>29</v>
      </c>
      <c r="B77" s="77" t="s">
        <v>28</v>
      </c>
      <c r="C77" s="76">
        <v>52618.429300000003</v>
      </c>
      <c r="D77" s="76">
        <v>1.1000000000000001E-3</v>
      </c>
      <c r="E77" s="31">
        <f t="shared" si="13"/>
        <v>5497.4785253739092</v>
      </c>
      <c r="F77" s="72">
        <f t="shared" si="14"/>
        <v>5497.5</v>
      </c>
      <c r="G77" s="72">
        <f t="shared" si="15"/>
        <v>-8.9218749999417923E-3</v>
      </c>
      <c r="H77" s="72"/>
      <c r="J77" s="72">
        <f t="shared" si="12"/>
        <v>-8.9218749999417923E-3</v>
      </c>
      <c r="K77" s="72"/>
      <c r="L77" s="72"/>
      <c r="M77" s="72"/>
      <c r="N77" s="72"/>
      <c r="O77" s="72">
        <f t="shared" ca="1" si="16"/>
        <v>-6.0259369709446189E-3</v>
      </c>
      <c r="P77" s="72"/>
      <c r="Q77" s="73">
        <f t="shared" si="17"/>
        <v>37599.929300000003</v>
      </c>
      <c r="R77" s="72"/>
      <c r="S77" s="72"/>
      <c r="T77" s="72"/>
      <c r="U77" s="72"/>
      <c r="V77" s="72"/>
      <c r="W77" s="72"/>
      <c r="X77" s="72"/>
      <c r="Y77" s="72"/>
    </row>
    <row r="78" spans="1:25" x14ac:dyDescent="0.2">
      <c r="A78" s="9" t="s">
        <v>29</v>
      </c>
      <c r="B78" s="75"/>
      <c r="C78" s="76">
        <v>52618.634700000002</v>
      </c>
      <c r="D78" s="76">
        <v>1E-3</v>
      </c>
      <c r="E78" s="31">
        <f t="shared" si="13"/>
        <v>5497.9729156449612</v>
      </c>
      <c r="F78" s="72">
        <f t="shared" si="14"/>
        <v>5498</v>
      </c>
      <c r="G78" s="72">
        <f t="shared" si="15"/>
        <v>-1.1252500000409782E-2</v>
      </c>
      <c r="H78" s="72"/>
      <c r="J78" s="72">
        <f t="shared" si="12"/>
        <v>-1.1252500000409782E-2</v>
      </c>
      <c r="K78" s="72"/>
      <c r="L78" s="72"/>
      <c r="M78" s="72"/>
      <c r="N78" s="72"/>
      <c r="O78" s="72">
        <f t="shared" ca="1" si="16"/>
        <v>-6.0274047454643605E-3</v>
      </c>
      <c r="P78" s="72"/>
      <c r="Q78" s="73">
        <f t="shared" si="17"/>
        <v>37600.134700000002</v>
      </c>
      <c r="R78" s="72"/>
      <c r="S78" s="72"/>
      <c r="T78" s="72"/>
      <c r="U78" s="72"/>
      <c r="V78" s="72"/>
      <c r="W78" s="72"/>
      <c r="X78" s="72"/>
      <c r="Y78" s="72"/>
    </row>
    <row r="79" spans="1:25" x14ac:dyDescent="0.2">
      <c r="A79" s="11" t="s">
        <v>30</v>
      </c>
      <c r="B79" s="75" t="s">
        <v>31</v>
      </c>
      <c r="C79" s="11">
        <v>52684.277699999999</v>
      </c>
      <c r="D79" s="78">
        <v>3.8999999999999998E-3</v>
      </c>
      <c r="E79" s="31">
        <f t="shared" si="13"/>
        <v>5655.9732104979621</v>
      </c>
      <c r="F79" s="72">
        <f t="shared" si="14"/>
        <v>5656</v>
      </c>
      <c r="G79" s="72">
        <f t="shared" si="15"/>
        <v>-1.1130000006232876E-2</v>
      </c>
      <c r="H79" s="72"/>
      <c r="I79" s="72"/>
      <c r="J79" s="72"/>
      <c r="K79" s="72">
        <f>+G79</f>
        <v>-1.1130000006232876E-2</v>
      </c>
      <c r="L79" s="72"/>
      <c r="M79" s="72"/>
      <c r="N79" s="72"/>
      <c r="O79" s="72">
        <f t="shared" ca="1" si="16"/>
        <v>-6.4912214937020152E-3</v>
      </c>
      <c r="P79" s="72"/>
      <c r="Q79" s="73">
        <f t="shared" si="17"/>
        <v>37665.777699999999</v>
      </c>
      <c r="R79" s="72"/>
      <c r="S79" s="72"/>
      <c r="T79" s="72"/>
      <c r="U79" s="72"/>
      <c r="V79" s="72"/>
      <c r="W79" s="72"/>
      <c r="X79" s="72"/>
      <c r="Y79" s="72"/>
    </row>
    <row r="80" spans="1:25" x14ac:dyDescent="0.2">
      <c r="A80" s="79" t="s">
        <v>32</v>
      </c>
      <c r="B80" s="32" t="s">
        <v>28</v>
      </c>
      <c r="C80" s="80">
        <v>52898.445200000002</v>
      </c>
      <c r="D80" s="80">
        <v>1.5E-3</v>
      </c>
      <c r="E80" s="31">
        <f t="shared" si="13"/>
        <v>6171.4665326790391</v>
      </c>
      <c r="F80" s="72">
        <f t="shared" si="14"/>
        <v>6171.5</v>
      </c>
      <c r="G80" s="72">
        <f t="shared" si="15"/>
        <v>-1.3904375002312008E-2</v>
      </c>
      <c r="H80" s="72"/>
      <c r="J80" s="72">
        <f t="shared" ref="J80:J87" si="18">+G80</f>
        <v>-1.3904375002312008E-2</v>
      </c>
      <c r="K80" s="72"/>
      <c r="L80" s="72"/>
      <c r="M80" s="72"/>
      <c r="N80" s="72"/>
      <c r="O80" s="72">
        <f t="shared" ca="1" si="16"/>
        <v>-8.00449702355336E-3</v>
      </c>
      <c r="P80" s="72"/>
      <c r="Q80" s="73">
        <f t="shared" si="17"/>
        <v>37879.945200000002</v>
      </c>
      <c r="R80" s="72"/>
      <c r="S80" s="72"/>
      <c r="T80" s="72"/>
      <c r="U80" s="72"/>
      <c r="V80" s="72"/>
      <c r="W80" s="72"/>
      <c r="X80" s="72"/>
      <c r="Y80" s="72"/>
    </row>
    <row r="81" spans="1:25" x14ac:dyDescent="0.2">
      <c r="A81" s="79" t="s">
        <v>35</v>
      </c>
      <c r="B81" s="81"/>
      <c r="C81" s="13">
        <v>53251.379500000003</v>
      </c>
      <c r="D81" s="13">
        <v>2.9999999999999997E-4</v>
      </c>
      <c r="E81" s="31">
        <f t="shared" si="13"/>
        <v>7020.9664559570847</v>
      </c>
      <c r="F81" s="72">
        <f t="shared" si="14"/>
        <v>7021</v>
      </c>
      <c r="G81" s="72">
        <f t="shared" si="15"/>
        <v>-1.3936249997641426E-2</v>
      </c>
      <c r="H81" s="72"/>
      <c r="J81" s="72">
        <f t="shared" si="18"/>
        <v>-1.3936249997641426E-2</v>
      </c>
      <c r="K81" s="72"/>
      <c r="L81" s="72"/>
      <c r="M81" s="72"/>
      <c r="N81" s="72"/>
      <c r="O81" s="72">
        <f t="shared" ca="1" si="16"/>
        <v>-1.0498245932590633E-2</v>
      </c>
      <c r="P81" s="72"/>
      <c r="Q81" s="73">
        <f t="shared" si="17"/>
        <v>38232.879500000003</v>
      </c>
      <c r="R81" s="72"/>
      <c r="S81" s="72"/>
      <c r="T81" s="72"/>
      <c r="U81" s="72"/>
      <c r="V81" s="72"/>
      <c r="W81" s="72"/>
      <c r="X81" s="72"/>
      <c r="Y81" s="72"/>
    </row>
    <row r="82" spans="1:25" x14ac:dyDescent="0.2">
      <c r="A82" s="74" t="s">
        <v>37</v>
      </c>
      <c r="B82" s="82"/>
      <c r="C82" s="13">
        <v>53636.508699999998</v>
      </c>
      <c r="D82" s="13">
        <v>1.6000000000000001E-3</v>
      </c>
      <c r="E82" s="31">
        <f t="shared" si="13"/>
        <v>7947.9583234296724</v>
      </c>
      <c r="F82" s="72">
        <f t="shared" si="14"/>
        <v>7948</v>
      </c>
      <c r="G82" s="72">
        <f t="shared" si="15"/>
        <v>-1.7315000004600734E-2</v>
      </c>
      <c r="H82" s="72"/>
      <c r="J82" s="72">
        <f t="shared" si="18"/>
        <v>-1.7315000004600734E-2</v>
      </c>
      <c r="K82" s="72"/>
      <c r="L82" s="72"/>
      <c r="M82" s="72"/>
      <c r="N82" s="72"/>
      <c r="O82" s="72">
        <f t="shared" ca="1" si="16"/>
        <v>-1.3219499892187517E-2</v>
      </c>
      <c r="P82" s="72"/>
      <c r="Q82" s="73">
        <f t="shared" si="17"/>
        <v>38618.008699999998</v>
      </c>
      <c r="R82" s="72"/>
      <c r="S82" s="72"/>
      <c r="T82" s="72"/>
      <c r="U82" s="72"/>
      <c r="V82" s="72"/>
      <c r="W82" s="72"/>
      <c r="X82" s="72"/>
      <c r="Y82" s="72"/>
    </row>
    <row r="83" spans="1:25" x14ac:dyDescent="0.2">
      <c r="A83" s="74" t="s">
        <v>37</v>
      </c>
      <c r="B83" s="82"/>
      <c r="C83" s="13">
        <v>53651.464200000002</v>
      </c>
      <c r="D83" s="13">
        <v>5.0000000000000001E-4</v>
      </c>
      <c r="E83" s="31">
        <f t="shared" si="13"/>
        <v>7983.9556637351852</v>
      </c>
      <c r="F83" s="72">
        <f t="shared" si="14"/>
        <v>7984</v>
      </c>
      <c r="G83" s="72">
        <f t="shared" si="15"/>
        <v>-1.8420000000332948E-2</v>
      </c>
      <c r="H83" s="72"/>
      <c r="J83" s="72">
        <f t="shared" si="18"/>
        <v>-1.8420000000332948E-2</v>
      </c>
      <c r="K83" s="72"/>
      <c r="L83" s="72"/>
      <c r="M83" s="72"/>
      <c r="N83" s="72"/>
      <c r="O83" s="72">
        <f t="shared" ca="1" si="16"/>
        <v>-1.3325179657608755E-2</v>
      </c>
      <c r="P83" s="72"/>
      <c r="Q83" s="73">
        <f t="shared" si="17"/>
        <v>38632.964200000002</v>
      </c>
      <c r="R83" s="72"/>
      <c r="S83" s="72"/>
      <c r="T83" s="72"/>
      <c r="U83" s="72"/>
      <c r="V83" s="72"/>
      <c r="W83" s="72"/>
      <c r="X83" s="72"/>
      <c r="Y83" s="72"/>
    </row>
    <row r="84" spans="1:25" x14ac:dyDescent="0.2">
      <c r="A84" s="74" t="s">
        <v>37</v>
      </c>
      <c r="B84" s="82"/>
      <c r="C84" s="13">
        <v>53654.373599999999</v>
      </c>
      <c r="D84" s="13">
        <v>5.0000000000000001E-4</v>
      </c>
      <c r="E84" s="31">
        <f t="shared" si="13"/>
        <v>7990.9584828909956</v>
      </c>
      <c r="F84" s="72">
        <f t="shared" si="14"/>
        <v>7991</v>
      </c>
      <c r="G84" s="72">
        <f t="shared" si="15"/>
        <v>-1.7248750002181623E-2</v>
      </c>
      <c r="H84" s="72"/>
      <c r="J84" s="72">
        <f t="shared" si="18"/>
        <v>-1.7248750002181623E-2</v>
      </c>
      <c r="K84" s="72"/>
      <c r="L84" s="72"/>
      <c r="M84" s="72"/>
      <c r="N84" s="72"/>
      <c r="O84" s="72">
        <f t="shared" ca="1" si="16"/>
        <v>-1.3345728500885109E-2</v>
      </c>
      <c r="P84" s="72"/>
      <c r="Q84" s="73">
        <f t="shared" si="17"/>
        <v>38635.873599999999</v>
      </c>
      <c r="R84" s="72"/>
      <c r="S84" s="72"/>
      <c r="T84" s="72"/>
      <c r="U84" s="72"/>
      <c r="V84" s="72"/>
      <c r="W84" s="72"/>
      <c r="X84" s="72"/>
      <c r="Y84" s="72"/>
    </row>
    <row r="85" spans="1:25" x14ac:dyDescent="0.2">
      <c r="A85" s="74" t="s">
        <v>37</v>
      </c>
      <c r="B85" s="32" t="s">
        <v>28</v>
      </c>
      <c r="C85" s="13">
        <v>53654.580900000001</v>
      </c>
      <c r="D85" s="13">
        <v>1.6999999999999999E-3</v>
      </c>
      <c r="E85" s="31">
        <f t="shared" si="13"/>
        <v>7991.45744639241</v>
      </c>
      <c r="F85" s="72">
        <f t="shared" si="14"/>
        <v>7991.5</v>
      </c>
      <c r="G85" s="72">
        <f t="shared" si="15"/>
        <v>-1.7679374999715947E-2</v>
      </c>
      <c r="H85" s="72"/>
      <c r="J85" s="72">
        <f t="shared" si="18"/>
        <v>-1.7679374999715947E-2</v>
      </c>
      <c r="K85" s="72"/>
      <c r="L85" s="72"/>
      <c r="M85" s="72"/>
      <c r="N85" s="72"/>
      <c r="O85" s="72">
        <f t="shared" ca="1" si="16"/>
        <v>-1.3347196275404847E-2</v>
      </c>
      <c r="P85" s="72"/>
      <c r="Q85" s="73">
        <f t="shared" si="17"/>
        <v>38636.080900000001</v>
      </c>
      <c r="R85" s="72"/>
      <c r="S85" s="72"/>
      <c r="T85" s="72"/>
      <c r="U85" s="72"/>
      <c r="V85" s="72"/>
      <c r="W85" s="72"/>
      <c r="X85" s="72"/>
      <c r="Y85" s="72"/>
    </row>
    <row r="86" spans="1:25" x14ac:dyDescent="0.2">
      <c r="A86" s="74" t="s">
        <v>37</v>
      </c>
      <c r="B86" s="82"/>
      <c r="C86" s="13">
        <v>53659.3583</v>
      </c>
      <c r="D86" s="13">
        <v>1.1000000000000001E-3</v>
      </c>
      <c r="E86" s="31">
        <f t="shared" si="13"/>
        <v>8002.9564730766042</v>
      </c>
      <c r="F86" s="72">
        <f t="shared" si="14"/>
        <v>8003</v>
      </c>
      <c r="G86" s="72">
        <f t="shared" si="15"/>
        <v>-1.8083750001096632E-2</v>
      </c>
      <c r="H86" s="72"/>
      <c r="J86" s="72">
        <f t="shared" si="18"/>
        <v>-1.8083750001096632E-2</v>
      </c>
      <c r="K86" s="72"/>
      <c r="L86" s="72"/>
      <c r="M86" s="72"/>
      <c r="N86" s="72"/>
      <c r="O86" s="72">
        <f t="shared" ca="1" si="16"/>
        <v>-1.3380955089358854E-2</v>
      </c>
      <c r="P86" s="72"/>
      <c r="Q86" s="73">
        <f t="shared" si="17"/>
        <v>38640.8583</v>
      </c>
      <c r="R86" s="72"/>
      <c r="S86" s="72"/>
      <c r="T86" s="72"/>
      <c r="U86" s="72"/>
      <c r="V86" s="72"/>
      <c r="W86" s="72"/>
      <c r="X86" s="72"/>
      <c r="Y86" s="72"/>
    </row>
    <row r="87" spans="1:25" x14ac:dyDescent="0.2">
      <c r="A87" s="74" t="s">
        <v>37</v>
      </c>
      <c r="B87" s="32" t="s">
        <v>28</v>
      </c>
      <c r="C87" s="13">
        <v>53659.565300000002</v>
      </c>
      <c r="D87" s="13">
        <v>3.3E-3</v>
      </c>
      <c r="E87" s="31">
        <f t="shared" si="13"/>
        <v>8003.4547144890157</v>
      </c>
      <c r="F87" s="72">
        <f t="shared" si="14"/>
        <v>8003.5</v>
      </c>
      <c r="G87" s="72">
        <f t="shared" si="15"/>
        <v>-1.8814374998328276E-2</v>
      </c>
      <c r="H87" s="72"/>
      <c r="J87" s="72">
        <f t="shared" si="18"/>
        <v>-1.8814374998328276E-2</v>
      </c>
      <c r="K87" s="72"/>
      <c r="L87" s="72"/>
      <c r="M87" s="72"/>
      <c r="N87" s="72"/>
      <c r="O87" s="72">
        <f t="shared" ca="1" si="16"/>
        <v>-1.3382422863878595E-2</v>
      </c>
      <c r="P87" s="72"/>
      <c r="Q87" s="73">
        <f t="shared" si="17"/>
        <v>38641.065300000002</v>
      </c>
      <c r="R87" s="72"/>
      <c r="S87" s="72"/>
      <c r="T87" s="72"/>
      <c r="U87" s="72"/>
      <c r="V87" s="72"/>
      <c r="W87" s="72"/>
      <c r="X87" s="72"/>
      <c r="Y87" s="72"/>
    </row>
    <row r="88" spans="1:25" x14ac:dyDescent="0.2">
      <c r="A88" s="83" t="s">
        <v>34</v>
      </c>
      <c r="B88" s="31"/>
      <c r="C88" s="13">
        <v>53698.827700000002</v>
      </c>
      <c r="D88" s="13">
        <v>2.9999999999999997E-4</v>
      </c>
      <c r="E88" s="31">
        <f t="shared" si="13"/>
        <v>8097.9578721240532</v>
      </c>
      <c r="F88" s="72">
        <f t="shared" si="14"/>
        <v>8098</v>
      </c>
      <c r="G88" s="72">
        <f t="shared" si="15"/>
        <v>-1.750249999895459E-2</v>
      </c>
      <c r="H88" s="72"/>
      <c r="I88" s="72"/>
      <c r="J88" s="72"/>
      <c r="K88" s="72">
        <f>+G88</f>
        <v>-1.750249999895459E-2</v>
      </c>
      <c r="L88" s="72"/>
      <c r="M88" s="72"/>
      <c r="N88" s="72"/>
      <c r="O88" s="72">
        <f t="shared" ca="1" si="16"/>
        <v>-1.3659832248109342E-2</v>
      </c>
      <c r="P88" s="72"/>
      <c r="Q88" s="73">
        <f t="shared" si="17"/>
        <v>38680.327700000002</v>
      </c>
      <c r="R88" s="72"/>
      <c r="S88" s="72"/>
      <c r="T88" s="72"/>
      <c r="U88" s="72"/>
      <c r="V88" s="72"/>
      <c r="W88" s="72"/>
      <c r="X88" s="72"/>
      <c r="Y88" s="72"/>
    </row>
    <row r="89" spans="1:25" x14ac:dyDescent="0.2">
      <c r="A89" s="74" t="s">
        <v>37</v>
      </c>
      <c r="B89" s="82"/>
      <c r="C89" s="13">
        <v>53716.2768</v>
      </c>
      <c r="D89" s="13">
        <v>6.9999999999999999E-4</v>
      </c>
      <c r="E89" s="31">
        <f t="shared" si="13"/>
        <v>8139.9572162265367</v>
      </c>
      <c r="F89" s="72">
        <f t="shared" si="14"/>
        <v>8140</v>
      </c>
      <c r="G89" s="72">
        <f t="shared" si="15"/>
        <v>-1.7775000000256114E-2</v>
      </c>
      <c r="H89" s="72"/>
      <c r="J89" s="72">
        <f>+G89</f>
        <v>-1.7775000000256114E-2</v>
      </c>
      <c r="K89" s="72"/>
      <c r="L89" s="72"/>
      <c r="M89" s="72"/>
      <c r="N89" s="72"/>
      <c r="O89" s="72">
        <f t="shared" ca="1" si="16"/>
        <v>-1.3783125307767454E-2</v>
      </c>
      <c r="P89" s="72"/>
      <c r="Q89" s="73">
        <f t="shared" si="17"/>
        <v>38697.7768</v>
      </c>
      <c r="R89" s="72"/>
      <c r="S89" s="72"/>
      <c r="T89" s="72"/>
      <c r="U89" s="72"/>
      <c r="V89" s="72"/>
      <c r="W89" s="72"/>
      <c r="X89" s="72"/>
      <c r="Y89" s="72"/>
    </row>
    <row r="90" spans="1:25" x14ac:dyDescent="0.2">
      <c r="A90" s="74" t="s">
        <v>37</v>
      </c>
      <c r="B90" s="32" t="s">
        <v>28</v>
      </c>
      <c r="C90" s="13">
        <v>53716.485800000002</v>
      </c>
      <c r="D90" s="13">
        <v>1.9E-3</v>
      </c>
      <c r="E90" s="31">
        <f t="shared" si="13"/>
        <v>8140.4602715656392</v>
      </c>
      <c r="F90" s="72">
        <f t="shared" si="14"/>
        <v>8140.5</v>
      </c>
      <c r="G90" s="72">
        <f t="shared" si="15"/>
        <v>-1.6505624997080304E-2</v>
      </c>
      <c r="H90" s="72"/>
      <c r="J90" s="72">
        <f>+G90</f>
        <v>-1.6505624997080304E-2</v>
      </c>
      <c r="K90" s="72"/>
      <c r="L90" s="72"/>
      <c r="M90" s="72"/>
      <c r="N90" s="72"/>
      <c r="O90" s="72">
        <f t="shared" ca="1" si="16"/>
        <v>-1.3784593082287196E-2</v>
      </c>
      <c r="P90" s="72"/>
      <c r="Q90" s="73">
        <f t="shared" si="17"/>
        <v>38697.985800000002</v>
      </c>
      <c r="R90" s="72"/>
      <c r="S90" s="72"/>
      <c r="T90" s="72"/>
      <c r="U90" s="72"/>
      <c r="V90" s="72"/>
      <c r="W90" s="72"/>
      <c r="X90" s="72"/>
      <c r="Y90" s="72"/>
    </row>
    <row r="91" spans="1:25" x14ac:dyDescent="0.2">
      <c r="A91" s="74" t="s">
        <v>37</v>
      </c>
      <c r="B91" s="82"/>
      <c r="C91" s="13">
        <v>53716.6921</v>
      </c>
      <c r="D91" s="13">
        <v>6.9999999999999999E-4</v>
      </c>
      <c r="E91" s="31">
        <f t="shared" si="13"/>
        <v>8140.9568281036991</v>
      </c>
      <c r="F91" s="72">
        <f t="shared" si="14"/>
        <v>8141</v>
      </c>
      <c r="G91" s="72">
        <f t="shared" si="15"/>
        <v>-1.793625000573229E-2</v>
      </c>
      <c r="H91" s="72"/>
      <c r="J91" s="72">
        <f>+G91</f>
        <v>-1.793625000573229E-2</v>
      </c>
      <c r="K91" s="72"/>
      <c r="L91" s="72"/>
      <c r="M91" s="72"/>
      <c r="N91" s="72"/>
      <c r="O91" s="72">
        <f t="shared" ca="1" si="16"/>
        <v>-1.3786060856806934E-2</v>
      </c>
      <c r="P91" s="72"/>
      <c r="Q91" s="73">
        <f t="shared" si="17"/>
        <v>38698.1921</v>
      </c>
      <c r="R91" s="72"/>
      <c r="S91" s="72"/>
      <c r="T91" s="72"/>
      <c r="U91" s="72"/>
      <c r="V91" s="72"/>
      <c r="W91" s="72"/>
      <c r="X91" s="72"/>
      <c r="Y91" s="72"/>
    </row>
    <row r="92" spans="1:25" x14ac:dyDescent="0.2">
      <c r="A92" s="74" t="s">
        <v>43</v>
      </c>
      <c r="B92" s="32" t="s">
        <v>28</v>
      </c>
      <c r="C92" s="13">
        <v>54026.417099999999</v>
      </c>
      <c r="D92" s="13">
        <v>1.9E-3</v>
      </c>
      <c r="E92" s="31">
        <f t="shared" si="13"/>
        <v>8886.45355012049</v>
      </c>
      <c r="F92" s="72">
        <f t="shared" si="14"/>
        <v>8886.5</v>
      </c>
      <c r="G92" s="72">
        <f t="shared" si="15"/>
        <v>-1.9298125000204891E-2</v>
      </c>
      <c r="H92" s="72"/>
      <c r="J92" s="72">
        <f>+G92</f>
        <v>-1.9298125000204891E-2</v>
      </c>
      <c r="K92" s="72"/>
      <c r="L92" s="72"/>
      <c r="M92" s="72"/>
      <c r="N92" s="72"/>
      <c r="O92" s="72">
        <f t="shared" ca="1" si="16"/>
        <v>-1.5974512665738409E-2</v>
      </c>
      <c r="P92" s="72"/>
      <c r="Q92" s="73">
        <f t="shared" si="17"/>
        <v>39007.917099999999</v>
      </c>
      <c r="R92" s="72"/>
      <c r="S92" s="72"/>
      <c r="T92" s="72"/>
      <c r="U92" s="72"/>
      <c r="V92" s="72"/>
      <c r="W92" s="72"/>
      <c r="X92" s="72"/>
      <c r="Y92" s="72"/>
    </row>
    <row r="93" spans="1:25" x14ac:dyDescent="0.2">
      <c r="A93" s="31" t="s">
        <v>50</v>
      </c>
      <c r="B93" s="32" t="s">
        <v>31</v>
      </c>
      <c r="C93" s="13">
        <v>54057.369299999998</v>
      </c>
      <c r="D93" s="31"/>
      <c r="E93" s="31">
        <f t="shared" si="13"/>
        <v>8960.9543609662669</v>
      </c>
      <c r="F93" s="72">
        <f t="shared" si="14"/>
        <v>8961</v>
      </c>
      <c r="G93" s="72">
        <f t="shared" si="15"/>
        <v>-1.8961250003485475E-2</v>
      </c>
      <c r="H93" s="72"/>
      <c r="K93" s="72">
        <f>+G93</f>
        <v>-1.8961250003485475E-2</v>
      </c>
      <c r="L93" s="72"/>
      <c r="M93" s="72"/>
      <c r="O93" s="72">
        <f t="shared" ca="1" si="16"/>
        <v>-1.6193211069179585E-2</v>
      </c>
      <c r="P93" s="72"/>
      <c r="Q93" s="73">
        <f t="shared" si="17"/>
        <v>39038.869299999998</v>
      </c>
      <c r="R93" s="72"/>
      <c r="S93" s="72"/>
      <c r="T93" s="72"/>
      <c r="U93" s="72"/>
      <c r="V93" s="72"/>
      <c r="W93" s="72"/>
      <c r="X93" s="72"/>
      <c r="Y93" s="72"/>
    </row>
    <row r="94" spans="1:25" x14ac:dyDescent="0.2">
      <c r="A94" s="31" t="s">
        <v>50</v>
      </c>
      <c r="B94" s="32" t="s">
        <v>31</v>
      </c>
      <c r="C94" s="13">
        <v>54059.240700000002</v>
      </c>
      <c r="D94" s="31"/>
      <c r="E94" s="31">
        <f t="shared" si="13"/>
        <v>8965.4587521700269</v>
      </c>
      <c r="F94" s="72">
        <f t="shared" si="14"/>
        <v>8965.5</v>
      </c>
      <c r="G94" s="72">
        <f t="shared" si="15"/>
        <v>-1.7136875001597218E-2</v>
      </c>
      <c r="H94" s="72"/>
      <c r="K94" s="72">
        <f>+G94</f>
        <v>-1.7136875001597218E-2</v>
      </c>
      <c r="L94" s="72"/>
      <c r="M94" s="72"/>
      <c r="O94" s="72">
        <f t="shared" ca="1" si="16"/>
        <v>-1.6206421039857238E-2</v>
      </c>
      <c r="P94" s="72"/>
      <c r="Q94" s="73">
        <f t="shared" si="17"/>
        <v>39040.740700000002</v>
      </c>
      <c r="R94" s="72"/>
      <c r="S94" s="72"/>
      <c r="T94" s="72"/>
      <c r="U94" s="72"/>
      <c r="V94" s="72"/>
      <c r="W94" s="72"/>
      <c r="X94" s="72"/>
      <c r="Y94" s="72"/>
    </row>
    <row r="95" spans="1:25" x14ac:dyDescent="0.2">
      <c r="A95" s="31" t="s">
        <v>50</v>
      </c>
      <c r="B95" s="32" t="s">
        <v>31</v>
      </c>
      <c r="C95" s="13">
        <v>54059.446499999998</v>
      </c>
      <c r="D95" s="31"/>
      <c r="E95" s="31">
        <f t="shared" si="13"/>
        <v>8965.9541052264103</v>
      </c>
      <c r="F95" s="72">
        <f t="shared" si="14"/>
        <v>8966</v>
      </c>
      <c r="G95" s="72">
        <f t="shared" si="15"/>
        <v>-1.90675000048941E-2</v>
      </c>
      <c r="H95" s="72"/>
      <c r="K95" s="72">
        <f>+G95</f>
        <v>-1.90675000048941E-2</v>
      </c>
      <c r="L95" s="72"/>
      <c r="M95" s="72"/>
      <c r="O95" s="72">
        <f t="shared" ca="1" si="16"/>
        <v>-1.6207888814376976E-2</v>
      </c>
      <c r="P95" s="72"/>
      <c r="Q95" s="73">
        <f t="shared" si="17"/>
        <v>39040.946499999998</v>
      </c>
      <c r="R95" s="72"/>
      <c r="S95" s="72"/>
      <c r="T95" s="72"/>
      <c r="U95" s="72"/>
      <c r="V95" s="72"/>
      <c r="W95" s="72"/>
      <c r="X95" s="72"/>
      <c r="Y95" s="72"/>
    </row>
    <row r="96" spans="1:25" x14ac:dyDescent="0.2">
      <c r="A96" s="13" t="s">
        <v>44</v>
      </c>
      <c r="B96" s="32" t="s">
        <v>28</v>
      </c>
      <c r="C96" s="13">
        <v>54115.321199999998</v>
      </c>
      <c r="D96" s="13">
        <v>1.6000000000000001E-3</v>
      </c>
      <c r="E96" s="31">
        <f t="shared" si="13"/>
        <v>9100.4424600368766</v>
      </c>
      <c r="F96" s="72">
        <f t="shared" si="14"/>
        <v>9100.5</v>
      </c>
      <c r="G96" s="72">
        <f t="shared" si="15"/>
        <v>-2.3905625006591436E-2</v>
      </c>
      <c r="H96" s="72"/>
      <c r="J96" s="72">
        <f>+G96</f>
        <v>-2.3905625006591436E-2</v>
      </c>
      <c r="K96" s="72"/>
      <c r="L96" s="72"/>
      <c r="M96" s="72"/>
      <c r="N96" s="72"/>
      <c r="O96" s="72">
        <f t="shared" ca="1" si="16"/>
        <v>-1.6602720160186882E-2</v>
      </c>
      <c r="P96" s="72"/>
      <c r="Q96" s="73">
        <f t="shared" si="17"/>
        <v>39096.821199999998</v>
      </c>
      <c r="R96" s="72"/>
      <c r="S96" s="72"/>
      <c r="T96" s="72"/>
      <c r="U96" s="72"/>
      <c r="V96" s="72"/>
      <c r="W96" s="72"/>
      <c r="X96" s="72"/>
      <c r="Y96" s="72"/>
    </row>
    <row r="97" spans="1:25" x14ac:dyDescent="0.2">
      <c r="A97" s="13" t="s">
        <v>44</v>
      </c>
      <c r="B97" s="81"/>
      <c r="C97" s="13">
        <v>54115.5334</v>
      </c>
      <c r="D97" s="13">
        <v>5.9999999999999995E-4</v>
      </c>
      <c r="E97" s="31">
        <f t="shared" si="13"/>
        <v>9100.9532176586818</v>
      </c>
      <c r="F97" s="72">
        <f t="shared" si="14"/>
        <v>9101</v>
      </c>
      <c r="G97" s="72">
        <f t="shared" si="15"/>
        <v>-1.9436250004218891E-2</v>
      </c>
      <c r="H97" s="72"/>
      <c r="J97" s="72">
        <f>+G97</f>
        <v>-1.9436250004218891E-2</v>
      </c>
      <c r="K97" s="72"/>
      <c r="L97" s="72"/>
      <c r="M97" s="72"/>
      <c r="N97" s="72"/>
      <c r="O97" s="72">
        <f t="shared" ca="1" si="16"/>
        <v>-1.6604187934706621E-2</v>
      </c>
      <c r="P97" s="72"/>
      <c r="Q97" s="73">
        <f t="shared" si="17"/>
        <v>39097.0334</v>
      </c>
      <c r="R97" s="72"/>
      <c r="S97" s="72"/>
      <c r="T97" s="72"/>
      <c r="U97" s="72"/>
      <c r="V97" s="72"/>
      <c r="W97" s="72"/>
      <c r="X97" s="72"/>
      <c r="Y97" s="72"/>
    </row>
    <row r="98" spans="1:25" x14ac:dyDescent="0.2">
      <c r="A98" s="84" t="s">
        <v>46</v>
      </c>
      <c r="B98" s="32" t="s">
        <v>31</v>
      </c>
      <c r="C98" s="13">
        <v>54802.700700000001</v>
      </c>
      <c r="D98" s="13">
        <v>5.0000000000000001E-4</v>
      </c>
      <c r="E98" s="31">
        <f t="shared" si="13"/>
        <v>10754.939720611726</v>
      </c>
      <c r="F98" s="72">
        <f t="shared" si="14"/>
        <v>10755</v>
      </c>
      <c r="G98" s="72">
        <f t="shared" si="15"/>
        <v>-2.5043749999895226E-2</v>
      </c>
      <c r="H98" s="72"/>
      <c r="I98" s="72"/>
      <c r="J98" s="72"/>
      <c r="K98" s="72">
        <f>+G98</f>
        <v>-2.5043749999895226E-2</v>
      </c>
      <c r="L98" s="72"/>
      <c r="M98" s="72"/>
      <c r="O98" s="72">
        <f t="shared" ca="1" si="16"/>
        <v>-2.1459586046004619E-2</v>
      </c>
      <c r="P98" s="72"/>
      <c r="Q98" s="73">
        <f t="shared" si="17"/>
        <v>39784.200700000001</v>
      </c>
      <c r="R98" s="72"/>
      <c r="S98" s="72"/>
      <c r="T98" s="72"/>
      <c r="U98" s="72"/>
      <c r="V98" s="72"/>
      <c r="W98" s="72"/>
      <c r="X98" s="72"/>
      <c r="Y98" s="72"/>
    </row>
    <row r="99" spans="1:25" x14ac:dyDescent="0.2">
      <c r="A99" s="103" t="s">
        <v>415</v>
      </c>
      <c r="B99" s="64" t="s">
        <v>28</v>
      </c>
      <c r="C99" s="104">
        <v>54815.378499999999</v>
      </c>
      <c r="D99" s="103" t="s">
        <v>143</v>
      </c>
      <c r="E99" s="31">
        <f t="shared" si="13"/>
        <v>10785.454720506417</v>
      </c>
      <c r="F99" s="72">
        <f t="shared" si="14"/>
        <v>10785.5</v>
      </c>
      <c r="G99" s="72">
        <f t="shared" si="15"/>
        <v>-1.8811875001119915E-2</v>
      </c>
      <c r="H99" s="72"/>
      <c r="J99" s="72"/>
      <c r="K99" s="72">
        <f>+G99</f>
        <v>-1.8811875001119915E-2</v>
      </c>
      <c r="L99" s="72"/>
      <c r="M99" s="72"/>
      <c r="N99" s="72"/>
      <c r="O99" s="72">
        <f t="shared" ca="1" si="16"/>
        <v>-2.1549120291708725E-2</v>
      </c>
      <c r="P99" s="72"/>
      <c r="Q99" s="73">
        <f t="shared" si="17"/>
        <v>39796.878499999999</v>
      </c>
      <c r="R99" s="72"/>
      <c r="S99" s="72"/>
      <c r="T99" s="72"/>
      <c r="U99" s="72"/>
      <c r="V99" s="72"/>
      <c r="W99" s="72"/>
      <c r="X99" s="72"/>
      <c r="Y99" s="72"/>
    </row>
    <row r="100" spans="1:25" x14ac:dyDescent="0.2">
      <c r="A100" s="103" t="s">
        <v>415</v>
      </c>
      <c r="B100" s="64" t="s">
        <v>31</v>
      </c>
      <c r="C100" s="104">
        <v>54815.582399999999</v>
      </c>
      <c r="D100" s="103" t="s">
        <v>143</v>
      </c>
      <c r="E100" s="31">
        <f t="shared" si="13"/>
        <v>10785.945500332455</v>
      </c>
      <c r="F100" s="72">
        <f t="shared" si="14"/>
        <v>10786</v>
      </c>
      <c r="G100" s="72">
        <f t="shared" si="15"/>
        <v>-2.2642500000074506E-2</v>
      </c>
      <c r="H100" s="72"/>
      <c r="J100" s="72"/>
      <c r="K100" s="72">
        <f>+G100</f>
        <v>-2.2642500000074506E-2</v>
      </c>
      <c r="L100" s="72"/>
      <c r="M100" s="72"/>
      <c r="N100" s="72"/>
      <c r="O100" s="72">
        <f t="shared" ca="1" si="16"/>
        <v>-2.155058806622847E-2</v>
      </c>
      <c r="P100" s="72"/>
      <c r="Q100" s="73">
        <f t="shared" si="17"/>
        <v>39797.082399999999</v>
      </c>
      <c r="R100" s="72"/>
      <c r="S100" s="72"/>
      <c r="T100" s="72"/>
      <c r="U100" s="72"/>
      <c r="V100" s="72"/>
      <c r="W100" s="72"/>
      <c r="X100" s="72"/>
      <c r="Y100" s="72"/>
    </row>
    <row r="101" spans="1:25" x14ac:dyDescent="0.2">
      <c r="A101" s="9" t="s">
        <v>133</v>
      </c>
      <c r="B101" s="77" t="s">
        <v>31</v>
      </c>
      <c r="C101" s="9">
        <v>54829.292800000003</v>
      </c>
      <c r="D101" s="9">
        <v>2.0000000000000001E-4</v>
      </c>
      <c r="E101" s="31">
        <f t="shared" si="13"/>
        <v>10818.945930577162</v>
      </c>
      <c r="F101" s="72">
        <f t="shared" si="14"/>
        <v>10819</v>
      </c>
      <c r="G101" s="72">
        <f t="shared" si="15"/>
        <v>-2.246374999958789E-2</v>
      </c>
      <c r="H101" s="72"/>
      <c r="J101" s="72">
        <f>+G101</f>
        <v>-2.246374999958789E-2</v>
      </c>
      <c r="K101" s="72"/>
      <c r="L101" s="72"/>
      <c r="M101" s="72"/>
      <c r="N101" s="72"/>
      <c r="O101" s="72">
        <f t="shared" ca="1" si="16"/>
        <v>-2.1647461184531265E-2</v>
      </c>
      <c r="P101" s="72"/>
      <c r="Q101" s="73">
        <f t="shared" si="17"/>
        <v>39810.792800000003</v>
      </c>
      <c r="R101" s="72"/>
      <c r="S101" s="72"/>
      <c r="T101" s="72"/>
      <c r="U101" s="72"/>
      <c r="V101" s="72"/>
      <c r="W101" s="72"/>
      <c r="X101" s="72"/>
      <c r="Y101" s="72"/>
    </row>
    <row r="102" spans="1:25" x14ac:dyDescent="0.2">
      <c r="A102" s="9" t="s">
        <v>133</v>
      </c>
      <c r="B102" s="77" t="s">
        <v>28</v>
      </c>
      <c r="C102" s="9">
        <v>54829.501900000003</v>
      </c>
      <c r="D102" s="9" t="s">
        <v>134</v>
      </c>
      <c r="E102" s="31">
        <f t="shared" si="13"/>
        <v>10819.449226612591</v>
      </c>
      <c r="F102" s="72">
        <f t="shared" si="14"/>
        <v>10819.5</v>
      </c>
      <c r="G102" s="72">
        <f t="shared" si="15"/>
        <v>-2.1094374998938292E-2</v>
      </c>
      <c r="H102" s="72"/>
      <c r="J102" s="72">
        <f>+G102</f>
        <v>-2.1094374998938292E-2</v>
      </c>
      <c r="K102" s="72"/>
      <c r="L102" s="72"/>
      <c r="M102" s="72"/>
      <c r="N102" s="72"/>
      <c r="O102" s="72">
        <f t="shared" ca="1" si="16"/>
        <v>-2.164892895905101E-2</v>
      </c>
      <c r="P102" s="72"/>
      <c r="Q102" s="73">
        <f t="shared" si="17"/>
        <v>39811.001900000003</v>
      </c>
      <c r="R102" s="72"/>
      <c r="S102" s="72"/>
      <c r="T102" s="72"/>
      <c r="U102" s="72"/>
      <c r="V102" s="72"/>
      <c r="W102" s="72"/>
      <c r="X102" s="72"/>
      <c r="Y102" s="72"/>
    </row>
    <row r="103" spans="1:25" x14ac:dyDescent="0.2">
      <c r="A103" s="103" t="s">
        <v>431</v>
      </c>
      <c r="B103" s="64" t="s">
        <v>31</v>
      </c>
      <c r="C103" s="104">
        <v>55141.301800000001</v>
      </c>
      <c r="D103" s="103" t="s">
        <v>143</v>
      </c>
      <c r="E103" s="31">
        <f t="shared" si="13"/>
        <v>11569.940156873832</v>
      </c>
      <c r="F103" s="72">
        <f t="shared" si="14"/>
        <v>11570</v>
      </c>
      <c r="G103" s="72">
        <f t="shared" si="15"/>
        <v>-2.486250000220025E-2</v>
      </c>
      <c r="H103" s="72"/>
      <c r="J103" s="72"/>
      <c r="K103" s="72">
        <f>+G103</f>
        <v>-2.486250000220025E-2</v>
      </c>
      <c r="L103" s="72"/>
      <c r="M103" s="72"/>
      <c r="N103" s="72"/>
      <c r="O103" s="72">
        <f t="shared" ca="1" si="16"/>
        <v>-2.3852058513179876E-2</v>
      </c>
      <c r="P103" s="72"/>
      <c r="Q103" s="73">
        <f t="shared" si="17"/>
        <v>40122.801800000001</v>
      </c>
      <c r="R103" s="72"/>
      <c r="S103" s="72"/>
      <c r="T103" s="72"/>
      <c r="U103" s="72"/>
      <c r="V103" s="72"/>
      <c r="W103" s="72"/>
      <c r="X103" s="72"/>
      <c r="Y103" s="72"/>
    </row>
    <row r="104" spans="1:25" x14ac:dyDescent="0.2">
      <c r="A104" s="103" t="s">
        <v>431</v>
      </c>
      <c r="B104" s="64" t="s">
        <v>28</v>
      </c>
      <c r="C104" s="104">
        <v>55141.509899999997</v>
      </c>
      <c r="D104" s="103" t="s">
        <v>143</v>
      </c>
      <c r="E104" s="31">
        <f t="shared" si="13"/>
        <v>11570.441045945909</v>
      </c>
      <c r="F104" s="72">
        <f t="shared" si="14"/>
        <v>11570.5</v>
      </c>
      <c r="G104" s="72">
        <f t="shared" si="15"/>
        <v>-2.4493125005392358E-2</v>
      </c>
      <c r="H104" s="72"/>
      <c r="J104" s="72"/>
      <c r="K104" s="72">
        <f>+G104</f>
        <v>-2.4493125005392358E-2</v>
      </c>
      <c r="L104" s="72"/>
      <c r="M104" s="72"/>
      <c r="N104" s="72"/>
      <c r="O104" s="72">
        <f t="shared" ca="1" si="16"/>
        <v>-2.3853526287699614E-2</v>
      </c>
      <c r="P104" s="72"/>
      <c r="Q104" s="73">
        <f t="shared" si="17"/>
        <v>40123.009899999997</v>
      </c>
      <c r="R104" s="72"/>
      <c r="S104" s="72"/>
      <c r="T104" s="72"/>
      <c r="U104" s="72"/>
      <c r="V104" s="72"/>
      <c r="W104" s="72"/>
      <c r="X104" s="72"/>
      <c r="Y104" s="72"/>
    </row>
    <row r="105" spans="1:25" x14ac:dyDescent="0.2">
      <c r="A105" s="88" t="s">
        <v>137</v>
      </c>
      <c r="B105" s="88"/>
      <c r="C105" s="86">
        <v>55499.428</v>
      </c>
      <c r="D105" s="86">
        <v>4.0000000000000002E-4</v>
      </c>
      <c r="E105" s="31">
        <f t="shared" si="13"/>
        <v>12431.936793142555</v>
      </c>
      <c r="F105" s="72">
        <f t="shared" si="14"/>
        <v>12432</v>
      </c>
      <c r="G105" s="72">
        <f t="shared" si="15"/>
        <v>-2.6259999998728745E-2</v>
      </c>
      <c r="H105" s="72"/>
      <c r="J105" s="72">
        <f>+G105</f>
        <v>-2.6259999998728745E-2</v>
      </c>
      <c r="K105" s="72"/>
      <c r="L105" s="72"/>
      <c r="M105" s="72"/>
      <c r="N105" s="72"/>
      <c r="O105" s="72">
        <f t="shared" ca="1" si="16"/>
        <v>-2.6382501785210635E-2</v>
      </c>
      <c r="P105" s="72"/>
      <c r="Q105" s="73">
        <f t="shared" si="17"/>
        <v>40480.928</v>
      </c>
      <c r="R105" s="72"/>
      <c r="S105" s="72"/>
      <c r="T105" s="72"/>
      <c r="U105" s="72"/>
      <c r="V105" s="72"/>
      <c r="W105" s="72"/>
      <c r="X105" s="72"/>
      <c r="Y105" s="72"/>
    </row>
    <row r="106" spans="1:25" x14ac:dyDescent="0.2">
      <c r="A106" s="88" t="s">
        <v>137</v>
      </c>
      <c r="B106" s="88"/>
      <c r="C106" s="86">
        <v>55499.636299999998</v>
      </c>
      <c r="D106" s="86">
        <v>8.9999999999999998E-4</v>
      </c>
      <c r="E106" s="31">
        <f t="shared" si="13"/>
        <v>12432.438163607307</v>
      </c>
      <c r="F106" s="72">
        <f t="shared" si="14"/>
        <v>12432.5</v>
      </c>
      <c r="G106" s="72">
        <f t="shared" si="15"/>
        <v>-2.5690625006973278E-2</v>
      </c>
      <c r="H106" s="72"/>
      <c r="J106" s="72">
        <f>+G106</f>
        <v>-2.5690625006973278E-2</v>
      </c>
      <c r="K106" s="72"/>
      <c r="L106" s="72"/>
      <c r="M106" s="72"/>
      <c r="N106" s="72"/>
      <c r="O106" s="72">
        <f t="shared" ca="1" si="16"/>
        <v>-2.638396955973038E-2</v>
      </c>
      <c r="P106" s="72"/>
      <c r="Q106" s="73">
        <f t="shared" si="17"/>
        <v>40481.136299999998</v>
      </c>
      <c r="R106" s="72"/>
      <c r="S106" s="72"/>
      <c r="T106" s="72"/>
      <c r="U106" s="72"/>
      <c r="V106" s="72"/>
      <c r="W106" s="72"/>
      <c r="X106" s="72"/>
      <c r="Y106" s="72"/>
    </row>
    <row r="107" spans="1:25" x14ac:dyDescent="0.2">
      <c r="A107" s="103" t="s">
        <v>445</v>
      </c>
      <c r="B107" s="64" t="s">
        <v>28</v>
      </c>
      <c r="C107" s="104">
        <v>55817.463499999998</v>
      </c>
      <c r="D107" s="103" t="s">
        <v>143</v>
      </c>
      <c r="E107" s="31">
        <f t="shared" si="13"/>
        <v>13197.43658403761</v>
      </c>
      <c r="F107" s="72">
        <f t="shared" si="14"/>
        <v>13197.5</v>
      </c>
      <c r="G107" s="72">
        <f t="shared" si="15"/>
        <v>-2.6346875005401671E-2</v>
      </c>
      <c r="H107" s="72"/>
      <c r="J107" s="72"/>
      <c r="K107" s="72">
        <f t="shared" ref="K107:K113" si="19">+G107</f>
        <v>-2.6346875005401671E-2</v>
      </c>
      <c r="L107" s="72"/>
      <c r="M107" s="72"/>
      <c r="N107" s="72"/>
      <c r="O107" s="72">
        <f t="shared" ca="1" si="16"/>
        <v>-2.8629664574931692E-2</v>
      </c>
      <c r="P107" s="72"/>
      <c r="Q107" s="73">
        <f t="shared" si="17"/>
        <v>40798.963499999998</v>
      </c>
      <c r="R107" s="72"/>
      <c r="S107" s="72"/>
      <c r="T107" s="72"/>
      <c r="U107" s="72"/>
      <c r="V107" s="72"/>
      <c r="W107" s="72"/>
      <c r="X107" s="72"/>
      <c r="Y107" s="72"/>
    </row>
    <row r="108" spans="1:25" x14ac:dyDescent="0.2">
      <c r="A108" s="9" t="s">
        <v>135</v>
      </c>
      <c r="B108" s="77" t="s">
        <v>31</v>
      </c>
      <c r="C108" s="9">
        <v>55828.8868</v>
      </c>
      <c r="D108" s="9">
        <v>2.0000000000000001E-4</v>
      </c>
      <c r="E108" s="31">
        <f t="shared" si="13"/>
        <v>13224.932048416062</v>
      </c>
      <c r="F108" s="72">
        <f t="shared" si="14"/>
        <v>13225</v>
      </c>
      <c r="G108" s="72">
        <f t="shared" si="15"/>
        <v>-2.8231249998498242E-2</v>
      </c>
      <c r="H108" s="72"/>
      <c r="I108" s="72"/>
      <c r="J108" s="72"/>
      <c r="K108" s="72">
        <f t="shared" si="19"/>
        <v>-2.8231249998498242E-2</v>
      </c>
      <c r="L108" s="72"/>
      <c r="M108" s="72"/>
      <c r="N108" s="72"/>
      <c r="O108" s="72">
        <f t="shared" ca="1" si="16"/>
        <v>-2.8710392173517355E-2</v>
      </c>
      <c r="P108" s="72"/>
      <c r="Q108" s="73">
        <f t="shared" si="17"/>
        <v>40810.3868</v>
      </c>
      <c r="R108" s="72"/>
      <c r="S108" s="72"/>
      <c r="T108" s="72"/>
      <c r="U108" s="72"/>
      <c r="V108" s="72"/>
      <c r="W108" s="72"/>
      <c r="X108" s="72"/>
      <c r="Y108" s="72"/>
    </row>
    <row r="109" spans="1:25" x14ac:dyDescent="0.2">
      <c r="A109" s="103" t="s">
        <v>445</v>
      </c>
      <c r="B109" s="64" t="s">
        <v>31</v>
      </c>
      <c r="C109" s="104">
        <v>55856.306900000003</v>
      </c>
      <c r="D109" s="103" t="s">
        <v>143</v>
      </c>
      <c r="E109" s="31">
        <f t="shared" si="13"/>
        <v>13290.931224031125</v>
      </c>
      <c r="F109" s="72">
        <f t="shared" si="14"/>
        <v>13291</v>
      </c>
      <c r="G109" s="72">
        <f t="shared" si="15"/>
        <v>-2.8573750001669396E-2</v>
      </c>
      <c r="H109" s="72"/>
      <c r="J109" s="72"/>
      <c r="K109" s="72">
        <f t="shared" si="19"/>
        <v>-2.8573750001669396E-2</v>
      </c>
      <c r="L109" s="72"/>
      <c r="M109" s="72"/>
      <c r="N109" s="72"/>
      <c r="O109" s="72">
        <f t="shared" ca="1" si="16"/>
        <v>-2.8904138410122959E-2</v>
      </c>
      <c r="P109" s="72"/>
      <c r="Q109" s="73">
        <f t="shared" si="17"/>
        <v>40837.806900000003</v>
      </c>
      <c r="R109" s="72"/>
      <c r="S109" s="72"/>
      <c r="T109" s="72"/>
      <c r="U109" s="72"/>
      <c r="V109" s="72"/>
      <c r="W109" s="72"/>
      <c r="X109" s="72"/>
      <c r="Y109" s="72"/>
    </row>
    <row r="110" spans="1:25" x14ac:dyDescent="0.2">
      <c r="A110" s="103" t="s">
        <v>445</v>
      </c>
      <c r="B110" s="64" t="s">
        <v>28</v>
      </c>
      <c r="C110" s="104">
        <v>55859.423300000002</v>
      </c>
      <c r="D110" s="103" t="s">
        <v>143</v>
      </c>
      <c r="E110" s="31">
        <f t="shared" si="13"/>
        <v>13298.432284599345</v>
      </c>
      <c r="F110" s="72">
        <f t="shared" si="14"/>
        <v>13298.5</v>
      </c>
      <c r="G110" s="72">
        <f t="shared" si="15"/>
        <v>-2.8133125000749715E-2</v>
      </c>
      <c r="H110" s="72"/>
      <c r="J110" s="72"/>
      <c r="K110" s="72">
        <f t="shared" si="19"/>
        <v>-2.8133125000749715E-2</v>
      </c>
      <c r="L110" s="72"/>
      <c r="M110" s="72"/>
      <c r="N110" s="72"/>
      <c r="O110" s="72">
        <f t="shared" ca="1" si="16"/>
        <v>-2.8926155027919051E-2</v>
      </c>
      <c r="P110" s="72"/>
      <c r="Q110" s="73">
        <f t="shared" si="17"/>
        <v>40840.923300000002</v>
      </c>
      <c r="R110" s="72"/>
      <c r="S110" s="72"/>
      <c r="T110" s="72"/>
      <c r="U110" s="72"/>
      <c r="V110" s="72"/>
      <c r="W110" s="72"/>
      <c r="X110" s="72"/>
      <c r="Y110" s="72"/>
    </row>
    <row r="111" spans="1:25" x14ac:dyDescent="0.2">
      <c r="A111" s="103" t="s">
        <v>445</v>
      </c>
      <c r="B111" s="64" t="s">
        <v>28</v>
      </c>
      <c r="C111" s="104">
        <v>55894.323400000001</v>
      </c>
      <c r="D111" s="103" t="s">
        <v>143</v>
      </c>
      <c r="E111" s="31">
        <f t="shared" si="13"/>
        <v>13382.435546034676</v>
      </c>
      <c r="F111" s="72">
        <f t="shared" si="14"/>
        <v>13382.5</v>
      </c>
      <c r="G111" s="72">
        <f t="shared" si="15"/>
        <v>-2.6778125000419095E-2</v>
      </c>
      <c r="H111" s="72"/>
      <c r="J111" s="72"/>
      <c r="K111" s="72">
        <f t="shared" si="19"/>
        <v>-2.6778125000419095E-2</v>
      </c>
      <c r="L111" s="72"/>
      <c r="M111" s="72"/>
      <c r="N111" s="72"/>
      <c r="O111" s="72">
        <f t="shared" ca="1" si="16"/>
        <v>-2.9172741147235275E-2</v>
      </c>
      <c r="P111" s="72"/>
      <c r="Q111" s="73">
        <f t="shared" si="17"/>
        <v>40875.823400000001</v>
      </c>
      <c r="R111" s="72"/>
      <c r="S111" s="72"/>
      <c r="T111" s="72"/>
      <c r="U111" s="72"/>
      <c r="V111" s="72"/>
      <c r="W111" s="72"/>
      <c r="X111" s="72"/>
      <c r="Y111" s="72"/>
    </row>
    <row r="112" spans="1:25" x14ac:dyDescent="0.2">
      <c r="A112" s="103" t="s">
        <v>445</v>
      </c>
      <c r="B112" s="64" t="s">
        <v>31</v>
      </c>
      <c r="C112" s="104">
        <v>55894.5285</v>
      </c>
      <c r="D112" s="103" t="s">
        <v>143</v>
      </c>
      <c r="E112" s="31">
        <f t="shared" si="13"/>
        <v>13382.929214216723</v>
      </c>
      <c r="F112" s="72">
        <f t="shared" si="14"/>
        <v>13383</v>
      </c>
      <c r="G112" s="72">
        <f t="shared" si="15"/>
        <v>-2.9408750000584405E-2</v>
      </c>
      <c r="H112" s="72"/>
      <c r="J112" s="72"/>
      <c r="K112" s="72">
        <f t="shared" si="19"/>
        <v>-2.9408750000584405E-2</v>
      </c>
      <c r="L112" s="72"/>
      <c r="M112" s="72"/>
      <c r="N112" s="72"/>
      <c r="O112" s="72">
        <f t="shared" ca="1" si="16"/>
        <v>-2.9174208921755013E-2</v>
      </c>
      <c r="P112" s="72"/>
      <c r="Q112" s="73">
        <f t="shared" si="17"/>
        <v>40876.0285</v>
      </c>
      <c r="R112" s="72"/>
      <c r="S112" s="72"/>
      <c r="T112" s="72"/>
      <c r="U112" s="72"/>
      <c r="V112" s="72"/>
      <c r="W112" s="72"/>
      <c r="X112" s="72"/>
      <c r="Y112" s="72"/>
    </row>
    <row r="113" spans="1:25" x14ac:dyDescent="0.2">
      <c r="A113" s="114" t="s">
        <v>473</v>
      </c>
      <c r="B113" s="115" t="s">
        <v>31</v>
      </c>
      <c r="C113" s="116">
        <v>56175.3776</v>
      </c>
      <c r="D113" s="116">
        <v>5.9999999999999995E-4</v>
      </c>
      <c r="E113" s="31">
        <f t="shared" si="13"/>
        <v>14058.922703380875</v>
      </c>
      <c r="F113" s="72">
        <f t="shared" si="14"/>
        <v>14059</v>
      </c>
      <c r="G113" s="72">
        <f t="shared" si="15"/>
        <v>-3.2113749999552965E-2</v>
      </c>
      <c r="H113" s="72"/>
      <c r="J113" s="72"/>
      <c r="K113" s="72">
        <f t="shared" si="19"/>
        <v>-3.2113749999552965E-2</v>
      </c>
      <c r="L113" s="72"/>
      <c r="M113" s="72"/>
      <c r="N113" s="72"/>
      <c r="O113" s="72">
        <f t="shared" ca="1" si="16"/>
        <v>-3.1158640072442713E-2</v>
      </c>
      <c r="P113" s="72"/>
      <c r="Q113" s="73">
        <f t="shared" si="17"/>
        <v>41156.8776</v>
      </c>
      <c r="R113" s="72"/>
      <c r="S113" s="72"/>
      <c r="T113" s="72"/>
      <c r="U113" s="72"/>
      <c r="V113" s="72"/>
      <c r="W113" s="72"/>
      <c r="X113" s="72"/>
      <c r="Y113" s="72"/>
    </row>
    <row r="114" spans="1:25" x14ac:dyDescent="0.2">
      <c r="A114" s="82" t="s">
        <v>136</v>
      </c>
      <c r="B114" s="81" t="s">
        <v>31</v>
      </c>
      <c r="C114" s="13">
        <v>56526.441099999996</v>
      </c>
      <c r="D114" s="87">
        <v>5.0000000000000001E-4</v>
      </c>
      <c r="E114" s="31">
        <f t="shared" si="13"/>
        <v>14903.919679633163</v>
      </c>
      <c r="F114" s="72">
        <f t="shared" si="14"/>
        <v>14904</v>
      </c>
      <c r="G114" s="72">
        <f t="shared" si="15"/>
        <v>-3.3370000004651956E-2</v>
      </c>
      <c r="H114" s="72"/>
      <c r="J114" s="72">
        <f>+G114</f>
        <v>-3.3370000004651956E-2</v>
      </c>
      <c r="K114" s="72"/>
      <c r="L114" s="72"/>
      <c r="M114" s="72"/>
      <c r="N114" s="72"/>
      <c r="O114" s="72">
        <f t="shared" ca="1" si="16"/>
        <v>-3.3639179010802329E-2</v>
      </c>
      <c r="P114" s="72"/>
      <c r="Q114" s="73">
        <f t="shared" si="17"/>
        <v>41507.941099999996</v>
      </c>
      <c r="R114" s="72"/>
      <c r="S114" s="72"/>
      <c r="T114" s="72"/>
      <c r="U114" s="72"/>
      <c r="V114" s="72"/>
      <c r="W114" s="72"/>
      <c r="X114" s="72"/>
      <c r="Y114" s="72"/>
    </row>
    <row r="115" spans="1:25" x14ac:dyDescent="0.2">
      <c r="A115" s="107" t="s">
        <v>136</v>
      </c>
      <c r="B115" s="108" t="s">
        <v>31</v>
      </c>
      <c r="C115" s="109">
        <v>56630.305099999998</v>
      </c>
      <c r="D115" s="110">
        <v>1E-4</v>
      </c>
      <c r="E115" s="31">
        <f t="shared" si="13"/>
        <v>15153.916520493778</v>
      </c>
      <c r="F115" s="72">
        <f t="shared" si="14"/>
        <v>15154</v>
      </c>
      <c r="G115" s="72">
        <f t="shared" si="15"/>
        <v>-3.4682500001508743E-2</v>
      </c>
      <c r="H115" s="72"/>
      <c r="J115" s="72">
        <f>+G115</f>
        <v>-3.4682500001508743E-2</v>
      </c>
      <c r="K115" s="72"/>
      <c r="L115" s="72"/>
      <c r="M115" s="72"/>
      <c r="N115" s="72"/>
      <c r="O115" s="72">
        <f t="shared" ca="1" si="16"/>
        <v>-3.4373066270672041E-2</v>
      </c>
      <c r="P115" s="72"/>
      <c r="Q115" s="73">
        <f t="shared" si="17"/>
        <v>41611.805099999998</v>
      </c>
      <c r="R115" s="72"/>
      <c r="S115" s="72"/>
      <c r="T115" s="72"/>
      <c r="U115" s="72"/>
      <c r="V115" s="72"/>
      <c r="W115" s="72"/>
      <c r="X115" s="72"/>
      <c r="Y115" s="72"/>
    </row>
    <row r="116" spans="1:25" x14ac:dyDescent="0.2">
      <c r="A116" s="111" t="s">
        <v>0</v>
      </c>
      <c r="B116" s="112" t="s">
        <v>31</v>
      </c>
      <c r="C116" s="113">
        <v>57265.332300000002</v>
      </c>
      <c r="D116" s="113">
        <v>2.9999999999999997E-4</v>
      </c>
      <c r="E116" s="31">
        <f t="shared" si="13"/>
        <v>16682.403713944441</v>
      </c>
      <c r="F116" s="72">
        <f t="shared" si="14"/>
        <v>16682.5</v>
      </c>
      <c r="G116" s="72">
        <f t="shared" si="15"/>
        <v>-4.0003125002840534E-2</v>
      </c>
      <c r="H116" s="72"/>
      <c r="J116" s="72"/>
      <c r="K116" s="72">
        <f>+G116</f>
        <v>-4.0003125002840534E-2</v>
      </c>
      <c r="L116" s="72"/>
      <c r="M116" s="72"/>
      <c r="N116" s="72"/>
      <c r="O116" s="72">
        <f t="shared" ca="1" si="16"/>
        <v>-3.886005297751545E-2</v>
      </c>
      <c r="P116" s="72"/>
      <c r="Q116" s="73">
        <f t="shared" si="17"/>
        <v>42246.832300000002</v>
      </c>
      <c r="R116" s="72"/>
      <c r="S116" s="72"/>
      <c r="T116" s="72"/>
      <c r="U116" s="72"/>
      <c r="V116" s="72"/>
      <c r="W116" s="72"/>
      <c r="X116" s="72"/>
      <c r="Y116" s="72"/>
    </row>
    <row r="117" spans="1:25" x14ac:dyDescent="0.2">
      <c r="A117" s="111" t="s">
        <v>0</v>
      </c>
      <c r="B117" s="112" t="s">
        <v>31</v>
      </c>
      <c r="C117" s="113">
        <v>57265.540300000001</v>
      </c>
      <c r="D117" s="113">
        <v>1E-4</v>
      </c>
      <c r="E117" s="31">
        <f t="shared" si="13"/>
        <v>16682.904362320187</v>
      </c>
      <c r="F117" s="72">
        <f t="shared" si="14"/>
        <v>16683</v>
      </c>
      <c r="G117" s="72">
        <f t="shared" si="15"/>
        <v>-3.9733750003506429E-2</v>
      </c>
      <c r="H117" s="72"/>
      <c r="J117" s="72"/>
      <c r="K117" s="72">
        <f>+G117</f>
        <v>-3.9733750003506429E-2</v>
      </c>
      <c r="L117" s="72"/>
      <c r="M117" s="72"/>
      <c r="N117" s="72"/>
      <c r="O117" s="72">
        <f t="shared" ca="1" si="16"/>
        <v>-3.8861520752035188E-2</v>
      </c>
      <c r="P117" s="72"/>
      <c r="Q117" s="73">
        <f t="shared" si="17"/>
        <v>42247.040300000001</v>
      </c>
      <c r="R117" s="72"/>
      <c r="S117" s="72"/>
      <c r="T117" s="72"/>
      <c r="U117" s="72"/>
      <c r="V117" s="72"/>
      <c r="W117" s="72"/>
      <c r="X117" s="72"/>
      <c r="Y117" s="72"/>
    </row>
    <row r="118" spans="1:25" x14ac:dyDescent="0.2">
      <c r="A118" s="83"/>
      <c r="B118" s="85"/>
      <c r="C118" s="84"/>
      <c r="D118" s="31"/>
      <c r="E118" s="31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3"/>
      <c r="R118" s="72"/>
      <c r="S118" s="72"/>
      <c r="T118" s="72"/>
      <c r="U118" s="72"/>
      <c r="V118" s="72"/>
      <c r="W118" s="72"/>
      <c r="X118" s="72"/>
      <c r="Y118" s="72"/>
    </row>
    <row r="119" spans="1:25" x14ac:dyDescent="0.2">
      <c r="A119" s="83"/>
      <c r="B119" s="85"/>
      <c r="C119" s="84"/>
      <c r="D119" s="31"/>
      <c r="E119" s="31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3"/>
      <c r="R119" s="72"/>
      <c r="S119" s="72"/>
      <c r="T119" s="72"/>
      <c r="U119" s="72"/>
      <c r="V119" s="72"/>
      <c r="W119" s="72"/>
      <c r="X119" s="72"/>
      <c r="Y119" s="72"/>
    </row>
    <row r="120" spans="1:25" x14ac:dyDescent="0.2">
      <c r="A120" s="83"/>
      <c r="B120" s="85"/>
      <c r="C120" s="84"/>
      <c r="D120" s="31"/>
      <c r="E120" s="31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3"/>
      <c r="R120" s="72"/>
      <c r="S120" s="72"/>
      <c r="T120" s="72"/>
      <c r="U120" s="72"/>
      <c r="V120" s="72"/>
      <c r="W120" s="72"/>
      <c r="X120" s="72"/>
      <c r="Y120" s="72"/>
    </row>
    <row r="121" spans="1:25" x14ac:dyDescent="0.2">
      <c r="A121" s="31"/>
      <c r="B121" s="31"/>
      <c r="C121" s="31"/>
      <c r="D121" s="31"/>
      <c r="E121" s="31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</row>
    <row r="122" spans="1:25" x14ac:dyDescent="0.2">
      <c r="A122" s="31"/>
      <c r="B122" s="31"/>
      <c r="C122" s="31"/>
      <c r="D122" s="31"/>
      <c r="E122" s="31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</row>
    <row r="123" spans="1:25" x14ac:dyDescent="0.2">
      <c r="A123" s="31"/>
      <c r="B123" s="31"/>
      <c r="C123" s="31"/>
      <c r="D123" s="31"/>
      <c r="E123" s="31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</row>
    <row r="124" spans="1:25" x14ac:dyDescent="0.2">
      <c r="A124" s="31"/>
      <c r="B124" s="31"/>
      <c r="C124" s="31"/>
      <c r="D124" s="31"/>
      <c r="E124" s="31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</row>
    <row r="125" spans="1:25" x14ac:dyDescent="0.2">
      <c r="A125" s="31"/>
      <c r="B125" s="31"/>
      <c r="C125" s="31"/>
      <c r="D125" s="31"/>
      <c r="E125" s="31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</row>
    <row r="126" spans="1:25" x14ac:dyDescent="0.2">
      <c r="A126" s="31"/>
      <c r="B126" s="31"/>
      <c r="C126" s="31"/>
      <c r="D126" s="31"/>
      <c r="E126" s="31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</row>
    <row r="127" spans="1:25" x14ac:dyDescent="0.2">
      <c r="A127" s="31"/>
      <c r="B127" s="31"/>
      <c r="C127" s="31"/>
      <c r="D127" s="31"/>
      <c r="E127" s="31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</row>
    <row r="128" spans="1:25" x14ac:dyDescent="0.2">
      <c r="A128" s="31"/>
      <c r="B128" s="31"/>
      <c r="C128" s="31"/>
      <c r="D128" s="31"/>
      <c r="E128" s="31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</row>
    <row r="129" spans="1:25" x14ac:dyDescent="0.2">
      <c r="A129" s="31"/>
      <c r="B129" s="31"/>
      <c r="C129" s="31"/>
      <c r="D129" s="31"/>
      <c r="E129" s="31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</row>
    <row r="130" spans="1:25" x14ac:dyDescent="0.2">
      <c r="A130" s="31"/>
      <c r="B130" s="31"/>
      <c r="C130" s="31"/>
      <c r="D130" s="31"/>
      <c r="E130" s="3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</row>
    <row r="131" spans="1:25" x14ac:dyDescent="0.2">
      <c r="A131" s="31"/>
      <c r="B131" s="31"/>
      <c r="C131" s="31"/>
      <c r="D131" s="31"/>
      <c r="E131" s="31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</row>
    <row r="132" spans="1:25" x14ac:dyDescent="0.2">
      <c r="A132" s="31"/>
      <c r="B132" s="31"/>
      <c r="C132" s="31"/>
      <c r="D132" s="31"/>
      <c r="E132" s="31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</row>
    <row r="133" spans="1:25" x14ac:dyDescent="0.2">
      <c r="A133" s="31"/>
      <c r="B133" s="31"/>
      <c r="C133" s="31"/>
      <c r="D133" s="31"/>
      <c r="E133" s="3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</row>
    <row r="134" spans="1:25" x14ac:dyDescent="0.2">
      <c r="A134" s="31"/>
      <c r="B134" s="31"/>
      <c r="C134" s="31"/>
      <c r="D134" s="31"/>
      <c r="E134" s="3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5" x14ac:dyDescent="0.2">
      <c r="A135" s="31"/>
      <c r="B135" s="31"/>
      <c r="C135" s="31"/>
      <c r="D135" s="31"/>
      <c r="E135" s="3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5" x14ac:dyDescent="0.2">
      <c r="A136" s="31"/>
      <c r="B136" s="31"/>
      <c r="C136" s="31"/>
      <c r="D136" s="31"/>
      <c r="E136" s="3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5" x14ac:dyDescent="0.2">
      <c r="A137" s="31"/>
      <c r="B137" s="31"/>
      <c r="C137" s="31"/>
      <c r="D137" s="31"/>
      <c r="E137" s="31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5" x14ac:dyDescent="0.2">
      <c r="A138" s="31"/>
      <c r="B138" s="31"/>
      <c r="C138" s="31"/>
      <c r="D138" s="31"/>
      <c r="E138" s="31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5" x14ac:dyDescent="0.2">
      <c r="A139" s="31"/>
      <c r="B139" s="31"/>
      <c r="C139" s="31"/>
      <c r="D139" s="31"/>
      <c r="E139" s="31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5" x14ac:dyDescent="0.2">
      <c r="A140" s="31"/>
      <c r="B140" s="31"/>
      <c r="C140" s="31"/>
      <c r="D140" s="31"/>
      <c r="E140" s="31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5" x14ac:dyDescent="0.2">
      <c r="A141" s="31"/>
      <c r="B141" s="31"/>
      <c r="C141" s="31"/>
      <c r="D141" s="31"/>
      <c r="E141" s="31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5" x14ac:dyDescent="0.2">
      <c r="A142" s="31"/>
      <c r="B142" s="31"/>
      <c r="C142" s="31"/>
      <c r="D142" s="31"/>
      <c r="E142" s="31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5" x14ac:dyDescent="0.2">
      <c r="A143" s="31"/>
      <c r="B143" s="31"/>
      <c r="C143" s="31"/>
      <c r="D143" s="31"/>
      <c r="E143" s="31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5" x14ac:dyDescent="0.2">
      <c r="A144" s="31"/>
      <c r="B144" s="31"/>
      <c r="C144" s="31"/>
      <c r="D144" s="31"/>
      <c r="E144" s="31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5" x14ac:dyDescent="0.2">
      <c r="A145" s="31"/>
      <c r="B145" s="31"/>
      <c r="C145" s="31"/>
      <c r="D145" s="31"/>
      <c r="E145" s="31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5" x14ac:dyDescent="0.2">
      <c r="A146" s="31"/>
      <c r="B146" s="31"/>
      <c r="C146" s="31"/>
      <c r="D146" s="31"/>
      <c r="E146" s="31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5" x14ac:dyDescent="0.2">
      <c r="A147" s="31"/>
      <c r="B147" s="31"/>
      <c r="C147" s="31"/>
      <c r="D147" s="31"/>
      <c r="E147" s="31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5" x14ac:dyDescent="0.2">
      <c r="A148" s="31"/>
      <c r="B148" s="31"/>
      <c r="C148" s="31"/>
      <c r="D148" s="31"/>
      <c r="E148" s="31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5" x14ac:dyDescent="0.2">
      <c r="A149" s="31"/>
      <c r="B149" s="31"/>
      <c r="C149" s="31"/>
      <c r="D149" s="31"/>
      <c r="E149" s="31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5" x14ac:dyDescent="0.2">
      <c r="A150" s="31"/>
      <c r="B150" s="31"/>
      <c r="C150" s="31"/>
      <c r="D150" s="31"/>
      <c r="E150" s="31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</row>
    <row r="151" spans="1:25" x14ac:dyDescent="0.2">
      <c r="A151" s="31"/>
      <c r="B151" s="31"/>
      <c r="C151" s="31"/>
      <c r="D151" s="31"/>
      <c r="E151" s="31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</row>
    <row r="152" spans="1:25" x14ac:dyDescent="0.2">
      <c r="A152" s="31"/>
      <c r="B152" s="31"/>
      <c r="C152" s="31"/>
      <c r="D152" s="31"/>
      <c r="E152" s="31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</row>
    <row r="153" spans="1:25" x14ac:dyDescent="0.2">
      <c r="A153" s="31"/>
      <c r="B153" s="31"/>
      <c r="C153" s="31"/>
      <c r="D153" s="31"/>
      <c r="E153" s="31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</row>
    <row r="154" spans="1:25" x14ac:dyDescent="0.2">
      <c r="A154" s="31"/>
      <c r="B154" s="31"/>
      <c r="C154" s="31"/>
      <c r="D154" s="31"/>
      <c r="E154" s="31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</row>
    <row r="155" spans="1:25" x14ac:dyDescent="0.2">
      <c r="A155" s="31"/>
      <c r="B155" s="31"/>
      <c r="C155" s="31"/>
      <c r="D155" s="31"/>
      <c r="E155" s="31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</row>
    <row r="156" spans="1:25" x14ac:dyDescent="0.2">
      <c r="A156" s="31"/>
      <c r="B156" s="31"/>
      <c r="C156" s="31"/>
      <c r="D156" s="31"/>
      <c r="E156" s="31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</row>
    <row r="157" spans="1:25" x14ac:dyDescent="0.2">
      <c r="A157" s="31"/>
      <c r="B157" s="31"/>
      <c r="C157" s="31"/>
      <c r="D157" s="31"/>
      <c r="E157" s="31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</row>
    <row r="158" spans="1:25" x14ac:dyDescent="0.2">
      <c r="A158" s="31"/>
      <c r="B158" s="31"/>
      <c r="C158" s="31"/>
      <c r="D158" s="31"/>
      <c r="E158" s="31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</row>
    <row r="159" spans="1:25" x14ac:dyDescent="0.2">
      <c r="A159" s="31"/>
      <c r="B159" s="31"/>
      <c r="C159" s="31"/>
      <c r="D159" s="31"/>
      <c r="E159" s="31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</row>
    <row r="160" spans="1:25" x14ac:dyDescent="0.2">
      <c r="A160" s="31"/>
      <c r="B160" s="31"/>
      <c r="C160" s="31"/>
      <c r="D160" s="31"/>
      <c r="E160" s="31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</row>
    <row r="161" spans="1:25" x14ac:dyDescent="0.2">
      <c r="A161" s="31"/>
      <c r="B161" s="31"/>
      <c r="C161" s="31"/>
      <c r="D161" s="31"/>
      <c r="E161" s="31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</row>
    <row r="162" spans="1:25" x14ac:dyDescent="0.2">
      <c r="A162" s="31"/>
      <c r="B162" s="31"/>
      <c r="C162" s="31"/>
      <c r="D162" s="31"/>
      <c r="E162" s="31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</row>
    <row r="163" spans="1:25" x14ac:dyDescent="0.2">
      <c r="A163" s="31"/>
      <c r="B163" s="31"/>
      <c r="C163" s="31"/>
      <c r="D163" s="31"/>
      <c r="E163" s="31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</row>
    <row r="164" spans="1:25" x14ac:dyDescent="0.2">
      <c r="A164" s="31"/>
      <c r="B164" s="31"/>
      <c r="C164" s="31"/>
      <c r="D164" s="31"/>
      <c r="E164" s="31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</row>
    <row r="165" spans="1:25" x14ac:dyDescent="0.2">
      <c r="A165" s="31"/>
      <c r="B165" s="31"/>
      <c r="C165" s="31"/>
      <c r="D165" s="31"/>
      <c r="E165" s="31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</row>
    <row r="166" spans="1:25" x14ac:dyDescent="0.2">
      <c r="A166" s="31"/>
      <c r="B166" s="31"/>
      <c r="C166" s="31"/>
      <c r="D166" s="31"/>
      <c r="E166" s="31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</row>
    <row r="167" spans="1:25" x14ac:dyDescent="0.2">
      <c r="A167" s="31"/>
      <c r="B167" s="31"/>
      <c r="C167" s="31"/>
      <c r="D167" s="31"/>
      <c r="E167" s="31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</row>
    <row r="168" spans="1:25" x14ac:dyDescent="0.2">
      <c r="A168" s="31"/>
      <c r="B168" s="31"/>
      <c r="C168" s="31"/>
      <c r="D168" s="31"/>
      <c r="E168" s="31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</row>
    <row r="169" spans="1:25" x14ac:dyDescent="0.2">
      <c r="A169" s="31"/>
      <c r="B169" s="31"/>
      <c r="C169" s="31"/>
      <c r="D169" s="31"/>
      <c r="E169" s="31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</row>
    <row r="170" spans="1:25" x14ac:dyDescent="0.2">
      <c r="A170" s="31"/>
      <c r="B170" s="31"/>
      <c r="C170" s="31"/>
      <c r="D170" s="31"/>
      <c r="E170" s="31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</row>
    <row r="171" spans="1:25" x14ac:dyDescent="0.2">
      <c r="A171" s="31"/>
      <c r="B171" s="31"/>
      <c r="C171" s="31"/>
      <c r="D171" s="31"/>
      <c r="E171" s="31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</row>
    <row r="172" spans="1:25" x14ac:dyDescent="0.2">
      <c r="A172" s="31"/>
      <c r="B172" s="31"/>
      <c r="C172" s="31"/>
      <c r="D172" s="31"/>
      <c r="E172" s="31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</row>
    <row r="173" spans="1:25" x14ac:dyDescent="0.2">
      <c r="A173" s="31"/>
      <c r="B173" s="31"/>
      <c r="C173" s="31"/>
      <c r="D173" s="31"/>
      <c r="E173" s="31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</row>
    <row r="174" spans="1:25" x14ac:dyDescent="0.2">
      <c r="A174" s="31"/>
      <c r="B174" s="31"/>
      <c r="C174" s="31"/>
      <c r="D174" s="31"/>
      <c r="E174" s="31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</row>
    <row r="175" spans="1:25" x14ac:dyDescent="0.2">
      <c r="A175" s="31"/>
      <c r="B175" s="31"/>
      <c r="C175" s="31"/>
      <c r="D175" s="31"/>
      <c r="E175" s="31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</row>
    <row r="176" spans="1:25" x14ac:dyDescent="0.2">
      <c r="A176" s="31"/>
      <c r="B176" s="31"/>
      <c r="C176" s="31"/>
      <c r="D176" s="31"/>
      <c r="E176" s="31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</row>
    <row r="177" spans="1:25" x14ac:dyDescent="0.2">
      <c r="A177" s="31"/>
      <c r="B177" s="31"/>
      <c r="C177" s="31"/>
      <c r="D177" s="31"/>
      <c r="E177" s="31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</row>
    <row r="178" spans="1:25" x14ac:dyDescent="0.2">
      <c r="A178" s="31"/>
      <c r="B178" s="31"/>
      <c r="C178" s="31"/>
      <c r="D178" s="31"/>
      <c r="E178" s="31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</row>
    <row r="179" spans="1:25" x14ac:dyDescent="0.2">
      <c r="A179" s="31"/>
      <c r="B179" s="31"/>
      <c r="C179" s="31"/>
      <c r="D179" s="31"/>
      <c r="E179" s="31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</row>
    <row r="180" spans="1:25" x14ac:dyDescent="0.2">
      <c r="A180" s="31"/>
      <c r="B180" s="31"/>
      <c r="C180" s="31"/>
      <c r="D180" s="31"/>
      <c r="E180" s="31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</row>
    <row r="181" spans="1:25" x14ac:dyDescent="0.2">
      <c r="A181" s="31"/>
      <c r="B181" s="31"/>
      <c r="C181" s="31"/>
      <c r="D181" s="31"/>
      <c r="E181" s="31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</row>
    <row r="182" spans="1:25" x14ac:dyDescent="0.2">
      <c r="A182" s="31"/>
      <c r="B182" s="31"/>
      <c r="C182" s="31"/>
      <c r="D182" s="31"/>
      <c r="E182" s="31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</row>
    <row r="183" spans="1:25" x14ac:dyDescent="0.2">
      <c r="A183" s="31"/>
      <c r="B183" s="31"/>
      <c r="C183" s="31"/>
      <c r="D183" s="31"/>
      <c r="E183" s="31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</row>
    <row r="184" spans="1:25" x14ac:dyDescent="0.2">
      <c r="A184" s="31"/>
      <c r="B184" s="31"/>
      <c r="C184" s="31"/>
      <c r="D184" s="31"/>
      <c r="E184" s="31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</row>
    <row r="185" spans="1:25" x14ac:dyDescent="0.2">
      <c r="A185" s="31"/>
      <c r="B185" s="31"/>
      <c r="C185" s="31"/>
      <c r="D185" s="31"/>
      <c r="E185" s="31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</row>
    <row r="186" spans="1:25" x14ac:dyDescent="0.2">
      <c r="A186" s="31"/>
      <c r="B186" s="31"/>
      <c r="C186" s="31"/>
      <c r="D186" s="31"/>
      <c r="E186" s="31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</row>
    <row r="187" spans="1:25" x14ac:dyDescent="0.2">
      <c r="A187" s="31"/>
      <c r="B187" s="31"/>
      <c r="C187" s="31"/>
      <c r="D187" s="31"/>
      <c r="E187" s="31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5" x14ac:dyDescent="0.2">
      <c r="A188" s="31"/>
      <c r="B188" s="31"/>
      <c r="C188" s="31"/>
      <c r="D188" s="31"/>
      <c r="E188" s="31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5" x14ac:dyDescent="0.2">
      <c r="A189" s="31"/>
      <c r="B189" s="31"/>
      <c r="C189" s="31"/>
      <c r="D189" s="31"/>
      <c r="E189" s="31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5" x14ac:dyDescent="0.2">
      <c r="A190" s="31"/>
      <c r="B190" s="31"/>
      <c r="C190" s="31"/>
      <c r="D190" s="31"/>
      <c r="E190" s="31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5" x14ac:dyDescent="0.2">
      <c r="A191" s="31"/>
      <c r="B191" s="31"/>
      <c r="C191" s="31"/>
      <c r="D191" s="31"/>
      <c r="E191" s="31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5" x14ac:dyDescent="0.2">
      <c r="A192" s="31"/>
      <c r="B192" s="31"/>
      <c r="C192" s="31"/>
      <c r="D192" s="31"/>
      <c r="E192" s="31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25" x14ac:dyDescent="0.2">
      <c r="A193" s="31"/>
      <c r="B193" s="31"/>
      <c r="C193" s="31"/>
      <c r="D193" s="31"/>
      <c r="E193" s="31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25" x14ac:dyDescent="0.2">
      <c r="A194" s="31"/>
      <c r="B194" s="31"/>
      <c r="C194" s="31"/>
      <c r="D194" s="31"/>
      <c r="E194" s="31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25" x14ac:dyDescent="0.2">
      <c r="A195" s="31"/>
      <c r="B195" s="31"/>
      <c r="C195" s="31"/>
      <c r="D195" s="31"/>
      <c r="E195" s="31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25" x14ac:dyDescent="0.2">
      <c r="A196" s="31"/>
      <c r="B196" s="31"/>
      <c r="C196" s="31"/>
      <c r="D196" s="31"/>
      <c r="E196" s="31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25" x14ac:dyDescent="0.2">
      <c r="A197" s="31"/>
      <c r="B197" s="31"/>
      <c r="C197" s="31"/>
      <c r="D197" s="31"/>
      <c r="E197" s="31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25" x14ac:dyDescent="0.2">
      <c r="A198" s="31"/>
      <c r="B198" s="31"/>
      <c r="C198" s="31"/>
      <c r="D198" s="31"/>
      <c r="E198" s="31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25" x14ac:dyDescent="0.2">
      <c r="A199" s="31"/>
      <c r="B199" s="31"/>
      <c r="C199" s="31"/>
      <c r="D199" s="31"/>
      <c r="E199" s="31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25" x14ac:dyDescent="0.2">
      <c r="A200" s="31"/>
      <c r="B200" s="31"/>
      <c r="C200" s="31"/>
      <c r="D200" s="31"/>
      <c r="E200" s="31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25" x14ac:dyDescent="0.2">
      <c r="A201" s="31"/>
      <c r="B201" s="31"/>
      <c r="C201" s="31"/>
      <c r="D201" s="31"/>
      <c r="E201" s="31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25" x14ac:dyDescent="0.2">
      <c r="A202" s="31"/>
      <c r="B202" s="31"/>
      <c r="C202" s="31"/>
      <c r="D202" s="31"/>
      <c r="E202" s="31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25" x14ac:dyDescent="0.2">
      <c r="A203" s="31"/>
      <c r="B203" s="31"/>
      <c r="C203" s="31"/>
      <c r="D203" s="31"/>
      <c r="E203" s="31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25" x14ac:dyDescent="0.2">
      <c r="A204" s="31"/>
      <c r="B204" s="31"/>
      <c r="C204" s="31"/>
      <c r="D204" s="31"/>
      <c r="E204" s="31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</row>
    <row r="205" spans="1:25" x14ac:dyDescent="0.2">
      <c r="A205" s="31"/>
      <c r="B205" s="31"/>
      <c r="C205" s="31"/>
      <c r="D205" s="31"/>
      <c r="E205" s="31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</row>
    <row r="206" spans="1:25" x14ac:dyDescent="0.2">
      <c r="A206" s="31"/>
      <c r="B206" s="31"/>
      <c r="C206" s="31"/>
      <c r="D206" s="31"/>
      <c r="E206" s="31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</row>
    <row r="207" spans="1:25" x14ac:dyDescent="0.2">
      <c r="A207" s="31"/>
      <c r="B207" s="31"/>
      <c r="C207" s="31"/>
      <c r="D207" s="31"/>
      <c r="E207" s="31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</row>
    <row r="208" spans="1:25" x14ac:dyDescent="0.2">
      <c r="A208" s="31"/>
      <c r="B208" s="31"/>
      <c r="C208" s="31"/>
      <c r="D208" s="31"/>
      <c r="E208" s="31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</row>
    <row r="209" spans="1:25" x14ac:dyDescent="0.2">
      <c r="A209" s="31"/>
      <c r="B209" s="31"/>
      <c r="C209" s="31"/>
      <c r="D209" s="31"/>
      <c r="E209" s="31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</row>
    <row r="210" spans="1:25" x14ac:dyDescent="0.2">
      <c r="A210" s="31"/>
      <c r="B210" s="31"/>
      <c r="C210" s="31"/>
      <c r="D210" s="31"/>
      <c r="E210" s="31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</row>
    <row r="211" spans="1:25" x14ac:dyDescent="0.2">
      <c r="A211" s="31"/>
      <c r="B211" s="31"/>
      <c r="C211" s="31"/>
      <c r="D211" s="31"/>
      <c r="E211" s="31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</row>
    <row r="212" spans="1:25" x14ac:dyDescent="0.2">
      <c r="A212" s="31"/>
      <c r="B212" s="31"/>
      <c r="C212" s="31"/>
      <c r="D212" s="31"/>
      <c r="E212" s="31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</row>
    <row r="213" spans="1:25" x14ac:dyDescent="0.2">
      <c r="A213" s="31"/>
      <c r="B213" s="31"/>
      <c r="C213" s="31"/>
      <c r="D213" s="31"/>
      <c r="E213" s="31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</row>
    <row r="214" spans="1:25" x14ac:dyDescent="0.2">
      <c r="A214" s="31"/>
      <c r="B214" s="31"/>
      <c r="C214" s="31"/>
      <c r="D214" s="31"/>
      <c r="E214" s="31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</row>
    <row r="215" spans="1:25" x14ac:dyDescent="0.2">
      <c r="A215" s="31"/>
      <c r="B215" s="31"/>
      <c r="C215" s="31"/>
      <c r="D215" s="31"/>
      <c r="E215" s="31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</row>
    <row r="216" spans="1:25" x14ac:dyDescent="0.2">
      <c r="A216" s="31"/>
      <c r="B216" s="31"/>
      <c r="C216" s="31"/>
      <c r="D216" s="31"/>
      <c r="E216" s="31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</row>
    <row r="217" spans="1:25" x14ac:dyDescent="0.2">
      <c r="A217" s="31"/>
      <c r="B217" s="31"/>
      <c r="C217" s="31"/>
      <c r="D217" s="31"/>
      <c r="E217" s="31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</row>
    <row r="218" spans="1:25" x14ac:dyDescent="0.2">
      <c r="A218" s="31"/>
      <c r="B218" s="31"/>
      <c r="C218" s="31"/>
      <c r="D218" s="31"/>
      <c r="E218" s="31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</row>
    <row r="219" spans="1:25" x14ac:dyDescent="0.2">
      <c r="A219" s="31"/>
      <c r="B219" s="31"/>
      <c r="C219" s="31"/>
      <c r="D219" s="31"/>
      <c r="E219" s="31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</row>
    <row r="220" spans="1:25" x14ac:dyDescent="0.2">
      <c r="A220" s="31"/>
      <c r="B220" s="31"/>
      <c r="C220" s="31"/>
      <c r="D220" s="31"/>
      <c r="E220" s="31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</row>
    <row r="221" spans="1:25" x14ac:dyDescent="0.2">
      <c r="A221" s="31"/>
      <c r="B221" s="31"/>
      <c r="C221" s="31"/>
      <c r="D221" s="31"/>
      <c r="E221" s="31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</row>
    <row r="222" spans="1:25" x14ac:dyDescent="0.2">
      <c r="A222" s="31"/>
      <c r="B222" s="31"/>
      <c r="C222" s="31"/>
      <c r="D222" s="31"/>
      <c r="E222" s="31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</row>
    <row r="223" spans="1:25" x14ac:dyDescent="0.2">
      <c r="A223" s="31"/>
      <c r="B223" s="31"/>
      <c r="C223" s="31"/>
      <c r="D223" s="31"/>
      <c r="E223" s="31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</row>
    <row r="224" spans="1:25" x14ac:dyDescent="0.2">
      <c r="A224" s="31"/>
      <c r="B224" s="31"/>
      <c r="C224" s="31"/>
      <c r="D224" s="31"/>
      <c r="E224" s="31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</row>
    <row r="225" spans="1:25" x14ac:dyDescent="0.2">
      <c r="A225" s="31"/>
      <c r="B225" s="31"/>
      <c r="C225" s="31"/>
      <c r="D225" s="31"/>
      <c r="E225" s="31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</row>
    <row r="226" spans="1:25" x14ac:dyDescent="0.2">
      <c r="A226" s="31"/>
      <c r="B226" s="31"/>
      <c r="C226" s="31"/>
      <c r="D226" s="31"/>
      <c r="E226" s="31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</row>
    <row r="227" spans="1:25" x14ac:dyDescent="0.2">
      <c r="A227" s="31"/>
      <c r="B227" s="31"/>
      <c r="C227" s="31"/>
      <c r="D227" s="31"/>
      <c r="E227" s="31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</row>
    <row r="228" spans="1:25" x14ac:dyDescent="0.2">
      <c r="A228" s="31"/>
      <c r="B228" s="31"/>
      <c r="C228" s="31"/>
      <c r="D228" s="31"/>
      <c r="E228" s="31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</row>
    <row r="229" spans="1:25" x14ac:dyDescent="0.2">
      <c r="A229" s="31"/>
      <c r="B229" s="31"/>
      <c r="C229" s="31"/>
      <c r="D229" s="31"/>
      <c r="E229" s="31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</row>
    <row r="230" spans="1:25" x14ac:dyDescent="0.2">
      <c r="A230" s="31"/>
      <c r="B230" s="31"/>
      <c r="C230" s="31"/>
      <c r="D230" s="31"/>
      <c r="E230" s="31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</row>
    <row r="231" spans="1:25" x14ac:dyDescent="0.2">
      <c r="A231" s="31"/>
      <c r="B231" s="31"/>
      <c r="C231" s="31"/>
      <c r="D231" s="31"/>
      <c r="E231" s="31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</row>
    <row r="232" spans="1:25" x14ac:dyDescent="0.2">
      <c r="A232" s="31"/>
      <c r="B232" s="31"/>
      <c r="C232" s="31"/>
      <c r="D232" s="31"/>
      <c r="E232" s="31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</row>
    <row r="233" spans="1:25" x14ac:dyDescent="0.2">
      <c r="A233" s="31"/>
      <c r="B233" s="31"/>
      <c r="C233" s="31"/>
      <c r="D233" s="31"/>
      <c r="E233" s="31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</row>
    <row r="234" spans="1:25" x14ac:dyDescent="0.2">
      <c r="A234" s="31"/>
      <c r="B234" s="31"/>
      <c r="C234" s="31"/>
      <c r="D234" s="31"/>
      <c r="E234" s="31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</row>
    <row r="235" spans="1:25" x14ac:dyDescent="0.2">
      <c r="A235" s="31"/>
      <c r="B235" s="31"/>
      <c r="C235" s="31"/>
      <c r="D235" s="31"/>
      <c r="E235" s="31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</row>
    <row r="236" spans="1:25" x14ac:dyDescent="0.2">
      <c r="A236" s="31"/>
      <c r="B236" s="31"/>
      <c r="C236" s="31"/>
      <c r="D236" s="31"/>
      <c r="E236" s="31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</row>
    <row r="237" spans="1:25" x14ac:dyDescent="0.2">
      <c r="A237" s="31"/>
      <c r="B237" s="31"/>
      <c r="C237" s="31"/>
      <c r="D237" s="31"/>
      <c r="E237" s="31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</row>
    <row r="238" spans="1:25" x14ac:dyDescent="0.2">
      <c r="A238" s="31"/>
      <c r="B238" s="31"/>
      <c r="C238" s="31"/>
      <c r="D238" s="31"/>
      <c r="E238" s="31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</row>
    <row r="239" spans="1:25" x14ac:dyDescent="0.2">
      <c r="A239" s="31"/>
      <c r="B239" s="31"/>
      <c r="C239" s="31"/>
      <c r="D239" s="31"/>
      <c r="E239" s="31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</row>
    <row r="240" spans="1:25" x14ac:dyDescent="0.2">
      <c r="A240" s="31"/>
      <c r="B240" s="31"/>
      <c r="C240" s="31"/>
      <c r="D240" s="31"/>
      <c r="E240" s="31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</row>
    <row r="241" spans="1:25" x14ac:dyDescent="0.2">
      <c r="A241" s="31"/>
      <c r="B241" s="31"/>
      <c r="C241" s="31"/>
      <c r="D241" s="31"/>
      <c r="E241" s="31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</row>
    <row r="242" spans="1:25" x14ac:dyDescent="0.2">
      <c r="A242" s="31"/>
      <c r="B242" s="31"/>
      <c r="C242" s="31"/>
      <c r="D242" s="31"/>
      <c r="E242" s="31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</row>
    <row r="243" spans="1:25" x14ac:dyDescent="0.2">
      <c r="A243" s="31"/>
      <c r="B243" s="31"/>
      <c r="C243" s="31"/>
      <c r="D243" s="31"/>
      <c r="E243" s="31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</row>
    <row r="244" spans="1:25" x14ac:dyDescent="0.2">
      <c r="A244" s="31"/>
      <c r="B244" s="31"/>
      <c r="C244" s="31"/>
      <c r="D244" s="31"/>
      <c r="E244" s="31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</row>
    <row r="245" spans="1:25" x14ac:dyDescent="0.2">
      <c r="A245" s="31"/>
      <c r="B245" s="31"/>
      <c r="C245" s="31"/>
      <c r="D245" s="31"/>
      <c r="E245" s="31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</row>
    <row r="246" spans="1:25" x14ac:dyDescent="0.2">
      <c r="A246" s="31"/>
      <c r="B246" s="31"/>
      <c r="C246" s="31"/>
      <c r="D246" s="31"/>
      <c r="E246" s="31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</row>
    <row r="247" spans="1:25" x14ac:dyDescent="0.2">
      <c r="A247" s="31"/>
      <c r="B247" s="31"/>
      <c r="C247" s="31"/>
      <c r="D247" s="31"/>
      <c r="E247" s="31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</row>
    <row r="248" spans="1:25" x14ac:dyDescent="0.2">
      <c r="A248" s="31"/>
      <c r="B248" s="31"/>
      <c r="C248" s="31"/>
      <c r="D248" s="31"/>
      <c r="E248" s="31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</row>
    <row r="249" spans="1:25" x14ac:dyDescent="0.2">
      <c r="A249" s="31"/>
      <c r="B249" s="31"/>
      <c r="C249" s="31"/>
      <c r="D249" s="31"/>
      <c r="E249" s="31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</row>
    <row r="250" spans="1:25" x14ac:dyDescent="0.2">
      <c r="A250" s="31"/>
      <c r="B250" s="31"/>
      <c r="C250" s="31"/>
      <c r="D250" s="31"/>
      <c r="E250" s="31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</row>
    <row r="251" spans="1:25" x14ac:dyDescent="0.2">
      <c r="A251" s="31"/>
      <c r="B251" s="31"/>
      <c r="C251" s="31"/>
      <c r="D251" s="31"/>
      <c r="E251" s="31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</row>
    <row r="252" spans="1:25" x14ac:dyDescent="0.2">
      <c r="A252" s="31"/>
      <c r="B252" s="31"/>
      <c r="C252" s="31"/>
      <c r="D252" s="31"/>
      <c r="E252" s="31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</row>
    <row r="253" spans="1:25" x14ac:dyDescent="0.2">
      <c r="A253" s="31"/>
      <c r="B253" s="31"/>
      <c r="C253" s="31"/>
      <c r="D253" s="31"/>
      <c r="E253" s="31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</row>
    <row r="254" spans="1:25" x14ac:dyDescent="0.2">
      <c r="A254" s="31"/>
      <c r="B254" s="31"/>
      <c r="C254" s="31"/>
      <c r="D254" s="31"/>
      <c r="E254" s="31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</row>
    <row r="255" spans="1:25" x14ac:dyDescent="0.2">
      <c r="A255" s="31"/>
      <c r="B255" s="31"/>
      <c r="C255" s="31"/>
      <c r="D255" s="31"/>
      <c r="E255" s="31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</row>
    <row r="256" spans="1:25" x14ac:dyDescent="0.2">
      <c r="A256" s="31"/>
      <c r="B256" s="31"/>
      <c r="C256" s="31"/>
      <c r="D256" s="31"/>
      <c r="E256" s="31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</row>
    <row r="257" spans="1:25" x14ac:dyDescent="0.2">
      <c r="A257" s="31"/>
      <c r="B257" s="31"/>
      <c r="C257" s="31"/>
      <c r="D257" s="31"/>
      <c r="E257" s="31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</row>
    <row r="258" spans="1:25" x14ac:dyDescent="0.2">
      <c r="A258" s="31"/>
      <c r="B258" s="31"/>
      <c r="C258" s="31"/>
      <c r="D258" s="31"/>
      <c r="E258" s="31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</row>
    <row r="259" spans="1:25" x14ac:dyDescent="0.2">
      <c r="A259" s="31"/>
      <c r="B259" s="31"/>
      <c r="C259" s="31"/>
      <c r="D259" s="31"/>
      <c r="E259" s="31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</row>
    <row r="260" spans="1:25" x14ac:dyDescent="0.2">
      <c r="A260" s="31"/>
      <c r="B260" s="31"/>
      <c r="C260" s="31"/>
      <c r="D260" s="31"/>
      <c r="E260" s="31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</row>
    <row r="261" spans="1:25" x14ac:dyDescent="0.2">
      <c r="A261" s="31"/>
      <c r="B261" s="31"/>
      <c r="C261" s="31"/>
      <c r="D261" s="31"/>
      <c r="E261" s="31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</row>
    <row r="262" spans="1:25" x14ac:dyDescent="0.2">
      <c r="A262" s="31"/>
      <c r="B262" s="31"/>
      <c r="C262" s="31"/>
      <c r="D262" s="31"/>
      <c r="E262" s="31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</row>
    <row r="263" spans="1:25" x14ac:dyDescent="0.2">
      <c r="A263" s="31"/>
      <c r="B263" s="31"/>
      <c r="C263" s="31"/>
      <c r="D263" s="31"/>
      <c r="E263" s="31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</row>
    <row r="264" spans="1:25" x14ac:dyDescent="0.2">
      <c r="A264" s="31"/>
      <c r="B264" s="31"/>
      <c r="C264" s="31"/>
      <c r="D264" s="31"/>
      <c r="E264" s="31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</row>
    <row r="265" spans="1:25" x14ac:dyDescent="0.2">
      <c r="A265" s="31"/>
      <c r="B265" s="31"/>
      <c r="C265" s="31"/>
      <c r="D265" s="31"/>
      <c r="E265" s="31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</row>
    <row r="266" spans="1:25" x14ac:dyDescent="0.2">
      <c r="A266" s="31"/>
      <c r="B266" s="31"/>
      <c r="C266" s="31"/>
      <c r="D266" s="31"/>
      <c r="E266" s="31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</row>
    <row r="267" spans="1:25" x14ac:dyDescent="0.2">
      <c r="A267" s="31"/>
      <c r="B267" s="31"/>
      <c r="C267" s="31"/>
      <c r="D267" s="31"/>
      <c r="E267" s="31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</row>
    <row r="268" spans="1:25" x14ac:dyDescent="0.2">
      <c r="A268" s="31"/>
      <c r="B268" s="31"/>
      <c r="C268" s="31"/>
      <c r="D268" s="31"/>
      <c r="E268" s="31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</row>
    <row r="269" spans="1:25" x14ac:dyDescent="0.2">
      <c r="A269" s="31"/>
      <c r="B269" s="31"/>
      <c r="C269" s="31"/>
      <c r="D269" s="31"/>
      <c r="E269" s="31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</row>
    <row r="270" spans="1:25" x14ac:dyDescent="0.2">
      <c r="A270" s="31"/>
      <c r="B270" s="31"/>
      <c r="C270" s="31"/>
      <c r="D270" s="31"/>
      <c r="E270" s="31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</row>
    <row r="271" spans="1:25" x14ac:dyDescent="0.2">
      <c r="A271" s="31"/>
      <c r="B271" s="31"/>
      <c r="C271" s="31"/>
      <c r="D271" s="31"/>
      <c r="E271" s="31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</row>
    <row r="272" spans="1:25" x14ac:dyDescent="0.2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</row>
    <row r="273" spans="1:25" x14ac:dyDescent="0.2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</row>
    <row r="274" spans="1:25" x14ac:dyDescent="0.2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</row>
    <row r="275" spans="1:25" x14ac:dyDescent="0.2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</row>
    <row r="276" spans="1:25" x14ac:dyDescent="0.2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</row>
    <row r="277" spans="1:25" x14ac:dyDescent="0.2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</row>
    <row r="278" spans="1:25" x14ac:dyDescent="0.2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</row>
    <row r="279" spans="1:25" x14ac:dyDescent="0.2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</row>
    <row r="280" spans="1:25" x14ac:dyDescent="0.2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</row>
    <row r="281" spans="1:25" x14ac:dyDescent="0.2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</row>
    <row r="282" spans="1:25" x14ac:dyDescent="0.2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</row>
    <row r="283" spans="1:25" x14ac:dyDescent="0.2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</row>
    <row r="284" spans="1:25" x14ac:dyDescent="0.2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</row>
    <row r="285" spans="1:25" x14ac:dyDescent="0.2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</row>
    <row r="286" spans="1:25" x14ac:dyDescent="0.2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</row>
    <row r="287" spans="1:25" x14ac:dyDescent="0.2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</row>
    <row r="288" spans="1:25" x14ac:dyDescent="0.2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</row>
    <row r="289" spans="1:25" x14ac:dyDescent="0.2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</row>
    <row r="290" spans="1:25" x14ac:dyDescent="0.2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</row>
    <row r="291" spans="1:25" x14ac:dyDescent="0.2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</row>
    <row r="292" spans="1:25" x14ac:dyDescent="0.2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</row>
    <row r="293" spans="1:25" x14ac:dyDescent="0.2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</row>
    <row r="294" spans="1:25" x14ac:dyDescent="0.2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</row>
    <row r="295" spans="1:25" x14ac:dyDescent="0.2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</row>
    <row r="296" spans="1:25" x14ac:dyDescent="0.2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</row>
    <row r="297" spans="1:25" x14ac:dyDescent="0.2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</row>
    <row r="298" spans="1:25" x14ac:dyDescent="0.2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</row>
    <row r="299" spans="1:25" x14ac:dyDescent="0.2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</row>
    <row r="300" spans="1:25" x14ac:dyDescent="0.2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</row>
    <row r="301" spans="1:25" x14ac:dyDescent="0.2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</row>
    <row r="302" spans="1:25" x14ac:dyDescent="0.2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</row>
    <row r="303" spans="1:25" x14ac:dyDescent="0.2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</row>
    <row r="304" spans="1:25" x14ac:dyDescent="0.2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</row>
    <row r="305" spans="1:25" x14ac:dyDescent="0.2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</row>
    <row r="306" spans="1:25" x14ac:dyDescent="0.2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</row>
    <row r="307" spans="1:25" x14ac:dyDescent="0.2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</row>
    <row r="308" spans="1:25" x14ac:dyDescent="0.2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</row>
    <row r="309" spans="1:25" x14ac:dyDescent="0.2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</row>
    <row r="310" spans="1:25" x14ac:dyDescent="0.2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</row>
    <row r="311" spans="1:25" x14ac:dyDescent="0.2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</row>
    <row r="312" spans="1:25" x14ac:dyDescent="0.2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</row>
    <row r="313" spans="1:25" x14ac:dyDescent="0.2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</row>
    <row r="314" spans="1:25" x14ac:dyDescent="0.2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</row>
    <row r="315" spans="1:25" x14ac:dyDescent="0.2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</row>
    <row r="316" spans="1:25" x14ac:dyDescent="0.2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</row>
    <row r="317" spans="1:25" x14ac:dyDescent="0.2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</row>
    <row r="318" spans="1:25" x14ac:dyDescent="0.2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</row>
    <row r="319" spans="1:25" x14ac:dyDescent="0.2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</row>
    <row r="320" spans="1:25" x14ac:dyDescent="0.2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</row>
    <row r="321" spans="1:25" x14ac:dyDescent="0.2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</row>
    <row r="322" spans="1:25" x14ac:dyDescent="0.2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</row>
    <row r="323" spans="1:25" x14ac:dyDescent="0.2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</row>
    <row r="324" spans="1:25" x14ac:dyDescent="0.2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</row>
    <row r="325" spans="1:25" x14ac:dyDescent="0.2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</row>
    <row r="326" spans="1:25" x14ac:dyDescent="0.2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</row>
    <row r="327" spans="1:25" x14ac:dyDescent="0.2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</row>
    <row r="328" spans="1:25" x14ac:dyDescent="0.2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</row>
    <row r="329" spans="1:25" x14ac:dyDescent="0.2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</row>
    <row r="330" spans="1:25" x14ac:dyDescent="0.2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</row>
    <row r="331" spans="1:25" x14ac:dyDescent="0.2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</row>
    <row r="332" spans="1:25" x14ac:dyDescent="0.2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</row>
    <row r="333" spans="1:25" x14ac:dyDescent="0.2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</row>
    <row r="334" spans="1:25" x14ac:dyDescent="0.2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</row>
    <row r="335" spans="1:25" x14ac:dyDescent="0.2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</row>
    <row r="336" spans="1:25" x14ac:dyDescent="0.2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</row>
    <row r="337" spans="1:25" x14ac:dyDescent="0.2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</row>
    <row r="338" spans="1:25" x14ac:dyDescent="0.2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</row>
    <row r="339" spans="1:25" x14ac:dyDescent="0.2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</row>
    <row r="340" spans="1:25" x14ac:dyDescent="0.2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</row>
    <row r="341" spans="1:25" x14ac:dyDescent="0.2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</row>
    <row r="342" spans="1:25" x14ac:dyDescent="0.2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</row>
    <row r="343" spans="1:25" x14ac:dyDescent="0.2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</row>
    <row r="344" spans="1:25" x14ac:dyDescent="0.2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</row>
    <row r="345" spans="1:25" x14ac:dyDescent="0.2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</row>
    <row r="346" spans="1:25" x14ac:dyDescent="0.2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</row>
    <row r="347" spans="1:25" x14ac:dyDescent="0.2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</row>
    <row r="348" spans="1:25" x14ac:dyDescent="0.2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</row>
    <row r="349" spans="1:25" x14ac:dyDescent="0.2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</row>
    <row r="350" spans="1:25" x14ac:dyDescent="0.2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</row>
    <row r="351" spans="1:25" x14ac:dyDescent="0.2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</row>
    <row r="352" spans="1:25" x14ac:dyDescent="0.2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</row>
    <row r="353" spans="1:25" x14ac:dyDescent="0.2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</row>
    <row r="354" spans="1:25" x14ac:dyDescent="0.2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</row>
    <row r="355" spans="1:25" x14ac:dyDescent="0.2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</row>
    <row r="356" spans="1:25" x14ac:dyDescent="0.2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</row>
    <row r="357" spans="1:25" x14ac:dyDescent="0.2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</row>
    <row r="358" spans="1:25" x14ac:dyDescent="0.2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</row>
    <row r="359" spans="1:25" x14ac:dyDescent="0.2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</row>
    <row r="360" spans="1:25" x14ac:dyDescent="0.2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</row>
    <row r="361" spans="1:25" x14ac:dyDescent="0.2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</row>
    <row r="362" spans="1:25" x14ac:dyDescent="0.2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</row>
    <row r="363" spans="1:25" x14ac:dyDescent="0.2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</row>
    <row r="364" spans="1:25" x14ac:dyDescent="0.2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</row>
    <row r="365" spans="1:25" x14ac:dyDescent="0.2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</row>
    <row r="366" spans="1:25" x14ac:dyDescent="0.2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</row>
    <row r="367" spans="1:25" x14ac:dyDescent="0.2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</row>
    <row r="368" spans="1:25" x14ac:dyDescent="0.2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</row>
    <row r="369" spans="1:25" x14ac:dyDescent="0.2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</row>
    <row r="370" spans="1:25" x14ac:dyDescent="0.2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</row>
    <row r="371" spans="1:25" x14ac:dyDescent="0.2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</row>
    <row r="372" spans="1:25" x14ac:dyDescent="0.2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</row>
    <row r="373" spans="1:25" x14ac:dyDescent="0.2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</row>
    <row r="374" spans="1:25" x14ac:dyDescent="0.2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</row>
    <row r="375" spans="1:25" x14ac:dyDescent="0.2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</row>
    <row r="376" spans="1:25" x14ac:dyDescent="0.2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</row>
    <row r="377" spans="1:25" x14ac:dyDescent="0.2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</row>
    <row r="378" spans="1:25" x14ac:dyDescent="0.2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</row>
    <row r="379" spans="1:25" x14ac:dyDescent="0.2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</row>
    <row r="380" spans="1:25" x14ac:dyDescent="0.2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</row>
    <row r="381" spans="1:25" x14ac:dyDescent="0.2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</row>
    <row r="382" spans="1:25" x14ac:dyDescent="0.2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</row>
    <row r="383" spans="1:25" x14ac:dyDescent="0.2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</row>
    <row r="384" spans="1:25" x14ac:dyDescent="0.2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</row>
    <row r="385" spans="1:25" x14ac:dyDescent="0.2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</row>
    <row r="386" spans="1:25" x14ac:dyDescent="0.2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</row>
    <row r="387" spans="1:25" x14ac:dyDescent="0.2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</row>
    <row r="388" spans="1:25" x14ac:dyDescent="0.2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</row>
    <row r="389" spans="1:25" x14ac:dyDescent="0.2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</row>
    <row r="390" spans="1:25" x14ac:dyDescent="0.2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</row>
    <row r="391" spans="1:25" x14ac:dyDescent="0.2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</row>
    <row r="392" spans="1:25" x14ac:dyDescent="0.2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</row>
    <row r="393" spans="1:25" x14ac:dyDescent="0.2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</row>
    <row r="394" spans="1:25" x14ac:dyDescent="0.2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</row>
    <row r="395" spans="1:25" x14ac:dyDescent="0.2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</row>
    <row r="396" spans="1:25" x14ac:dyDescent="0.2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</row>
    <row r="397" spans="1:25" x14ac:dyDescent="0.2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</row>
    <row r="398" spans="1:25" x14ac:dyDescent="0.2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</row>
    <row r="399" spans="1:25" x14ac:dyDescent="0.2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</row>
    <row r="400" spans="1:25" x14ac:dyDescent="0.2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</row>
    <row r="401" spans="1:25" x14ac:dyDescent="0.2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</row>
    <row r="402" spans="1:25" x14ac:dyDescent="0.2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</row>
    <row r="403" spans="1:25" x14ac:dyDescent="0.2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</row>
    <row r="404" spans="1:25" x14ac:dyDescent="0.2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</row>
    <row r="405" spans="1:25" x14ac:dyDescent="0.2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</row>
    <row r="406" spans="1:25" x14ac:dyDescent="0.2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</row>
    <row r="407" spans="1:25" x14ac:dyDescent="0.2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</row>
    <row r="408" spans="1:25" x14ac:dyDescent="0.2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</row>
    <row r="409" spans="1:25" x14ac:dyDescent="0.2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</row>
    <row r="410" spans="1:25" x14ac:dyDescent="0.2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</row>
    <row r="411" spans="1:25" x14ac:dyDescent="0.2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</row>
    <row r="412" spans="1:25" x14ac:dyDescent="0.2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</row>
    <row r="413" spans="1:25" x14ac:dyDescent="0.2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</row>
    <row r="414" spans="1:25" x14ac:dyDescent="0.2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</row>
  </sheetData>
  <phoneticPr fontId="8" type="noConversion"/>
  <hyperlinks>
    <hyperlink ref="H230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6"/>
  <sheetViews>
    <sheetView topLeftCell="A67" workbookViewId="0">
      <selection activeCell="A90" sqref="A90:D101"/>
    </sheetView>
  </sheetViews>
  <sheetFormatPr defaultRowHeight="12.75" x14ac:dyDescent="0.2"/>
  <cols>
    <col min="1" max="1" width="19.7109375" style="90" customWidth="1"/>
    <col min="2" max="2" width="4.42578125" style="12" customWidth="1"/>
    <col min="3" max="3" width="12.7109375" style="9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89" t="s">
        <v>138</v>
      </c>
      <c r="I1" s="91" t="s">
        <v>69</v>
      </c>
      <c r="J1" s="92" t="s">
        <v>139</v>
      </c>
    </row>
    <row r="2" spans="1:16" x14ac:dyDescent="0.2">
      <c r="I2" s="93" t="s">
        <v>33</v>
      </c>
      <c r="J2" s="94" t="s">
        <v>140</v>
      </c>
    </row>
    <row r="3" spans="1:16" x14ac:dyDescent="0.2">
      <c r="A3" s="95" t="s">
        <v>141</v>
      </c>
      <c r="I3" s="93" t="s">
        <v>83</v>
      </c>
      <c r="J3" s="94" t="s">
        <v>142</v>
      </c>
    </row>
    <row r="4" spans="1:16" x14ac:dyDescent="0.2">
      <c r="I4" s="93" t="s">
        <v>98</v>
      </c>
      <c r="J4" s="94" t="s">
        <v>142</v>
      </c>
    </row>
    <row r="5" spans="1:16" ht="13.5" thickBot="1" x14ac:dyDescent="0.25">
      <c r="I5" s="96" t="s">
        <v>128</v>
      </c>
      <c r="J5" s="97" t="s">
        <v>143</v>
      </c>
    </row>
    <row r="10" spans="1:16" ht="13.5" thickBot="1" x14ac:dyDescent="0.25"/>
    <row r="11" spans="1:16" ht="12.75" customHeight="1" thickBot="1" x14ac:dyDescent="0.25">
      <c r="A11" s="90" t="str">
        <f t="shared" ref="A11:A42" si="0">P11</f>
        <v>BAVM 115 </v>
      </c>
      <c r="B11" s="10" t="str">
        <f t="shared" ref="B11:B42" si="1">IF(H11=INT(H11),"I","II")</f>
        <v>I</v>
      </c>
      <c r="C11" s="90">
        <f t="shared" ref="C11:C42" si="2">1*G11</f>
        <v>29086.495999999999</v>
      </c>
      <c r="D11" s="12" t="str">
        <f t="shared" ref="D11:D42" si="3">VLOOKUP(F11,I$1:J$5,2,FALSE)</f>
        <v>vis</v>
      </c>
      <c r="E11" s="98">
        <f>VLOOKUP(C11,Active!C$21:E$973,3,FALSE)</f>
        <v>-51143.022363698183</v>
      </c>
      <c r="F11" s="10" t="s">
        <v>128</v>
      </c>
      <c r="G11" s="12" t="str">
        <f t="shared" ref="G11:G42" si="4">MID(I11,3,LEN(I11)-3)</f>
        <v>29086.496</v>
      </c>
      <c r="H11" s="90">
        <f t="shared" ref="H11:H42" si="5">1*K11</f>
        <v>-56356</v>
      </c>
      <c r="I11" s="99" t="s">
        <v>145</v>
      </c>
      <c r="J11" s="100" t="s">
        <v>146</v>
      </c>
      <c r="K11" s="99">
        <v>-56356</v>
      </c>
      <c r="L11" s="99" t="s">
        <v>147</v>
      </c>
      <c r="M11" s="100" t="s">
        <v>148</v>
      </c>
      <c r="N11" s="100"/>
      <c r="O11" s="101" t="s">
        <v>149</v>
      </c>
      <c r="P11" s="102" t="s">
        <v>150</v>
      </c>
    </row>
    <row r="12" spans="1:16" ht="12.75" customHeight="1" thickBot="1" x14ac:dyDescent="0.25">
      <c r="A12" s="90" t="str">
        <f t="shared" si="0"/>
        <v>BAVM 115 </v>
      </c>
      <c r="B12" s="10" t="str">
        <f t="shared" si="1"/>
        <v>I</v>
      </c>
      <c r="C12" s="90">
        <f t="shared" si="2"/>
        <v>29106.417000000001</v>
      </c>
      <c r="D12" s="12" t="str">
        <f t="shared" si="3"/>
        <v>vis</v>
      </c>
      <c r="E12" s="98">
        <f>VLOOKUP(C12,Active!C$21:E$973,3,FALSE)</f>
        <v>-51095.073246903296</v>
      </c>
      <c r="F12" s="10" t="s">
        <v>128</v>
      </c>
      <c r="G12" s="12" t="str">
        <f t="shared" si="4"/>
        <v>29106.417</v>
      </c>
      <c r="H12" s="90">
        <f t="shared" si="5"/>
        <v>-56308</v>
      </c>
      <c r="I12" s="99" t="s">
        <v>151</v>
      </c>
      <c r="J12" s="100" t="s">
        <v>152</v>
      </c>
      <c r="K12" s="99">
        <v>-56308</v>
      </c>
      <c r="L12" s="99" t="s">
        <v>153</v>
      </c>
      <c r="M12" s="100" t="s">
        <v>148</v>
      </c>
      <c r="N12" s="100"/>
      <c r="O12" s="101" t="s">
        <v>149</v>
      </c>
      <c r="P12" s="102" t="s">
        <v>150</v>
      </c>
    </row>
    <row r="13" spans="1:16" ht="12.75" customHeight="1" thickBot="1" x14ac:dyDescent="0.25">
      <c r="A13" s="90" t="str">
        <f t="shared" si="0"/>
        <v>BAVM 115 </v>
      </c>
      <c r="B13" s="10" t="str">
        <f t="shared" si="1"/>
        <v>I</v>
      </c>
      <c r="C13" s="90">
        <f t="shared" si="2"/>
        <v>29108.517</v>
      </c>
      <c r="D13" s="12" t="str">
        <f t="shared" si="3"/>
        <v>vis</v>
      </c>
      <c r="E13" s="98">
        <f>VLOOKUP(C13,Active!C$21:E$973,3,FALSE)</f>
        <v>-51090.018623878888</v>
      </c>
      <c r="F13" s="10" t="s">
        <v>128</v>
      </c>
      <c r="G13" s="12" t="str">
        <f t="shared" si="4"/>
        <v>29108.517</v>
      </c>
      <c r="H13" s="90">
        <f t="shared" si="5"/>
        <v>-56303</v>
      </c>
      <c r="I13" s="99" t="s">
        <v>154</v>
      </c>
      <c r="J13" s="100" t="s">
        <v>155</v>
      </c>
      <c r="K13" s="99">
        <v>-56303</v>
      </c>
      <c r="L13" s="99" t="s">
        <v>156</v>
      </c>
      <c r="M13" s="100" t="s">
        <v>148</v>
      </c>
      <c r="N13" s="100"/>
      <c r="O13" s="101" t="s">
        <v>149</v>
      </c>
      <c r="P13" s="102" t="s">
        <v>150</v>
      </c>
    </row>
    <row r="14" spans="1:16" ht="12.75" customHeight="1" thickBot="1" x14ac:dyDescent="0.25">
      <c r="A14" s="90" t="str">
        <f t="shared" si="0"/>
        <v>BAVM 115 </v>
      </c>
      <c r="B14" s="10" t="str">
        <f t="shared" si="1"/>
        <v>I</v>
      </c>
      <c r="C14" s="90">
        <f t="shared" si="2"/>
        <v>29553.457999999999</v>
      </c>
      <c r="D14" s="12" t="str">
        <f t="shared" si="3"/>
        <v>vis</v>
      </c>
      <c r="E14" s="98">
        <f>VLOOKUP(C14,Active!C$21:E$973,3,FALSE)</f>
        <v>-50019.061946210393</v>
      </c>
      <c r="F14" s="10" t="s">
        <v>128</v>
      </c>
      <c r="G14" s="12" t="str">
        <f t="shared" si="4"/>
        <v>29553.458</v>
      </c>
      <c r="H14" s="90">
        <f t="shared" si="5"/>
        <v>-55232</v>
      </c>
      <c r="I14" s="99" t="s">
        <v>160</v>
      </c>
      <c r="J14" s="100" t="s">
        <v>161</v>
      </c>
      <c r="K14" s="99">
        <v>-55232</v>
      </c>
      <c r="L14" s="99" t="s">
        <v>162</v>
      </c>
      <c r="M14" s="100" t="s">
        <v>148</v>
      </c>
      <c r="N14" s="100"/>
      <c r="O14" s="101" t="s">
        <v>149</v>
      </c>
      <c r="P14" s="102" t="s">
        <v>150</v>
      </c>
    </row>
    <row r="15" spans="1:16" ht="12.75" customHeight="1" thickBot="1" x14ac:dyDescent="0.25">
      <c r="A15" s="90" t="str">
        <f t="shared" si="0"/>
        <v>BAVM 115 </v>
      </c>
      <c r="B15" s="10" t="str">
        <f t="shared" si="1"/>
        <v>II</v>
      </c>
      <c r="C15" s="90">
        <f t="shared" si="2"/>
        <v>30259.511999999999</v>
      </c>
      <c r="D15" s="12" t="str">
        <f t="shared" si="3"/>
        <v>vis</v>
      </c>
      <c r="E15" s="98">
        <f>VLOOKUP(C15,Active!C$21:E$973,3,FALSE)</f>
        <v>-48319.615848650152</v>
      </c>
      <c r="F15" s="10" t="s">
        <v>128</v>
      </c>
      <c r="G15" s="12" t="str">
        <f t="shared" si="4"/>
        <v>30259.512</v>
      </c>
      <c r="H15" s="90">
        <f t="shared" si="5"/>
        <v>-53532.5</v>
      </c>
      <c r="I15" s="99" t="s">
        <v>163</v>
      </c>
      <c r="J15" s="100" t="s">
        <v>164</v>
      </c>
      <c r="K15" s="99">
        <v>-53532.5</v>
      </c>
      <c r="L15" s="99" t="s">
        <v>165</v>
      </c>
      <c r="M15" s="100" t="s">
        <v>148</v>
      </c>
      <c r="N15" s="100"/>
      <c r="O15" s="101" t="s">
        <v>149</v>
      </c>
      <c r="P15" s="102" t="s">
        <v>150</v>
      </c>
    </row>
    <row r="16" spans="1:16" ht="12.75" customHeight="1" thickBot="1" x14ac:dyDescent="0.25">
      <c r="A16" s="90" t="str">
        <f t="shared" si="0"/>
        <v>BAVM 115 </v>
      </c>
      <c r="B16" s="10" t="str">
        <f t="shared" si="1"/>
        <v>I</v>
      </c>
      <c r="C16" s="90">
        <f t="shared" si="2"/>
        <v>36604.281000000003</v>
      </c>
      <c r="D16" s="12" t="str">
        <f t="shared" si="3"/>
        <v>vis</v>
      </c>
      <c r="E16" s="98">
        <f>VLOOKUP(C16,Active!C$21:E$973,3,FALSE)</f>
        <v>-33047.989433430914</v>
      </c>
      <c r="F16" s="10" t="s">
        <v>128</v>
      </c>
      <c r="G16" s="12" t="str">
        <f t="shared" si="4"/>
        <v>36604.281</v>
      </c>
      <c r="H16" s="90">
        <f t="shared" si="5"/>
        <v>-38261</v>
      </c>
      <c r="I16" s="99" t="s">
        <v>166</v>
      </c>
      <c r="J16" s="100" t="s">
        <v>167</v>
      </c>
      <c r="K16" s="99">
        <v>-38261</v>
      </c>
      <c r="L16" s="99" t="s">
        <v>168</v>
      </c>
      <c r="M16" s="100" t="s">
        <v>148</v>
      </c>
      <c r="N16" s="100"/>
      <c r="O16" s="101" t="s">
        <v>149</v>
      </c>
      <c r="P16" s="102" t="s">
        <v>150</v>
      </c>
    </row>
    <row r="17" spans="1:16" ht="12.75" customHeight="1" thickBot="1" x14ac:dyDescent="0.25">
      <c r="A17" s="90" t="str">
        <f t="shared" si="0"/>
        <v>BAVM 115 </v>
      </c>
      <c r="B17" s="10" t="str">
        <f t="shared" si="1"/>
        <v>I</v>
      </c>
      <c r="C17" s="90">
        <f t="shared" si="2"/>
        <v>38044.284</v>
      </c>
      <c r="D17" s="12" t="str">
        <f t="shared" si="3"/>
        <v>vis</v>
      </c>
      <c r="E17" s="98">
        <f>VLOOKUP(C17,Active!C$21:E$973,3,FALSE)</f>
        <v>-29581.954995802866</v>
      </c>
      <c r="F17" s="10" t="s">
        <v>128</v>
      </c>
      <c r="G17" s="12" t="str">
        <f t="shared" si="4"/>
        <v>38044.284</v>
      </c>
      <c r="H17" s="90">
        <f t="shared" si="5"/>
        <v>-34795</v>
      </c>
      <c r="I17" s="99" t="s">
        <v>169</v>
      </c>
      <c r="J17" s="100" t="s">
        <v>170</v>
      </c>
      <c r="K17" s="99">
        <v>-34795</v>
      </c>
      <c r="L17" s="99" t="s">
        <v>171</v>
      </c>
      <c r="M17" s="100" t="s">
        <v>148</v>
      </c>
      <c r="N17" s="100"/>
      <c r="O17" s="101" t="s">
        <v>149</v>
      </c>
      <c r="P17" s="102" t="s">
        <v>150</v>
      </c>
    </row>
    <row r="18" spans="1:16" ht="12.75" customHeight="1" thickBot="1" x14ac:dyDescent="0.25">
      <c r="A18" s="90" t="str">
        <f t="shared" si="0"/>
        <v> VSS 7.619 </v>
      </c>
      <c r="B18" s="10" t="str">
        <f t="shared" si="1"/>
        <v>I</v>
      </c>
      <c r="C18" s="90">
        <f t="shared" si="2"/>
        <v>38286.497000000003</v>
      </c>
      <c r="D18" s="12" t="str">
        <f t="shared" si="3"/>
        <v>vis</v>
      </c>
      <c r="E18" s="98">
        <f>VLOOKUP(C18,Active!C$21:E$973,3,FALSE)</f>
        <v>-28998.957183130795</v>
      </c>
      <c r="F18" s="10" t="s">
        <v>128</v>
      </c>
      <c r="G18" s="12" t="str">
        <f t="shared" si="4"/>
        <v>38286.497</v>
      </c>
      <c r="H18" s="90">
        <f t="shared" si="5"/>
        <v>-34212</v>
      </c>
      <c r="I18" s="99" t="s">
        <v>172</v>
      </c>
      <c r="J18" s="100" t="s">
        <v>173</v>
      </c>
      <c r="K18" s="99">
        <v>-34212</v>
      </c>
      <c r="L18" s="99" t="s">
        <v>174</v>
      </c>
      <c r="M18" s="100" t="s">
        <v>148</v>
      </c>
      <c r="N18" s="100"/>
      <c r="O18" s="101" t="s">
        <v>175</v>
      </c>
      <c r="P18" s="101" t="s">
        <v>176</v>
      </c>
    </row>
    <row r="19" spans="1:16" ht="12.75" customHeight="1" thickBot="1" x14ac:dyDescent="0.25">
      <c r="A19" s="90" t="str">
        <f t="shared" si="0"/>
        <v>BAVM 115 </v>
      </c>
      <c r="B19" s="10" t="str">
        <f t="shared" si="1"/>
        <v>I</v>
      </c>
      <c r="C19" s="90">
        <f t="shared" si="2"/>
        <v>38291.491000000002</v>
      </c>
      <c r="D19" s="12" t="str">
        <f t="shared" si="3"/>
        <v>vis</v>
      </c>
      <c r="E19" s="98">
        <f>VLOOKUP(C19,Active!C$21:E$973,3,FALSE)</f>
        <v>-28986.936808186085</v>
      </c>
      <c r="F19" s="10" t="s">
        <v>128</v>
      </c>
      <c r="G19" s="12" t="str">
        <f t="shared" si="4"/>
        <v>38291.491</v>
      </c>
      <c r="H19" s="90">
        <f t="shared" si="5"/>
        <v>-34200</v>
      </c>
      <c r="I19" s="99" t="s">
        <v>177</v>
      </c>
      <c r="J19" s="100" t="s">
        <v>178</v>
      </c>
      <c r="K19" s="99">
        <v>-34200</v>
      </c>
      <c r="L19" s="99" t="s">
        <v>179</v>
      </c>
      <c r="M19" s="100" t="s">
        <v>148</v>
      </c>
      <c r="N19" s="100"/>
      <c r="O19" s="101" t="s">
        <v>149</v>
      </c>
      <c r="P19" s="102" t="s">
        <v>150</v>
      </c>
    </row>
    <row r="20" spans="1:16" ht="12.75" customHeight="1" thickBot="1" x14ac:dyDescent="0.25">
      <c r="A20" s="90" t="str">
        <f t="shared" si="0"/>
        <v> VSS 7.619 </v>
      </c>
      <c r="B20" s="10" t="str">
        <f t="shared" si="1"/>
        <v>I</v>
      </c>
      <c r="C20" s="90">
        <f t="shared" si="2"/>
        <v>38296.466999999997</v>
      </c>
      <c r="D20" s="12" t="str">
        <f t="shared" si="3"/>
        <v>vis</v>
      </c>
      <c r="E20" s="98">
        <f>VLOOKUP(C20,Active!C$21:E$973,3,FALSE)</f>
        <v>-28974.95975858159</v>
      </c>
      <c r="F20" s="10" t="s">
        <v>128</v>
      </c>
      <c r="G20" s="12" t="str">
        <f t="shared" si="4"/>
        <v>38296.467</v>
      </c>
      <c r="H20" s="90">
        <f t="shared" si="5"/>
        <v>-34188</v>
      </c>
      <c r="I20" s="99" t="s">
        <v>180</v>
      </c>
      <c r="J20" s="100" t="s">
        <v>181</v>
      </c>
      <c r="K20" s="99">
        <v>-34188</v>
      </c>
      <c r="L20" s="99" t="s">
        <v>171</v>
      </c>
      <c r="M20" s="100" t="s">
        <v>148</v>
      </c>
      <c r="N20" s="100"/>
      <c r="O20" s="101" t="s">
        <v>175</v>
      </c>
      <c r="P20" s="101" t="s">
        <v>176</v>
      </c>
    </row>
    <row r="21" spans="1:16" ht="12.75" customHeight="1" thickBot="1" x14ac:dyDescent="0.25">
      <c r="A21" s="90" t="str">
        <f t="shared" si="0"/>
        <v> VSS 7.619 </v>
      </c>
      <c r="B21" s="10" t="str">
        <f t="shared" si="1"/>
        <v>I</v>
      </c>
      <c r="C21" s="90">
        <f t="shared" si="2"/>
        <v>38318.483</v>
      </c>
      <c r="D21" s="12" t="str">
        <f t="shared" si="3"/>
        <v>vis</v>
      </c>
      <c r="E21" s="98">
        <f>VLOOKUP(C21,Active!C$21:E$973,3,FALSE)</f>
        <v>-28921.96805357901</v>
      </c>
      <c r="F21" s="10" t="s">
        <v>128</v>
      </c>
      <c r="G21" s="12" t="str">
        <f t="shared" si="4"/>
        <v>38318.483</v>
      </c>
      <c r="H21" s="90">
        <f t="shared" si="5"/>
        <v>-34135</v>
      </c>
      <c r="I21" s="99" t="s">
        <v>182</v>
      </c>
      <c r="J21" s="100" t="s">
        <v>183</v>
      </c>
      <c r="K21" s="99">
        <v>-34135</v>
      </c>
      <c r="L21" s="99" t="s">
        <v>184</v>
      </c>
      <c r="M21" s="100" t="s">
        <v>148</v>
      </c>
      <c r="N21" s="100"/>
      <c r="O21" s="101" t="s">
        <v>175</v>
      </c>
      <c r="P21" s="101" t="s">
        <v>176</v>
      </c>
    </row>
    <row r="22" spans="1:16" ht="12.75" customHeight="1" thickBot="1" x14ac:dyDescent="0.25">
      <c r="A22" s="90" t="str">
        <f t="shared" si="0"/>
        <v> VSS 7.619 </v>
      </c>
      <c r="B22" s="10" t="str">
        <f t="shared" si="1"/>
        <v>I</v>
      </c>
      <c r="C22" s="90">
        <f t="shared" si="2"/>
        <v>38322.618999999999</v>
      </c>
      <c r="D22" s="12" t="str">
        <f t="shared" si="3"/>
        <v>vis</v>
      </c>
      <c r="E22" s="98">
        <f>VLOOKUP(C22,Active!C$21:E$973,3,FALSE)</f>
        <v>-28912.012853184271</v>
      </c>
      <c r="F22" s="10" t="s">
        <v>128</v>
      </c>
      <c r="G22" s="12" t="str">
        <f t="shared" si="4"/>
        <v>38322.619</v>
      </c>
      <c r="H22" s="90">
        <f t="shared" si="5"/>
        <v>-34125</v>
      </c>
      <c r="I22" s="99" t="s">
        <v>185</v>
      </c>
      <c r="J22" s="100" t="s">
        <v>186</v>
      </c>
      <c r="K22" s="99">
        <v>-34125</v>
      </c>
      <c r="L22" s="99" t="s">
        <v>187</v>
      </c>
      <c r="M22" s="100" t="s">
        <v>148</v>
      </c>
      <c r="N22" s="100"/>
      <c r="O22" s="101" t="s">
        <v>175</v>
      </c>
      <c r="P22" s="101" t="s">
        <v>176</v>
      </c>
    </row>
    <row r="23" spans="1:16" ht="12.75" customHeight="1" thickBot="1" x14ac:dyDescent="0.25">
      <c r="A23" s="90" t="str">
        <f t="shared" si="0"/>
        <v> VSS 7.619 </v>
      </c>
      <c r="B23" s="10" t="str">
        <f t="shared" si="1"/>
        <v>I</v>
      </c>
      <c r="C23" s="90">
        <f t="shared" si="2"/>
        <v>38325.538999999997</v>
      </c>
      <c r="D23" s="12" t="str">
        <f t="shared" si="3"/>
        <v>vis</v>
      </c>
      <c r="E23" s="98">
        <f>VLOOKUP(C23,Active!C$21:E$973,3,FALSE)</f>
        <v>-28904.984520217</v>
      </c>
      <c r="F23" s="10" t="s">
        <v>128</v>
      </c>
      <c r="G23" s="12" t="str">
        <f t="shared" si="4"/>
        <v>38325.539</v>
      </c>
      <c r="H23" s="90">
        <f t="shared" si="5"/>
        <v>-34118</v>
      </c>
      <c r="I23" s="99" t="s">
        <v>188</v>
      </c>
      <c r="J23" s="100" t="s">
        <v>189</v>
      </c>
      <c r="K23" s="99">
        <v>-34118</v>
      </c>
      <c r="L23" s="99" t="s">
        <v>190</v>
      </c>
      <c r="M23" s="100" t="s">
        <v>148</v>
      </c>
      <c r="N23" s="100"/>
      <c r="O23" s="101" t="s">
        <v>175</v>
      </c>
      <c r="P23" s="101" t="s">
        <v>176</v>
      </c>
    </row>
    <row r="24" spans="1:16" ht="12.75" customHeight="1" thickBot="1" x14ac:dyDescent="0.25">
      <c r="A24" s="90" t="str">
        <f t="shared" si="0"/>
        <v>BAVM 115 </v>
      </c>
      <c r="B24" s="10" t="str">
        <f t="shared" si="1"/>
        <v>I</v>
      </c>
      <c r="C24" s="90">
        <f t="shared" si="2"/>
        <v>38327.631000000001</v>
      </c>
      <c r="D24" s="12" t="str">
        <f t="shared" si="3"/>
        <v>vis</v>
      </c>
      <c r="E24" s="98">
        <f>VLOOKUP(C24,Active!C$21:E$973,3,FALSE)</f>
        <v>-28899.949152899339</v>
      </c>
      <c r="F24" s="10" t="s">
        <v>128</v>
      </c>
      <c r="G24" s="12" t="str">
        <f t="shared" si="4"/>
        <v>38327.631</v>
      </c>
      <c r="H24" s="90">
        <f t="shared" si="5"/>
        <v>-34113</v>
      </c>
      <c r="I24" s="99" t="s">
        <v>191</v>
      </c>
      <c r="J24" s="100" t="s">
        <v>192</v>
      </c>
      <c r="K24" s="99">
        <v>-34113</v>
      </c>
      <c r="L24" s="99" t="s">
        <v>193</v>
      </c>
      <c r="M24" s="100" t="s">
        <v>148</v>
      </c>
      <c r="N24" s="100"/>
      <c r="O24" s="101" t="s">
        <v>149</v>
      </c>
      <c r="P24" s="102" t="s">
        <v>150</v>
      </c>
    </row>
    <row r="25" spans="1:16" ht="12.75" customHeight="1" thickBot="1" x14ac:dyDescent="0.25">
      <c r="A25" s="90" t="str">
        <f t="shared" si="0"/>
        <v> VSS 7.619 </v>
      </c>
      <c r="B25" s="10" t="str">
        <f t="shared" si="1"/>
        <v>I</v>
      </c>
      <c r="C25" s="90">
        <f t="shared" si="2"/>
        <v>38328.444000000003</v>
      </c>
      <c r="D25" s="12" t="str">
        <f t="shared" si="3"/>
        <v>vis</v>
      </c>
      <c r="E25" s="98">
        <f>VLOOKUP(C25,Active!C$21:E$973,3,FALSE)</f>
        <v>-28897.992291699884</v>
      </c>
      <c r="F25" s="10" t="s">
        <v>128</v>
      </c>
      <c r="G25" s="12" t="str">
        <f t="shared" si="4"/>
        <v>38328.444</v>
      </c>
      <c r="H25" s="90">
        <f t="shared" si="5"/>
        <v>-34111</v>
      </c>
      <c r="I25" s="99" t="s">
        <v>194</v>
      </c>
      <c r="J25" s="100" t="s">
        <v>195</v>
      </c>
      <c r="K25" s="99">
        <v>-34111</v>
      </c>
      <c r="L25" s="99" t="s">
        <v>196</v>
      </c>
      <c r="M25" s="100" t="s">
        <v>148</v>
      </c>
      <c r="N25" s="100"/>
      <c r="O25" s="101" t="s">
        <v>175</v>
      </c>
      <c r="P25" s="101" t="s">
        <v>176</v>
      </c>
    </row>
    <row r="26" spans="1:16" ht="12.75" customHeight="1" thickBot="1" x14ac:dyDescent="0.25">
      <c r="A26" s="90" t="str">
        <f t="shared" si="0"/>
        <v>BAVM 115 </v>
      </c>
      <c r="B26" s="10" t="str">
        <f t="shared" si="1"/>
        <v>I</v>
      </c>
      <c r="C26" s="90">
        <f t="shared" si="2"/>
        <v>38343.428</v>
      </c>
      <c r="D26" s="12" t="str">
        <f t="shared" si="3"/>
        <v>vis</v>
      </c>
      <c r="E26" s="98">
        <f>VLOOKUP(C26,Active!C$21:E$973,3,FALSE)</f>
        <v>-28861.926352939059</v>
      </c>
      <c r="F26" s="10" t="s">
        <v>128</v>
      </c>
      <c r="G26" s="12" t="str">
        <f t="shared" si="4"/>
        <v>38343.428</v>
      </c>
      <c r="H26" s="90">
        <f t="shared" si="5"/>
        <v>-34075</v>
      </c>
      <c r="I26" s="99" t="s">
        <v>200</v>
      </c>
      <c r="J26" s="100" t="s">
        <v>201</v>
      </c>
      <c r="K26" s="99">
        <v>-34075</v>
      </c>
      <c r="L26" s="99" t="s">
        <v>202</v>
      </c>
      <c r="M26" s="100" t="s">
        <v>148</v>
      </c>
      <c r="N26" s="100"/>
      <c r="O26" s="101" t="s">
        <v>149</v>
      </c>
      <c r="P26" s="102" t="s">
        <v>150</v>
      </c>
    </row>
    <row r="27" spans="1:16" ht="12.75" customHeight="1" thickBot="1" x14ac:dyDescent="0.25">
      <c r="A27" s="90" t="str">
        <f t="shared" si="0"/>
        <v>BAVM 115 </v>
      </c>
      <c r="B27" s="10" t="str">
        <f t="shared" si="1"/>
        <v>I</v>
      </c>
      <c r="C27" s="90">
        <f t="shared" si="2"/>
        <v>38372.500999999997</v>
      </c>
      <c r="D27" s="12" t="str">
        <f t="shared" si="3"/>
        <v>vis</v>
      </c>
      <c r="E27" s="98">
        <f>VLOOKUP(C27,Active!C$21:E$973,3,FALSE)</f>
        <v>-28791.948707611133</v>
      </c>
      <c r="F27" s="10" t="s">
        <v>128</v>
      </c>
      <c r="G27" s="12" t="str">
        <f t="shared" si="4"/>
        <v>38372.501</v>
      </c>
      <c r="H27" s="90">
        <f t="shared" si="5"/>
        <v>-34005</v>
      </c>
      <c r="I27" s="99" t="s">
        <v>203</v>
      </c>
      <c r="J27" s="100" t="s">
        <v>204</v>
      </c>
      <c r="K27" s="99">
        <v>-34005</v>
      </c>
      <c r="L27" s="99" t="s">
        <v>205</v>
      </c>
      <c r="M27" s="100" t="s">
        <v>148</v>
      </c>
      <c r="N27" s="100"/>
      <c r="O27" s="101" t="s">
        <v>149</v>
      </c>
      <c r="P27" s="102" t="s">
        <v>150</v>
      </c>
    </row>
    <row r="28" spans="1:16" ht="12.75" customHeight="1" thickBot="1" x14ac:dyDescent="0.25">
      <c r="A28" s="90" t="str">
        <f t="shared" si="0"/>
        <v>BAVM 115 </v>
      </c>
      <c r="B28" s="10" t="str">
        <f t="shared" si="1"/>
        <v>I</v>
      </c>
      <c r="C28" s="90">
        <f t="shared" si="2"/>
        <v>38640.442999999999</v>
      </c>
      <c r="D28" s="12" t="str">
        <f t="shared" si="3"/>
        <v>vis</v>
      </c>
      <c r="E28" s="98">
        <f>VLOOKUP(C28,Active!C$21:E$973,3,FALSE)</f>
        <v>-28147.022135036666</v>
      </c>
      <c r="F28" s="10" t="s">
        <v>128</v>
      </c>
      <c r="G28" s="12" t="str">
        <f t="shared" si="4"/>
        <v>38640.443</v>
      </c>
      <c r="H28" s="90">
        <f t="shared" si="5"/>
        <v>-33360</v>
      </c>
      <c r="I28" s="99" t="s">
        <v>206</v>
      </c>
      <c r="J28" s="100" t="s">
        <v>207</v>
      </c>
      <c r="K28" s="99">
        <v>-33360</v>
      </c>
      <c r="L28" s="99" t="s">
        <v>199</v>
      </c>
      <c r="M28" s="100" t="s">
        <v>148</v>
      </c>
      <c r="N28" s="100"/>
      <c r="O28" s="101" t="s">
        <v>149</v>
      </c>
      <c r="P28" s="102" t="s">
        <v>150</v>
      </c>
    </row>
    <row r="29" spans="1:16" ht="12.75" customHeight="1" thickBot="1" x14ac:dyDescent="0.25">
      <c r="A29" s="90" t="str">
        <f t="shared" si="0"/>
        <v>BAVM 115 </v>
      </c>
      <c r="B29" s="10" t="str">
        <f t="shared" si="1"/>
        <v>II</v>
      </c>
      <c r="C29" s="90">
        <f t="shared" si="2"/>
        <v>39054.478000000003</v>
      </c>
      <c r="D29" s="12" t="str">
        <f t="shared" si="3"/>
        <v>vis</v>
      </c>
      <c r="E29" s="98">
        <f>VLOOKUP(C29,Active!C$21:E$973,3,FALSE)</f>
        <v>-27150.455066507406</v>
      </c>
      <c r="F29" s="10" t="s">
        <v>128</v>
      </c>
      <c r="G29" s="12" t="str">
        <f t="shared" si="4"/>
        <v>39054.478</v>
      </c>
      <c r="H29" s="90">
        <f t="shared" si="5"/>
        <v>-32363.5</v>
      </c>
      <c r="I29" s="99" t="s">
        <v>208</v>
      </c>
      <c r="J29" s="100" t="s">
        <v>209</v>
      </c>
      <c r="K29" s="99">
        <v>-32363.5</v>
      </c>
      <c r="L29" s="99" t="s">
        <v>210</v>
      </c>
      <c r="M29" s="100" t="s">
        <v>148</v>
      </c>
      <c r="N29" s="100"/>
      <c r="O29" s="101" t="s">
        <v>149</v>
      </c>
      <c r="P29" s="102" t="s">
        <v>150</v>
      </c>
    </row>
    <row r="30" spans="1:16" ht="12.75" customHeight="1" thickBot="1" x14ac:dyDescent="0.25">
      <c r="A30" s="90" t="str">
        <f t="shared" si="0"/>
        <v>BAVM 115 </v>
      </c>
      <c r="B30" s="10" t="str">
        <f t="shared" si="1"/>
        <v>I</v>
      </c>
      <c r="C30" s="90">
        <f t="shared" si="2"/>
        <v>39063.379000000001</v>
      </c>
      <c r="D30" s="12" t="str">
        <f t="shared" si="3"/>
        <v>vis</v>
      </c>
      <c r="E30" s="98">
        <f>VLOOKUP(C30,Active!C$21:E$973,3,FALSE)</f>
        <v>-27129.030685773949</v>
      </c>
      <c r="F30" s="10" t="s">
        <v>128</v>
      </c>
      <c r="G30" s="12" t="str">
        <f t="shared" si="4"/>
        <v>39063.379</v>
      </c>
      <c r="H30" s="90">
        <f t="shared" si="5"/>
        <v>-32342</v>
      </c>
      <c r="I30" s="99" t="s">
        <v>211</v>
      </c>
      <c r="J30" s="100" t="s">
        <v>212</v>
      </c>
      <c r="K30" s="99">
        <v>-32342</v>
      </c>
      <c r="L30" s="99" t="s">
        <v>213</v>
      </c>
      <c r="M30" s="100" t="s">
        <v>148</v>
      </c>
      <c r="N30" s="100"/>
      <c r="O30" s="101" t="s">
        <v>149</v>
      </c>
      <c r="P30" s="102" t="s">
        <v>150</v>
      </c>
    </row>
    <row r="31" spans="1:16" ht="12.75" customHeight="1" thickBot="1" x14ac:dyDescent="0.25">
      <c r="A31" s="90" t="str">
        <f t="shared" si="0"/>
        <v>BAVM 115 </v>
      </c>
      <c r="B31" s="10" t="str">
        <f t="shared" si="1"/>
        <v>I</v>
      </c>
      <c r="C31" s="90">
        <f t="shared" si="2"/>
        <v>39414.455000000002</v>
      </c>
      <c r="D31" s="12" t="str">
        <f t="shared" si="3"/>
        <v>vis</v>
      </c>
      <c r="E31" s="98">
        <f>VLOOKUP(C31,Active!C$21:E$973,3,FALSE)</f>
        <v>-26284.003622479835</v>
      </c>
      <c r="F31" s="10" t="s">
        <v>128</v>
      </c>
      <c r="G31" s="12" t="str">
        <f t="shared" si="4"/>
        <v>39414.455</v>
      </c>
      <c r="H31" s="90">
        <f t="shared" si="5"/>
        <v>-31497</v>
      </c>
      <c r="I31" s="99" t="s">
        <v>214</v>
      </c>
      <c r="J31" s="100" t="s">
        <v>215</v>
      </c>
      <c r="K31" s="99">
        <v>-31497</v>
      </c>
      <c r="L31" s="99" t="s">
        <v>216</v>
      </c>
      <c r="M31" s="100" t="s">
        <v>148</v>
      </c>
      <c r="N31" s="100"/>
      <c r="O31" s="101" t="s">
        <v>149</v>
      </c>
      <c r="P31" s="102" t="s">
        <v>150</v>
      </c>
    </row>
    <row r="32" spans="1:16" ht="12.75" customHeight="1" thickBot="1" x14ac:dyDescent="0.25">
      <c r="A32" s="90" t="str">
        <f t="shared" si="0"/>
        <v>BAVM 115 </v>
      </c>
      <c r="B32" s="10" t="str">
        <f t="shared" si="1"/>
        <v>I</v>
      </c>
      <c r="C32" s="90">
        <f t="shared" si="2"/>
        <v>40127.419000000002</v>
      </c>
      <c r="D32" s="12" t="str">
        <f t="shared" si="3"/>
        <v>vis</v>
      </c>
      <c r="E32" s="98">
        <f>VLOOKUP(C32,Active!C$21:E$973,3,FALSE)</f>
        <v>-24567.925408205941</v>
      </c>
      <c r="F32" s="10" t="s">
        <v>128</v>
      </c>
      <c r="G32" s="12" t="str">
        <f t="shared" si="4"/>
        <v>40127.419</v>
      </c>
      <c r="H32" s="90">
        <f t="shared" si="5"/>
        <v>-29781</v>
      </c>
      <c r="I32" s="99" t="s">
        <v>217</v>
      </c>
      <c r="J32" s="100" t="s">
        <v>218</v>
      </c>
      <c r="K32" s="99">
        <v>-29781</v>
      </c>
      <c r="L32" s="99" t="s">
        <v>219</v>
      </c>
      <c r="M32" s="100" t="s">
        <v>148</v>
      </c>
      <c r="N32" s="100"/>
      <c r="O32" s="101" t="s">
        <v>149</v>
      </c>
      <c r="P32" s="102" t="s">
        <v>150</v>
      </c>
    </row>
    <row r="33" spans="1:16" ht="12.75" customHeight="1" thickBot="1" x14ac:dyDescent="0.25">
      <c r="A33" s="90" t="str">
        <f t="shared" si="0"/>
        <v>BAVM 115 </v>
      </c>
      <c r="B33" s="10" t="str">
        <f t="shared" si="1"/>
        <v>I</v>
      </c>
      <c r="C33" s="90">
        <f t="shared" si="2"/>
        <v>45607.347999999998</v>
      </c>
      <c r="D33" s="12" t="str">
        <f t="shared" si="3"/>
        <v>vis</v>
      </c>
      <c r="E33" s="98">
        <f>VLOOKUP(C33,Active!C$21:E$973,3,FALSE)</f>
        <v>-11377.937172239299</v>
      </c>
      <c r="F33" s="10" t="s">
        <v>128</v>
      </c>
      <c r="G33" s="12" t="str">
        <f t="shared" si="4"/>
        <v>45607.348</v>
      </c>
      <c r="H33" s="90">
        <f t="shared" si="5"/>
        <v>-16591</v>
      </c>
      <c r="I33" s="99" t="s">
        <v>220</v>
      </c>
      <c r="J33" s="100" t="s">
        <v>221</v>
      </c>
      <c r="K33" s="99">
        <v>-16591</v>
      </c>
      <c r="L33" s="99" t="s">
        <v>222</v>
      </c>
      <c r="M33" s="100" t="s">
        <v>148</v>
      </c>
      <c r="N33" s="100"/>
      <c r="O33" s="101" t="s">
        <v>149</v>
      </c>
      <c r="P33" s="102" t="s">
        <v>150</v>
      </c>
    </row>
    <row r="34" spans="1:16" ht="12.75" customHeight="1" thickBot="1" x14ac:dyDescent="0.25">
      <c r="A34" s="90" t="str">
        <f t="shared" si="0"/>
        <v>BAVM 115 </v>
      </c>
      <c r="B34" s="10" t="str">
        <f t="shared" si="1"/>
        <v>I</v>
      </c>
      <c r="C34" s="90">
        <f t="shared" si="2"/>
        <v>45940.54</v>
      </c>
      <c r="D34" s="12" t="str">
        <f t="shared" si="3"/>
        <v>vis</v>
      </c>
      <c r="E34" s="98">
        <f>VLOOKUP(C34,Active!C$21:E$973,3,FALSE)</f>
        <v>-10575.956241406391</v>
      </c>
      <c r="F34" s="10" t="s">
        <v>128</v>
      </c>
      <c r="G34" s="12" t="str">
        <f t="shared" si="4"/>
        <v>45940.540</v>
      </c>
      <c r="H34" s="90">
        <f t="shared" si="5"/>
        <v>-15789</v>
      </c>
      <c r="I34" s="99" t="s">
        <v>223</v>
      </c>
      <c r="J34" s="100" t="s">
        <v>224</v>
      </c>
      <c r="K34" s="99">
        <v>-15789</v>
      </c>
      <c r="L34" s="99" t="s">
        <v>225</v>
      </c>
      <c r="M34" s="100" t="s">
        <v>148</v>
      </c>
      <c r="N34" s="100"/>
      <c r="O34" s="101" t="s">
        <v>149</v>
      </c>
      <c r="P34" s="102" t="s">
        <v>150</v>
      </c>
    </row>
    <row r="35" spans="1:16" ht="12.75" customHeight="1" thickBot="1" x14ac:dyDescent="0.25">
      <c r="A35" s="90" t="str">
        <f t="shared" si="0"/>
        <v>BAVM 115 </v>
      </c>
      <c r="B35" s="10" t="str">
        <f t="shared" si="1"/>
        <v>I</v>
      </c>
      <c r="C35" s="90">
        <f t="shared" si="2"/>
        <v>46685.455999999998</v>
      </c>
      <c r="D35" s="12" t="str">
        <f t="shared" si="3"/>
        <v>vis</v>
      </c>
      <c r="E35" s="98">
        <f>VLOOKUP(C35,Active!C$21:E$973,3,FALSE)</f>
        <v>-8782.9707343344398</v>
      </c>
      <c r="F35" s="10" t="s">
        <v>128</v>
      </c>
      <c r="G35" s="12" t="str">
        <f t="shared" si="4"/>
        <v>46685.456</v>
      </c>
      <c r="H35" s="90">
        <f t="shared" si="5"/>
        <v>-13996</v>
      </c>
      <c r="I35" s="99" t="s">
        <v>226</v>
      </c>
      <c r="J35" s="100" t="s">
        <v>227</v>
      </c>
      <c r="K35" s="99">
        <v>-13996</v>
      </c>
      <c r="L35" s="99" t="s">
        <v>228</v>
      </c>
      <c r="M35" s="100" t="s">
        <v>148</v>
      </c>
      <c r="N35" s="100"/>
      <c r="O35" s="101" t="s">
        <v>149</v>
      </c>
      <c r="P35" s="102" t="s">
        <v>150</v>
      </c>
    </row>
    <row r="36" spans="1:16" ht="12.75" customHeight="1" thickBot="1" x14ac:dyDescent="0.25">
      <c r="A36" s="90" t="str">
        <f t="shared" si="0"/>
        <v>BAVM 115 </v>
      </c>
      <c r="B36" s="10" t="str">
        <f t="shared" si="1"/>
        <v>I</v>
      </c>
      <c r="C36" s="90">
        <f t="shared" si="2"/>
        <v>47776.453999999998</v>
      </c>
      <c r="D36" s="12" t="str">
        <f t="shared" si="3"/>
        <v>vis</v>
      </c>
      <c r="E36" s="98">
        <f>VLOOKUP(C36,Active!C$21:E$973,3,FALSE)</f>
        <v>-6156.9785389130857</v>
      </c>
      <c r="F36" s="10" t="s">
        <v>128</v>
      </c>
      <c r="G36" s="12" t="str">
        <f t="shared" si="4"/>
        <v>47776.454</v>
      </c>
      <c r="H36" s="90">
        <f t="shared" si="5"/>
        <v>-11370</v>
      </c>
      <c r="I36" s="99" t="s">
        <v>229</v>
      </c>
      <c r="J36" s="100" t="s">
        <v>230</v>
      </c>
      <c r="K36" s="99">
        <v>-11370</v>
      </c>
      <c r="L36" s="99" t="s">
        <v>225</v>
      </c>
      <c r="M36" s="100" t="s">
        <v>144</v>
      </c>
      <c r="N36" s="100"/>
      <c r="O36" s="101" t="s">
        <v>231</v>
      </c>
      <c r="P36" s="102" t="s">
        <v>150</v>
      </c>
    </row>
    <row r="37" spans="1:16" ht="12.75" customHeight="1" thickBot="1" x14ac:dyDescent="0.25">
      <c r="A37" s="90" t="str">
        <f t="shared" si="0"/>
        <v>BAVM 115 </v>
      </c>
      <c r="B37" s="10" t="str">
        <f t="shared" si="1"/>
        <v>II</v>
      </c>
      <c r="C37" s="90">
        <f t="shared" si="2"/>
        <v>50043.4058</v>
      </c>
      <c r="D37" s="12" t="str">
        <f t="shared" si="3"/>
        <v>vis</v>
      </c>
      <c r="E37" s="98">
        <f>VLOOKUP(C37,Active!C$21:E$973,3,FALSE)</f>
        <v>-700.50865152887752</v>
      </c>
      <c r="F37" s="10" t="s">
        <v>128</v>
      </c>
      <c r="G37" s="12" t="str">
        <f t="shared" si="4"/>
        <v>50043.4058</v>
      </c>
      <c r="H37" s="90">
        <f t="shared" si="5"/>
        <v>-5913.5</v>
      </c>
      <c r="I37" s="99" t="s">
        <v>232</v>
      </c>
      <c r="J37" s="100" t="s">
        <v>233</v>
      </c>
      <c r="K37" s="99">
        <v>-5913.5</v>
      </c>
      <c r="L37" s="99" t="s">
        <v>234</v>
      </c>
      <c r="M37" s="100" t="s">
        <v>235</v>
      </c>
      <c r="N37" s="100" t="s">
        <v>236</v>
      </c>
      <c r="O37" s="101" t="s">
        <v>231</v>
      </c>
      <c r="P37" s="102" t="s">
        <v>150</v>
      </c>
    </row>
    <row r="38" spans="1:16" ht="12.75" customHeight="1" thickBot="1" x14ac:dyDescent="0.25">
      <c r="A38" s="90" t="str">
        <f t="shared" si="0"/>
        <v>BAVM 115 </v>
      </c>
      <c r="B38" s="10" t="str">
        <f t="shared" si="1"/>
        <v>I</v>
      </c>
      <c r="C38" s="90">
        <f t="shared" si="2"/>
        <v>50043.611599999997</v>
      </c>
      <c r="D38" s="12" t="str">
        <f t="shared" si="3"/>
        <v>vis</v>
      </c>
      <c r="E38" s="98">
        <f>VLOOKUP(C38,Active!C$21:E$973,3,FALSE)</f>
        <v>-700.01329847249485</v>
      </c>
      <c r="F38" s="10" t="s">
        <v>128</v>
      </c>
      <c r="G38" s="12" t="str">
        <f t="shared" si="4"/>
        <v>50043.6116</v>
      </c>
      <c r="H38" s="90">
        <f t="shared" si="5"/>
        <v>-5913</v>
      </c>
      <c r="I38" s="99" t="s">
        <v>237</v>
      </c>
      <c r="J38" s="100" t="s">
        <v>238</v>
      </c>
      <c r="K38" s="99">
        <v>-5913</v>
      </c>
      <c r="L38" s="99" t="s">
        <v>239</v>
      </c>
      <c r="M38" s="100" t="s">
        <v>235</v>
      </c>
      <c r="N38" s="100" t="s">
        <v>236</v>
      </c>
      <c r="O38" s="101" t="s">
        <v>231</v>
      </c>
      <c r="P38" s="102" t="s">
        <v>150</v>
      </c>
    </row>
    <row r="39" spans="1:16" ht="12.75" customHeight="1" thickBot="1" x14ac:dyDescent="0.25">
      <c r="A39" s="90" t="str">
        <f t="shared" si="0"/>
        <v>BAVM 115 </v>
      </c>
      <c r="B39" s="10" t="str">
        <f t="shared" si="1"/>
        <v>II</v>
      </c>
      <c r="C39" s="90">
        <f t="shared" si="2"/>
        <v>50330.4931</v>
      </c>
      <c r="D39" s="12" t="str">
        <f t="shared" si="3"/>
        <v>vis</v>
      </c>
      <c r="E39" s="98">
        <f>VLOOKUP(C39,Active!C$21:E$973,3,FALSE)</f>
        <v>-9.5000436262169874</v>
      </c>
      <c r="F39" s="10" t="s">
        <v>128</v>
      </c>
      <c r="G39" s="12" t="str">
        <f t="shared" si="4"/>
        <v>50330.4931</v>
      </c>
      <c r="H39" s="90">
        <f t="shared" si="5"/>
        <v>-5222.5</v>
      </c>
      <c r="I39" s="99" t="s">
        <v>240</v>
      </c>
      <c r="J39" s="100" t="s">
        <v>241</v>
      </c>
      <c r="K39" s="99">
        <v>-5222.5</v>
      </c>
      <c r="L39" s="99" t="s">
        <v>242</v>
      </c>
      <c r="M39" s="100" t="s">
        <v>235</v>
      </c>
      <c r="N39" s="100" t="s">
        <v>236</v>
      </c>
      <c r="O39" s="101" t="s">
        <v>149</v>
      </c>
      <c r="P39" s="102" t="s">
        <v>150</v>
      </c>
    </row>
    <row r="40" spans="1:16" ht="12.75" customHeight="1" thickBot="1" x14ac:dyDescent="0.25">
      <c r="A40" s="90" t="str">
        <f t="shared" si="0"/>
        <v>BAVM 115 </v>
      </c>
      <c r="B40" s="10" t="str">
        <f t="shared" si="1"/>
        <v>II</v>
      </c>
      <c r="C40" s="90">
        <f t="shared" si="2"/>
        <v>50332.571900000003</v>
      </c>
      <c r="D40" s="12" t="str">
        <f t="shared" si="3"/>
        <v>vis</v>
      </c>
      <c r="E40" s="98">
        <f>VLOOKUP(C40,Active!C$21:E$973,3,FALSE)</f>
        <v>-4.4964482247133413</v>
      </c>
      <c r="F40" s="10" t="s">
        <v>128</v>
      </c>
      <c r="G40" s="12" t="str">
        <f t="shared" si="4"/>
        <v>50332.5719</v>
      </c>
      <c r="H40" s="90">
        <f t="shared" si="5"/>
        <v>-5217.5</v>
      </c>
      <c r="I40" s="99" t="s">
        <v>243</v>
      </c>
      <c r="J40" s="100" t="s">
        <v>244</v>
      </c>
      <c r="K40" s="99">
        <v>-5217.5</v>
      </c>
      <c r="L40" s="99" t="s">
        <v>245</v>
      </c>
      <c r="M40" s="100" t="s">
        <v>235</v>
      </c>
      <c r="N40" s="100" t="s">
        <v>236</v>
      </c>
      <c r="O40" s="101" t="s">
        <v>149</v>
      </c>
      <c r="P40" s="102" t="s">
        <v>150</v>
      </c>
    </row>
    <row r="41" spans="1:16" ht="12.75" customHeight="1" thickBot="1" x14ac:dyDescent="0.25">
      <c r="A41" s="90" t="str">
        <f t="shared" si="0"/>
        <v>BAVM 115 </v>
      </c>
      <c r="B41" s="10" t="str">
        <f t="shared" si="1"/>
        <v>I</v>
      </c>
      <c r="C41" s="90">
        <f t="shared" si="2"/>
        <v>50334.44</v>
      </c>
      <c r="D41" s="12" t="str">
        <f t="shared" si="3"/>
        <v>vis</v>
      </c>
      <c r="E41" s="98">
        <f>VLOOKUP(C41,Active!C$21:E$973,3,FALSE)</f>
        <v>0</v>
      </c>
      <c r="F41" s="10" t="s">
        <v>128</v>
      </c>
      <c r="G41" s="12" t="str">
        <f t="shared" si="4"/>
        <v>50334.4400</v>
      </c>
      <c r="H41" s="90">
        <f t="shared" si="5"/>
        <v>-5213</v>
      </c>
      <c r="I41" s="99" t="s">
        <v>246</v>
      </c>
      <c r="J41" s="100" t="s">
        <v>247</v>
      </c>
      <c r="K41" s="99">
        <v>-5213</v>
      </c>
      <c r="L41" s="99" t="s">
        <v>248</v>
      </c>
      <c r="M41" s="100" t="s">
        <v>235</v>
      </c>
      <c r="N41" s="100" t="s">
        <v>236</v>
      </c>
      <c r="O41" s="101" t="s">
        <v>149</v>
      </c>
      <c r="P41" s="102" t="s">
        <v>150</v>
      </c>
    </row>
    <row r="42" spans="1:16" ht="12.75" customHeight="1" thickBot="1" x14ac:dyDescent="0.25">
      <c r="A42" s="90" t="str">
        <f t="shared" si="0"/>
        <v>BAVM 115 </v>
      </c>
      <c r="B42" s="10" t="str">
        <f t="shared" si="1"/>
        <v>II</v>
      </c>
      <c r="C42" s="90">
        <f t="shared" si="2"/>
        <v>50368.301899999999</v>
      </c>
      <c r="D42" s="12" t="str">
        <f t="shared" si="3"/>
        <v>vis</v>
      </c>
      <c r="E42" s="98">
        <f>VLOOKUP(C42,Active!C$21:E$973,3,FALSE)</f>
        <v>81.504352090589052</v>
      </c>
      <c r="F42" s="10" t="s">
        <v>128</v>
      </c>
      <c r="G42" s="12" t="str">
        <f t="shared" si="4"/>
        <v>50368.3019</v>
      </c>
      <c r="H42" s="90">
        <f t="shared" si="5"/>
        <v>-5131.5</v>
      </c>
      <c r="I42" s="99" t="s">
        <v>249</v>
      </c>
      <c r="J42" s="100" t="s">
        <v>250</v>
      </c>
      <c r="K42" s="99">
        <v>-5131.5</v>
      </c>
      <c r="L42" s="99" t="s">
        <v>251</v>
      </c>
      <c r="M42" s="100" t="s">
        <v>235</v>
      </c>
      <c r="N42" s="100" t="s">
        <v>236</v>
      </c>
      <c r="O42" s="101" t="s">
        <v>149</v>
      </c>
      <c r="P42" s="102" t="s">
        <v>150</v>
      </c>
    </row>
    <row r="43" spans="1:16" ht="12.75" customHeight="1" thickBot="1" x14ac:dyDescent="0.25">
      <c r="A43" s="90" t="str">
        <f t="shared" ref="A43:A74" si="6">P43</f>
        <v>BAVM 115 </v>
      </c>
      <c r="B43" s="10" t="str">
        <f t="shared" ref="B43:B74" si="7">IF(H43=INT(H43),"I","II")</f>
        <v>I</v>
      </c>
      <c r="C43" s="90">
        <f t="shared" ref="C43:C74" si="8">1*G43</f>
        <v>50369.339</v>
      </c>
      <c r="D43" s="12" t="str">
        <f t="shared" ref="D43:D74" si="9">VLOOKUP(F43,I$1:J$5,2,FALSE)</f>
        <v>vis</v>
      </c>
      <c r="E43" s="98">
        <f>VLOOKUP(C43,Active!C$21:E$973,3,FALSE)</f>
        <v>84.000613775647224</v>
      </c>
      <c r="F43" s="10" t="s">
        <v>128</v>
      </c>
      <c r="G43" s="12" t="str">
        <f t="shared" ref="G43:G74" si="10">MID(I43,3,LEN(I43)-3)</f>
        <v>50369.3390</v>
      </c>
      <c r="H43" s="90">
        <f t="shared" ref="H43:H74" si="11">1*K43</f>
        <v>-5129</v>
      </c>
      <c r="I43" s="99" t="s">
        <v>252</v>
      </c>
      <c r="J43" s="100" t="s">
        <v>253</v>
      </c>
      <c r="K43" s="99">
        <v>-5129</v>
      </c>
      <c r="L43" s="99" t="s">
        <v>254</v>
      </c>
      <c r="M43" s="100" t="s">
        <v>235</v>
      </c>
      <c r="N43" s="100" t="s">
        <v>236</v>
      </c>
      <c r="O43" s="101" t="s">
        <v>149</v>
      </c>
      <c r="P43" s="102" t="s">
        <v>150</v>
      </c>
    </row>
    <row r="44" spans="1:16" ht="12.75" customHeight="1" thickBot="1" x14ac:dyDescent="0.25">
      <c r="A44" s="90" t="str">
        <f t="shared" si="6"/>
        <v>BAVM 115 </v>
      </c>
      <c r="B44" s="10" t="str">
        <f t="shared" si="7"/>
        <v>I</v>
      </c>
      <c r="C44" s="90">
        <f t="shared" si="8"/>
        <v>50376.396800000002</v>
      </c>
      <c r="D44" s="12" t="str">
        <f t="shared" si="9"/>
        <v>vis</v>
      </c>
      <c r="E44" s="98">
        <f>VLOOKUP(C44,Active!C$21:E$973,3,FALSE)</f>
        <v>100.98847967169003</v>
      </c>
      <c r="F44" s="10" t="s">
        <v>128</v>
      </c>
      <c r="G44" s="12" t="str">
        <f t="shared" si="10"/>
        <v>50376.3968</v>
      </c>
      <c r="H44" s="90">
        <f t="shared" si="11"/>
        <v>-5112</v>
      </c>
      <c r="I44" s="99" t="s">
        <v>255</v>
      </c>
      <c r="J44" s="100" t="s">
        <v>256</v>
      </c>
      <c r="K44" s="99">
        <v>-5112</v>
      </c>
      <c r="L44" s="99" t="s">
        <v>257</v>
      </c>
      <c r="M44" s="100" t="s">
        <v>235</v>
      </c>
      <c r="N44" s="100" t="s">
        <v>236</v>
      </c>
      <c r="O44" s="101" t="s">
        <v>149</v>
      </c>
      <c r="P44" s="102" t="s">
        <v>150</v>
      </c>
    </row>
    <row r="45" spans="1:16" ht="12.75" customHeight="1" thickBot="1" x14ac:dyDescent="0.25">
      <c r="A45" s="90" t="str">
        <f t="shared" si="6"/>
        <v>BAVM 115 </v>
      </c>
      <c r="B45" s="10" t="str">
        <f t="shared" si="7"/>
        <v>I</v>
      </c>
      <c r="C45" s="90">
        <f t="shared" si="8"/>
        <v>50465.309000000001</v>
      </c>
      <c r="D45" s="12" t="str">
        <f t="shared" si="9"/>
        <v>vis</v>
      </c>
      <c r="E45" s="98">
        <f>VLOOKUP(C45,Active!C$21:E$973,3,FALSE)</f>
        <v>314.99688599116951</v>
      </c>
      <c r="F45" s="10" t="s">
        <v>128</v>
      </c>
      <c r="G45" s="12" t="str">
        <f t="shared" si="10"/>
        <v>50465.3090</v>
      </c>
      <c r="H45" s="90">
        <f t="shared" si="11"/>
        <v>-4898</v>
      </c>
      <c r="I45" s="99" t="s">
        <v>258</v>
      </c>
      <c r="J45" s="100" t="s">
        <v>259</v>
      </c>
      <c r="K45" s="99">
        <v>-4898</v>
      </c>
      <c r="L45" s="99" t="s">
        <v>260</v>
      </c>
      <c r="M45" s="100" t="s">
        <v>235</v>
      </c>
      <c r="N45" s="100" t="s">
        <v>236</v>
      </c>
      <c r="O45" s="101" t="s">
        <v>261</v>
      </c>
      <c r="P45" s="102" t="s">
        <v>150</v>
      </c>
    </row>
    <row r="46" spans="1:16" ht="12.75" customHeight="1" thickBot="1" x14ac:dyDescent="0.25">
      <c r="A46" s="90" t="str">
        <f t="shared" si="6"/>
        <v>BAVM 115 </v>
      </c>
      <c r="B46" s="10" t="str">
        <f t="shared" si="7"/>
        <v>I</v>
      </c>
      <c r="C46" s="90">
        <f t="shared" si="8"/>
        <v>50604.4905</v>
      </c>
      <c r="D46" s="12" t="str">
        <f t="shared" si="9"/>
        <v>vis</v>
      </c>
      <c r="E46" s="98">
        <f>VLOOKUP(C46,Active!C$21:E$973,3,FALSE)</f>
        <v>650.00165478729377</v>
      </c>
      <c r="F46" s="10" t="s">
        <v>128</v>
      </c>
      <c r="G46" s="12" t="str">
        <f t="shared" si="10"/>
        <v>50604.4905</v>
      </c>
      <c r="H46" s="90">
        <f t="shared" si="11"/>
        <v>-4563</v>
      </c>
      <c r="I46" s="99" t="s">
        <v>262</v>
      </c>
      <c r="J46" s="100" t="s">
        <v>263</v>
      </c>
      <c r="K46" s="99">
        <v>-4563</v>
      </c>
      <c r="L46" s="99" t="s">
        <v>264</v>
      </c>
      <c r="M46" s="100" t="s">
        <v>235</v>
      </c>
      <c r="N46" s="100" t="s">
        <v>236</v>
      </c>
      <c r="O46" s="101" t="s">
        <v>231</v>
      </c>
      <c r="P46" s="102" t="s">
        <v>150</v>
      </c>
    </row>
    <row r="47" spans="1:16" ht="12.75" customHeight="1" thickBot="1" x14ac:dyDescent="0.25">
      <c r="A47" s="90" t="str">
        <f t="shared" si="6"/>
        <v>BAVM 115 </v>
      </c>
      <c r="B47" s="10" t="str">
        <f t="shared" si="7"/>
        <v>II</v>
      </c>
      <c r="C47" s="90">
        <f t="shared" si="8"/>
        <v>50652.4836</v>
      </c>
      <c r="D47" s="12" t="str">
        <f t="shared" si="9"/>
        <v>vis</v>
      </c>
      <c r="E47" s="98">
        <f>VLOOKUP(C47,Active!C$21:E$973,3,FALSE)</f>
        <v>765.51928729814688</v>
      </c>
      <c r="F47" s="10" t="s">
        <v>128</v>
      </c>
      <c r="G47" s="12" t="str">
        <f t="shared" si="10"/>
        <v>50652.4836</v>
      </c>
      <c r="H47" s="90">
        <f t="shared" si="11"/>
        <v>-4447.5</v>
      </c>
      <c r="I47" s="99" t="s">
        <v>265</v>
      </c>
      <c r="J47" s="100" t="s">
        <v>266</v>
      </c>
      <c r="K47" s="99">
        <v>-4447.5</v>
      </c>
      <c r="L47" s="99" t="s">
        <v>267</v>
      </c>
      <c r="M47" s="100" t="s">
        <v>235</v>
      </c>
      <c r="N47" s="100" t="s">
        <v>236</v>
      </c>
      <c r="O47" s="101" t="s">
        <v>231</v>
      </c>
      <c r="P47" s="102" t="s">
        <v>150</v>
      </c>
    </row>
    <row r="48" spans="1:16" ht="12.75" customHeight="1" thickBot="1" x14ac:dyDescent="0.25">
      <c r="A48" s="90" t="str">
        <f t="shared" si="6"/>
        <v>BAVM 115 </v>
      </c>
      <c r="B48" s="10" t="str">
        <f t="shared" si="7"/>
        <v>I</v>
      </c>
      <c r="C48" s="90">
        <f t="shared" si="8"/>
        <v>50668.47</v>
      </c>
      <c r="D48" s="12" t="str">
        <f t="shared" si="9"/>
        <v>vis</v>
      </c>
      <c r="E48" s="98">
        <f>VLOOKUP(C48,Active!C$21:E$973,3,FALSE)</f>
        <v>803.99796611597071</v>
      </c>
      <c r="F48" s="10" t="s">
        <v>128</v>
      </c>
      <c r="G48" s="12" t="str">
        <f t="shared" si="10"/>
        <v>50668.4700</v>
      </c>
      <c r="H48" s="90">
        <f t="shared" si="11"/>
        <v>-4409</v>
      </c>
      <c r="I48" s="99" t="s">
        <v>268</v>
      </c>
      <c r="J48" s="100" t="s">
        <v>269</v>
      </c>
      <c r="K48" s="99">
        <v>-4409</v>
      </c>
      <c r="L48" s="99" t="s">
        <v>270</v>
      </c>
      <c r="M48" s="100" t="s">
        <v>235</v>
      </c>
      <c r="N48" s="100" t="s">
        <v>236</v>
      </c>
      <c r="O48" s="101" t="s">
        <v>149</v>
      </c>
      <c r="P48" s="102" t="s">
        <v>150</v>
      </c>
    </row>
    <row r="49" spans="1:16" ht="12.75" customHeight="1" thickBot="1" x14ac:dyDescent="0.25">
      <c r="A49" s="90" t="str">
        <f t="shared" si="6"/>
        <v>BAVM 115 </v>
      </c>
      <c r="B49" s="10" t="str">
        <f t="shared" si="7"/>
        <v>II</v>
      </c>
      <c r="C49" s="90">
        <f t="shared" si="8"/>
        <v>50672.412100000001</v>
      </c>
      <c r="D49" s="12" t="str">
        <f t="shared" si="9"/>
        <v>vis</v>
      </c>
      <c r="E49" s="98">
        <f>VLOOKUP(C49,Active!C$21:E$973,3,FALSE)</f>
        <v>813.48645631812599</v>
      </c>
      <c r="F49" s="10" t="s">
        <v>128</v>
      </c>
      <c r="G49" s="12" t="str">
        <f t="shared" si="10"/>
        <v>50672.4121</v>
      </c>
      <c r="H49" s="90">
        <f t="shared" si="11"/>
        <v>-4399.5</v>
      </c>
      <c r="I49" s="99" t="s">
        <v>271</v>
      </c>
      <c r="J49" s="100" t="s">
        <v>272</v>
      </c>
      <c r="K49" s="99">
        <v>-4399.5</v>
      </c>
      <c r="L49" s="99" t="s">
        <v>273</v>
      </c>
      <c r="M49" s="100" t="s">
        <v>235</v>
      </c>
      <c r="N49" s="100" t="s">
        <v>236</v>
      </c>
      <c r="O49" s="101" t="s">
        <v>231</v>
      </c>
      <c r="P49" s="102" t="s">
        <v>150</v>
      </c>
    </row>
    <row r="50" spans="1:16" ht="12.75" customHeight="1" thickBot="1" x14ac:dyDescent="0.25">
      <c r="A50" s="90" t="str">
        <f t="shared" si="6"/>
        <v>BAVM 115 </v>
      </c>
      <c r="B50" s="10" t="str">
        <f t="shared" si="7"/>
        <v>I</v>
      </c>
      <c r="C50" s="90">
        <f t="shared" si="8"/>
        <v>50685.502</v>
      </c>
      <c r="D50" s="12" t="str">
        <f t="shared" si="9"/>
        <v>vis</v>
      </c>
      <c r="E50" s="98">
        <f>VLOOKUP(C50,Active!C$21:E$973,3,FALSE)</f>
        <v>844.99336580727584</v>
      </c>
      <c r="F50" s="10" t="s">
        <v>128</v>
      </c>
      <c r="G50" s="12" t="str">
        <f t="shared" si="10"/>
        <v>50685.5020</v>
      </c>
      <c r="H50" s="90">
        <f t="shared" si="11"/>
        <v>-4368</v>
      </c>
      <c r="I50" s="99" t="s">
        <v>276</v>
      </c>
      <c r="J50" s="100" t="s">
        <v>277</v>
      </c>
      <c r="K50" s="99">
        <v>-4368</v>
      </c>
      <c r="L50" s="99" t="s">
        <v>278</v>
      </c>
      <c r="M50" s="100" t="s">
        <v>235</v>
      </c>
      <c r="N50" s="100" t="s">
        <v>236</v>
      </c>
      <c r="O50" s="101" t="s">
        <v>149</v>
      </c>
      <c r="P50" s="102" t="s">
        <v>150</v>
      </c>
    </row>
    <row r="51" spans="1:16" ht="12.75" customHeight="1" thickBot="1" x14ac:dyDescent="0.25">
      <c r="A51" s="90" t="str">
        <f t="shared" si="6"/>
        <v>BAVM 115 </v>
      </c>
      <c r="B51" s="10" t="str">
        <f t="shared" si="7"/>
        <v>I</v>
      </c>
      <c r="C51" s="90">
        <f t="shared" si="8"/>
        <v>51041.554400000001</v>
      </c>
      <c r="D51" s="12" t="str">
        <f t="shared" si="9"/>
        <v>vis</v>
      </c>
      <c r="E51" s="98">
        <f>VLOOKUP(C51,Active!C$21:E$973,3,FALSE)</f>
        <v>1701.9984414912308</v>
      </c>
      <c r="F51" s="10" t="s">
        <v>128</v>
      </c>
      <c r="G51" s="12" t="str">
        <f t="shared" si="10"/>
        <v>51041.5544</v>
      </c>
      <c r="H51" s="90">
        <f t="shared" si="11"/>
        <v>-3511</v>
      </c>
      <c r="I51" s="99" t="s">
        <v>279</v>
      </c>
      <c r="J51" s="100" t="s">
        <v>280</v>
      </c>
      <c r="K51" s="99">
        <v>-3511</v>
      </c>
      <c r="L51" s="99" t="s">
        <v>281</v>
      </c>
      <c r="M51" s="100" t="s">
        <v>235</v>
      </c>
      <c r="N51" s="100" t="s">
        <v>236</v>
      </c>
      <c r="O51" s="101" t="s">
        <v>149</v>
      </c>
      <c r="P51" s="102" t="s">
        <v>150</v>
      </c>
    </row>
    <row r="52" spans="1:16" ht="12.75" customHeight="1" thickBot="1" x14ac:dyDescent="0.25">
      <c r="A52" s="90" t="str">
        <f t="shared" si="6"/>
        <v>BAVM 115 </v>
      </c>
      <c r="B52" s="10" t="str">
        <f t="shared" si="7"/>
        <v>I</v>
      </c>
      <c r="C52" s="90">
        <f t="shared" si="8"/>
        <v>51079.358800000002</v>
      </c>
      <c r="D52" s="12" t="str">
        <f t="shared" si="9"/>
        <v>vis</v>
      </c>
      <c r="E52" s="98">
        <f>VLOOKUP(C52,Active!C$21:E$973,3,FALSE)</f>
        <v>1792.9922465693237</v>
      </c>
      <c r="F52" s="10" t="s">
        <v>128</v>
      </c>
      <c r="G52" s="12" t="str">
        <f t="shared" si="10"/>
        <v>51079.3588</v>
      </c>
      <c r="H52" s="90">
        <f t="shared" si="11"/>
        <v>-3420</v>
      </c>
      <c r="I52" s="99" t="s">
        <v>282</v>
      </c>
      <c r="J52" s="100" t="s">
        <v>283</v>
      </c>
      <c r="K52" s="99">
        <v>-3420</v>
      </c>
      <c r="L52" s="99" t="s">
        <v>284</v>
      </c>
      <c r="M52" s="100" t="s">
        <v>235</v>
      </c>
      <c r="N52" s="100" t="s">
        <v>236</v>
      </c>
      <c r="O52" s="101" t="s">
        <v>149</v>
      </c>
      <c r="P52" s="102" t="s">
        <v>150</v>
      </c>
    </row>
    <row r="53" spans="1:16" ht="12.75" customHeight="1" thickBot="1" x14ac:dyDescent="0.25">
      <c r="A53" s="90" t="str">
        <f t="shared" si="6"/>
        <v> BBS 120 </v>
      </c>
      <c r="B53" s="10" t="str">
        <f t="shared" si="7"/>
        <v>I</v>
      </c>
      <c r="C53" s="90">
        <f t="shared" si="8"/>
        <v>51363.531999999999</v>
      </c>
      <c r="D53" s="12" t="str">
        <f t="shared" si="9"/>
        <v>vis</v>
      </c>
      <c r="E53" s="98">
        <f>VLOOKUP(C53,Active!C$21:E$973,3,FALSE)</f>
        <v>2476.9867225884409</v>
      </c>
      <c r="F53" s="10" t="s">
        <v>128</v>
      </c>
      <c r="G53" s="12" t="str">
        <f t="shared" si="10"/>
        <v>51363.532</v>
      </c>
      <c r="H53" s="90">
        <f t="shared" si="11"/>
        <v>-2736</v>
      </c>
      <c r="I53" s="99" t="s">
        <v>285</v>
      </c>
      <c r="J53" s="100" t="s">
        <v>286</v>
      </c>
      <c r="K53" s="99">
        <v>-2736</v>
      </c>
      <c r="L53" s="99" t="s">
        <v>287</v>
      </c>
      <c r="M53" s="100" t="s">
        <v>288</v>
      </c>
      <c r="N53" s="100"/>
      <c r="O53" s="101" t="s">
        <v>289</v>
      </c>
      <c r="P53" s="101" t="s">
        <v>290</v>
      </c>
    </row>
    <row r="54" spans="1:16" ht="12.75" customHeight="1" thickBot="1" x14ac:dyDescent="0.25">
      <c r="A54" s="90" t="str">
        <f t="shared" si="6"/>
        <v> BBS 121 </v>
      </c>
      <c r="B54" s="10" t="str">
        <f t="shared" si="7"/>
        <v>I</v>
      </c>
      <c r="C54" s="90">
        <f t="shared" si="8"/>
        <v>51459.495000000003</v>
      </c>
      <c r="D54" s="12" t="str">
        <f t="shared" si="9"/>
        <v>vis</v>
      </c>
      <c r="E54" s="98">
        <f>VLOOKUP(C54,Active!C$21:E$973,3,FALSE)</f>
        <v>2707.9661460605539</v>
      </c>
      <c r="F54" s="10" t="s">
        <v>128</v>
      </c>
      <c r="G54" s="12" t="str">
        <f t="shared" si="10"/>
        <v>51459.495</v>
      </c>
      <c r="H54" s="90">
        <f t="shared" si="11"/>
        <v>-2505</v>
      </c>
      <c r="I54" s="99" t="s">
        <v>291</v>
      </c>
      <c r="J54" s="100" t="s">
        <v>292</v>
      </c>
      <c r="K54" s="99">
        <v>-2505</v>
      </c>
      <c r="L54" s="99" t="s">
        <v>293</v>
      </c>
      <c r="M54" s="100" t="s">
        <v>288</v>
      </c>
      <c r="N54" s="100"/>
      <c r="O54" s="101" t="s">
        <v>289</v>
      </c>
      <c r="P54" s="101" t="s">
        <v>294</v>
      </c>
    </row>
    <row r="55" spans="1:16" ht="12.75" customHeight="1" thickBot="1" x14ac:dyDescent="0.25">
      <c r="A55" s="90" t="str">
        <f t="shared" si="6"/>
        <v>BAVM 152 </v>
      </c>
      <c r="B55" s="10" t="str">
        <f t="shared" si="7"/>
        <v>I</v>
      </c>
      <c r="C55" s="90">
        <f t="shared" si="8"/>
        <v>51811.3969</v>
      </c>
      <c r="D55" s="12" t="str">
        <f t="shared" si="9"/>
        <v>vis</v>
      </c>
      <c r="E55" s="98">
        <f>VLOOKUP(C55,Active!C$21:E$973,3,FALSE)</f>
        <v>3554.9811203812569</v>
      </c>
      <c r="F55" s="10" t="s">
        <v>128</v>
      </c>
      <c r="G55" s="12" t="str">
        <f t="shared" si="10"/>
        <v>51811.3969</v>
      </c>
      <c r="H55" s="90">
        <f t="shared" si="11"/>
        <v>-1658</v>
      </c>
      <c r="I55" s="99" t="s">
        <v>295</v>
      </c>
      <c r="J55" s="100" t="s">
        <v>296</v>
      </c>
      <c r="K55" s="99">
        <v>-1658</v>
      </c>
      <c r="L55" s="99" t="s">
        <v>297</v>
      </c>
      <c r="M55" s="100" t="s">
        <v>235</v>
      </c>
      <c r="N55" s="100" t="s">
        <v>236</v>
      </c>
      <c r="O55" s="101" t="s">
        <v>298</v>
      </c>
      <c r="P55" s="102" t="s">
        <v>299</v>
      </c>
    </row>
    <row r="56" spans="1:16" ht="12.75" customHeight="1" thickBot="1" x14ac:dyDescent="0.25">
      <c r="A56" s="90" t="str">
        <f t="shared" si="6"/>
        <v>BAVM 152 </v>
      </c>
      <c r="B56" s="10" t="str">
        <f t="shared" si="7"/>
        <v>I</v>
      </c>
      <c r="C56" s="90">
        <f t="shared" si="8"/>
        <v>51867.4827</v>
      </c>
      <c r="D56" s="12" t="str">
        <f t="shared" si="9"/>
        <v>vis</v>
      </c>
      <c r="E56" s="98">
        <f>VLOOKUP(C56,Active!C$21:E$973,3,FALSE)</f>
        <v>3689.9775851538457</v>
      </c>
      <c r="F56" s="10" t="s">
        <v>128</v>
      </c>
      <c r="G56" s="12" t="str">
        <f t="shared" si="10"/>
        <v>51867.4827</v>
      </c>
      <c r="H56" s="90">
        <f t="shared" si="11"/>
        <v>-1523</v>
      </c>
      <c r="I56" s="99" t="s">
        <v>300</v>
      </c>
      <c r="J56" s="100" t="s">
        <v>301</v>
      </c>
      <c r="K56" s="99">
        <v>-1523</v>
      </c>
      <c r="L56" s="99" t="s">
        <v>302</v>
      </c>
      <c r="M56" s="100" t="s">
        <v>235</v>
      </c>
      <c r="N56" s="100" t="s">
        <v>236</v>
      </c>
      <c r="O56" s="101" t="s">
        <v>261</v>
      </c>
      <c r="P56" s="102" t="s">
        <v>299</v>
      </c>
    </row>
    <row r="57" spans="1:16" ht="12.75" customHeight="1" thickBot="1" x14ac:dyDescent="0.25">
      <c r="A57" s="90" t="str">
        <f t="shared" si="6"/>
        <v>BAVM 152 </v>
      </c>
      <c r="B57" s="10" t="str">
        <f t="shared" si="7"/>
        <v>I</v>
      </c>
      <c r="C57" s="90">
        <f t="shared" si="8"/>
        <v>52135.455099999999</v>
      </c>
      <c r="D57" s="12" t="str">
        <f t="shared" si="9"/>
        <v>vis</v>
      </c>
      <c r="E57" s="98">
        <f>VLOOKUP(C57,Active!C$21:E$973,3,FALSE)</f>
        <v>4334.9773294139868</v>
      </c>
      <c r="F57" s="10" t="s">
        <v>128</v>
      </c>
      <c r="G57" s="12" t="str">
        <f t="shared" si="10"/>
        <v>52135.4551</v>
      </c>
      <c r="H57" s="90">
        <f t="shared" si="11"/>
        <v>-878</v>
      </c>
      <c r="I57" s="99" t="s">
        <v>303</v>
      </c>
      <c r="J57" s="100" t="s">
        <v>304</v>
      </c>
      <c r="K57" s="99">
        <v>-878</v>
      </c>
      <c r="L57" s="99" t="s">
        <v>242</v>
      </c>
      <c r="M57" s="100" t="s">
        <v>235</v>
      </c>
      <c r="N57" s="100" t="s">
        <v>236</v>
      </c>
      <c r="O57" s="101" t="s">
        <v>261</v>
      </c>
      <c r="P57" s="102" t="s">
        <v>299</v>
      </c>
    </row>
    <row r="58" spans="1:16" ht="12.75" customHeight="1" thickBot="1" x14ac:dyDescent="0.25">
      <c r="A58" s="90" t="str">
        <f t="shared" si="6"/>
        <v>BAVM 152 </v>
      </c>
      <c r="B58" s="10" t="str">
        <f t="shared" si="7"/>
        <v>I</v>
      </c>
      <c r="C58" s="90">
        <f t="shared" si="8"/>
        <v>52179.493600000002</v>
      </c>
      <c r="D58" s="12" t="str">
        <f t="shared" si="9"/>
        <v>vis</v>
      </c>
      <c r="E58" s="98">
        <f>VLOOKUP(C58,Active!C$21:E$973,3,FALSE)</f>
        <v>4440.9763846808801</v>
      </c>
      <c r="F58" s="10" t="s">
        <v>128</v>
      </c>
      <c r="G58" s="12" t="str">
        <f t="shared" si="10"/>
        <v>52179.4936</v>
      </c>
      <c r="H58" s="90">
        <f t="shared" si="11"/>
        <v>-772</v>
      </c>
      <c r="I58" s="99" t="s">
        <v>305</v>
      </c>
      <c r="J58" s="100" t="s">
        <v>306</v>
      </c>
      <c r="K58" s="99">
        <v>-772</v>
      </c>
      <c r="L58" s="99" t="s">
        <v>307</v>
      </c>
      <c r="M58" s="100" t="s">
        <v>235</v>
      </c>
      <c r="N58" s="100" t="s">
        <v>236</v>
      </c>
      <c r="O58" s="101" t="s">
        <v>261</v>
      </c>
      <c r="P58" s="102" t="s">
        <v>299</v>
      </c>
    </row>
    <row r="59" spans="1:16" ht="12.75" customHeight="1" thickBot="1" x14ac:dyDescent="0.25">
      <c r="A59" s="90" t="str">
        <f t="shared" si="6"/>
        <v>BAVM 152 </v>
      </c>
      <c r="B59" s="10" t="str">
        <f t="shared" si="7"/>
        <v>II</v>
      </c>
      <c r="C59" s="90">
        <f t="shared" si="8"/>
        <v>52193.412300000004</v>
      </c>
      <c r="D59" s="12" t="str">
        <f t="shared" si="9"/>
        <v>vis</v>
      </c>
      <c r="E59" s="98">
        <f>VLOOKUP(C59,Active!C$21:E$973,3,FALSE)</f>
        <v>4474.4781853903369</v>
      </c>
      <c r="F59" s="10" t="s">
        <v>128</v>
      </c>
      <c r="G59" s="12" t="str">
        <f t="shared" si="10"/>
        <v>52193.4123</v>
      </c>
      <c r="H59" s="90">
        <f t="shared" si="11"/>
        <v>-738.5</v>
      </c>
      <c r="I59" s="99" t="s">
        <v>308</v>
      </c>
      <c r="J59" s="100" t="s">
        <v>309</v>
      </c>
      <c r="K59" s="99">
        <v>-738.5</v>
      </c>
      <c r="L59" s="99" t="s">
        <v>310</v>
      </c>
      <c r="M59" s="100" t="s">
        <v>235</v>
      </c>
      <c r="N59" s="100" t="s">
        <v>236</v>
      </c>
      <c r="O59" s="101" t="s">
        <v>261</v>
      </c>
      <c r="P59" s="102" t="s">
        <v>299</v>
      </c>
    </row>
    <row r="60" spans="1:16" ht="12.75" customHeight="1" thickBot="1" x14ac:dyDescent="0.25">
      <c r="A60" s="90" t="str">
        <f t="shared" si="6"/>
        <v>BAVM 152 </v>
      </c>
      <c r="B60" s="10" t="str">
        <f t="shared" si="7"/>
        <v>I</v>
      </c>
      <c r="C60" s="90">
        <f t="shared" si="8"/>
        <v>52193.6155</v>
      </c>
      <c r="D60" s="12" t="str">
        <f t="shared" si="9"/>
        <v>vis</v>
      </c>
      <c r="E60" s="98">
        <f>VLOOKUP(C60,Active!C$21:E$973,3,FALSE)</f>
        <v>4474.9672803420235</v>
      </c>
      <c r="F60" s="10" t="s">
        <v>128</v>
      </c>
      <c r="G60" s="12" t="str">
        <f t="shared" si="10"/>
        <v>52193.6155</v>
      </c>
      <c r="H60" s="90">
        <f t="shared" si="11"/>
        <v>-738</v>
      </c>
      <c r="I60" s="99" t="s">
        <v>311</v>
      </c>
      <c r="J60" s="100" t="s">
        <v>312</v>
      </c>
      <c r="K60" s="99">
        <v>-738</v>
      </c>
      <c r="L60" s="99" t="s">
        <v>313</v>
      </c>
      <c r="M60" s="100" t="s">
        <v>235</v>
      </c>
      <c r="N60" s="100" t="s">
        <v>236</v>
      </c>
      <c r="O60" s="101" t="s">
        <v>261</v>
      </c>
      <c r="P60" s="102" t="s">
        <v>299</v>
      </c>
    </row>
    <row r="61" spans="1:16" ht="12.75" customHeight="1" thickBot="1" x14ac:dyDescent="0.25">
      <c r="A61" s="90" t="str">
        <f t="shared" si="6"/>
        <v>BAVM 158 </v>
      </c>
      <c r="B61" s="10" t="str">
        <f t="shared" si="7"/>
        <v>II</v>
      </c>
      <c r="C61" s="90">
        <f t="shared" si="8"/>
        <v>52618.429300000003</v>
      </c>
      <c r="D61" s="12" t="str">
        <f t="shared" si="9"/>
        <v>vis</v>
      </c>
      <c r="E61" s="98">
        <f>VLOOKUP(C61,Active!C$21:E$973,3,FALSE)</f>
        <v>5497.4785253739092</v>
      </c>
      <c r="F61" s="10" t="s">
        <v>128</v>
      </c>
      <c r="G61" s="12" t="str">
        <f t="shared" si="10"/>
        <v>52618.4293</v>
      </c>
      <c r="H61" s="90">
        <f t="shared" si="11"/>
        <v>284.5</v>
      </c>
      <c r="I61" s="99" t="s">
        <v>314</v>
      </c>
      <c r="J61" s="100" t="s">
        <v>315</v>
      </c>
      <c r="K61" s="99">
        <v>284.5</v>
      </c>
      <c r="L61" s="99" t="s">
        <v>316</v>
      </c>
      <c r="M61" s="100" t="s">
        <v>235</v>
      </c>
      <c r="N61" s="100" t="s">
        <v>317</v>
      </c>
      <c r="O61" s="101" t="s">
        <v>261</v>
      </c>
      <c r="P61" s="102" t="s">
        <v>318</v>
      </c>
    </row>
    <row r="62" spans="1:16" ht="12.75" customHeight="1" thickBot="1" x14ac:dyDescent="0.25">
      <c r="A62" s="90" t="str">
        <f t="shared" si="6"/>
        <v>BAVM 158 </v>
      </c>
      <c r="B62" s="10" t="str">
        <f t="shared" si="7"/>
        <v>I</v>
      </c>
      <c r="C62" s="90">
        <f t="shared" si="8"/>
        <v>52618.634700000002</v>
      </c>
      <c r="D62" s="12" t="str">
        <f t="shared" si="9"/>
        <v>vis</v>
      </c>
      <c r="E62" s="98">
        <f>VLOOKUP(C62,Active!C$21:E$973,3,FALSE)</f>
        <v>5497.9729156449612</v>
      </c>
      <c r="F62" s="10" t="s">
        <v>128</v>
      </c>
      <c r="G62" s="12" t="str">
        <f t="shared" si="10"/>
        <v>52618.6347</v>
      </c>
      <c r="H62" s="90">
        <f t="shared" si="11"/>
        <v>285</v>
      </c>
      <c r="I62" s="99" t="s">
        <v>319</v>
      </c>
      <c r="J62" s="100" t="s">
        <v>320</v>
      </c>
      <c r="K62" s="99" t="s">
        <v>321</v>
      </c>
      <c r="L62" s="99" t="s">
        <v>284</v>
      </c>
      <c r="M62" s="100" t="s">
        <v>235</v>
      </c>
      <c r="N62" s="100" t="s">
        <v>317</v>
      </c>
      <c r="O62" s="101" t="s">
        <v>261</v>
      </c>
      <c r="P62" s="102" t="s">
        <v>318</v>
      </c>
    </row>
    <row r="63" spans="1:16" ht="12.75" customHeight="1" thickBot="1" x14ac:dyDescent="0.25">
      <c r="A63" s="90" t="str">
        <f t="shared" si="6"/>
        <v>IBVS 5583 </v>
      </c>
      <c r="B63" s="10" t="str">
        <f t="shared" si="7"/>
        <v>I</v>
      </c>
      <c r="C63" s="90">
        <f t="shared" si="8"/>
        <v>52684.277699999999</v>
      </c>
      <c r="D63" s="12" t="str">
        <f t="shared" si="9"/>
        <v>vis</v>
      </c>
      <c r="E63" s="98">
        <f>VLOOKUP(C63,Active!C$21:E$973,3,FALSE)</f>
        <v>5655.9732104979621</v>
      </c>
      <c r="F63" s="10" t="s">
        <v>128</v>
      </c>
      <c r="G63" s="12" t="str">
        <f t="shared" si="10"/>
        <v>52684.2777</v>
      </c>
      <c r="H63" s="90">
        <f t="shared" si="11"/>
        <v>443</v>
      </c>
      <c r="I63" s="99" t="s">
        <v>322</v>
      </c>
      <c r="J63" s="100" t="s">
        <v>323</v>
      </c>
      <c r="K63" s="99" t="s">
        <v>324</v>
      </c>
      <c r="L63" s="99" t="s">
        <v>325</v>
      </c>
      <c r="M63" s="100" t="s">
        <v>235</v>
      </c>
      <c r="N63" s="100" t="s">
        <v>326</v>
      </c>
      <c r="O63" s="101" t="s">
        <v>327</v>
      </c>
      <c r="P63" s="102" t="s">
        <v>328</v>
      </c>
    </row>
    <row r="64" spans="1:16" ht="12.75" customHeight="1" thickBot="1" x14ac:dyDescent="0.25">
      <c r="A64" s="90" t="str">
        <f t="shared" si="6"/>
        <v>BAVM 172 </v>
      </c>
      <c r="B64" s="10" t="str">
        <f t="shared" si="7"/>
        <v>II</v>
      </c>
      <c r="C64" s="90">
        <f t="shared" si="8"/>
        <v>52898.445200000002</v>
      </c>
      <c r="D64" s="12" t="str">
        <f t="shared" si="9"/>
        <v>vis</v>
      </c>
      <c r="E64" s="98">
        <f>VLOOKUP(C64,Active!C$21:E$973,3,FALSE)</f>
        <v>6171.4665326790391</v>
      </c>
      <c r="F64" s="10" t="s">
        <v>128</v>
      </c>
      <c r="G64" s="12" t="str">
        <f t="shared" si="10"/>
        <v>52898.4452</v>
      </c>
      <c r="H64" s="90">
        <f t="shared" si="11"/>
        <v>958.5</v>
      </c>
      <c r="I64" s="99" t="s">
        <v>329</v>
      </c>
      <c r="J64" s="100" t="s">
        <v>330</v>
      </c>
      <c r="K64" s="99" t="s">
        <v>331</v>
      </c>
      <c r="L64" s="99" t="s">
        <v>260</v>
      </c>
      <c r="M64" s="100" t="s">
        <v>235</v>
      </c>
      <c r="N64" s="100" t="s">
        <v>317</v>
      </c>
      <c r="O64" s="101" t="s">
        <v>261</v>
      </c>
      <c r="P64" s="102" t="s">
        <v>332</v>
      </c>
    </row>
    <row r="65" spans="1:16" ht="12.75" customHeight="1" thickBot="1" x14ac:dyDescent="0.25">
      <c r="A65" s="90" t="str">
        <f t="shared" si="6"/>
        <v>BAVM 173 </v>
      </c>
      <c r="B65" s="10" t="str">
        <f t="shared" si="7"/>
        <v>I</v>
      </c>
      <c r="C65" s="90">
        <f t="shared" si="8"/>
        <v>53251.379500000003</v>
      </c>
      <c r="D65" s="12" t="str">
        <f t="shared" si="9"/>
        <v>vis</v>
      </c>
      <c r="E65" s="98">
        <f>VLOOKUP(C65,Active!C$21:E$973,3,FALSE)</f>
        <v>7020.9664559570847</v>
      </c>
      <c r="F65" s="10" t="s">
        <v>128</v>
      </c>
      <c r="G65" s="12" t="str">
        <f t="shared" si="10"/>
        <v>53251.3795</v>
      </c>
      <c r="H65" s="90">
        <f t="shared" si="11"/>
        <v>1808</v>
      </c>
      <c r="I65" s="99" t="s">
        <v>333</v>
      </c>
      <c r="J65" s="100" t="s">
        <v>334</v>
      </c>
      <c r="K65" s="99" t="s">
        <v>335</v>
      </c>
      <c r="L65" s="99" t="s">
        <v>336</v>
      </c>
      <c r="M65" s="100" t="s">
        <v>235</v>
      </c>
      <c r="N65" s="100" t="s">
        <v>236</v>
      </c>
      <c r="O65" s="101" t="s">
        <v>337</v>
      </c>
      <c r="P65" s="102" t="s">
        <v>338</v>
      </c>
    </row>
    <row r="66" spans="1:16" ht="12.75" customHeight="1" thickBot="1" x14ac:dyDescent="0.25">
      <c r="A66" s="90" t="str">
        <f t="shared" si="6"/>
        <v>BAVM 178 </v>
      </c>
      <c r="B66" s="10" t="str">
        <f t="shared" si="7"/>
        <v>I</v>
      </c>
      <c r="C66" s="90">
        <f t="shared" si="8"/>
        <v>53636.508699999998</v>
      </c>
      <c r="D66" s="12" t="str">
        <f t="shared" si="9"/>
        <v>vis</v>
      </c>
      <c r="E66" s="98">
        <f>VLOOKUP(C66,Active!C$21:E$973,3,FALSE)</f>
        <v>7947.9583234296724</v>
      </c>
      <c r="F66" s="10" t="s">
        <v>128</v>
      </c>
      <c r="G66" s="12" t="str">
        <f t="shared" si="10"/>
        <v>53636.5087</v>
      </c>
      <c r="H66" s="90">
        <f t="shared" si="11"/>
        <v>2735</v>
      </c>
      <c r="I66" s="99" t="s">
        <v>339</v>
      </c>
      <c r="J66" s="100" t="s">
        <v>340</v>
      </c>
      <c r="K66" s="99" t="s">
        <v>341</v>
      </c>
      <c r="L66" s="99" t="s">
        <v>297</v>
      </c>
      <c r="M66" s="100" t="s">
        <v>342</v>
      </c>
      <c r="N66" s="100" t="s">
        <v>317</v>
      </c>
      <c r="O66" s="101" t="s">
        <v>261</v>
      </c>
      <c r="P66" s="102" t="s">
        <v>343</v>
      </c>
    </row>
    <row r="67" spans="1:16" ht="12.75" customHeight="1" thickBot="1" x14ac:dyDescent="0.25">
      <c r="A67" s="90" t="str">
        <f t="shared" si="6"/>
        <v>BAVM 178 </v>
      </c>
      <c r="B67" s="10" t="str">
        <f t="shared" si="7"/>
        <v>I</v>
      </c>
      <c r="C67" s="90">
        <f t="shared" si="8"/>
        <v>53651.464200000002</v>
      </c>
      <c r="D67" s="12" t="str">
        <f t="shared" si="9"/>
        <v>vis</v>
      </c>
      <c r="E67" s="98">
        <f>VLOOKUP(C67,Active!C$21:E$973,3,FALSE)</f>
        <v>7983.9556637351852</v>
      </c>
      <c r="F67" s="10" t="s">
        <v>128</v>
      </c>
      <c r="G67" s="12" t="str">
        <f t="shared" si="10"/>
        <v>53651.4642</v>
      </c>
      <c r="H67" s="90">
        <f t="shared" si="11"/>
        <v>2771</v>
      </c>
      <c r="I67" s="99" t="s">
        <v>344</v>
      </c>
      <c r="J67" s="100" t="s">
        <v>345</v>
      </c>
      <c r="K67" s="99" t="s">
        <v>346</v>
      </c>
      <c r="L67" s="99" t="s">
        <v>347</v>
      </c>
      <c r="M67" s="100" t="s">
        <v>342</v>
      </c>
      <c r="N67" s="100" t="s">
        <v>317</v>
      </c>
      <c r="O67" s="101" t="s">
        <v>261</v>
      </c>
      <c r="P67" s="102" t="s">
        <v>343</v>
      </c>
    </row>
    <row r="68" spans="1:16" ht="12.75" customHeight="1" thickBot="1" x14ac:dyDescent="0.25">
      <c r="A68" s="90" t="str">
        <f t="shared" si="6"/>
        <v>BAVM 178 </v>
      </c>
      <c r="B68" s="10" t="str">
        <f t="shared" si="7"/>
        <v>I</v>
      </c>
      <c r="C68" s="90">
        <f t="shared" si="8"/>
        <v>53654.373599999999</v>
      </c>
      <c r="D68" s="12" t="str">
        <f t="shared" si="9"/>
        <v>vis</v>
      </c>
      <c r="E68" s="98">
        <f>VLOOKUP(C68,Active!C$21:E$973,3,FALSE)</f>
        <v>7990.9584828909956</v>
      </c>
      <c r="F68" s="10" t="s">
        <v>128</v>
      </c>
      <c r="G68" s="12" t="str">
        <f t="shared" si="10"/>
        <v>53654.3736</v>
      </c>
      <c r="H68" s="90">
        <f t="shared" si="11"/>
        <v>2778</v>
      </c>
      <c r="I68" s="99" t="s">
        <v>348</v>
      </c>
      <c r="J68" s="100" t="s">
        <v>349</v>
      </c>
      <c r="K68" s="99" t="s">
        <v>350</v>
      </c>
      <c r="L68" s="99" t="s">
        <v>242</v>
      </c>
      <c r="M68" s="100" t="s">
        <v>342</v>
      </c>
      <c r="N68" s="100" t="s">
        <v>317</v>
      </c>
      <c r="O68" s="101" t="s">
        <v>261</v>
      </c>
      <c r="P68" s="102" t="s">
        <v>343</v>
      </c>
    </row>
    <row r="69" spans="1:16" ht="12.75" customHeight="1" thickBot="1" x14ac:dyDescent="0.25">
      <c r="A69" s="90" t="str">
        <f t="shared" si="6"/>
        <v>BAVM 178 </v>
      </c>
      <c r="B69" s="10" t="str">
        <f t="shared" si="7"/>
        <v>II</v>
      </c>
      <c r="C69" s="90">
        <f t="shared" si="8"/>
        <v>53654.580900000001</v>
      </c>
      <c r="D69" s="12" t="str">
        <f t="shared" si="9"/>
        <v>vis</v>
      </c>
      <c r="E69" s="98">
        <f>VLOOKUP(C69,Active!C$21:E$973,3,FALSE)</f>
        <v>7991.45744639241</v>
      </c>
      <c r="F69" s="10" t="s">
        <v>128</v>
      </c>
      <c r="G69" s="12" t="str">
        <f t="shared" si="10"/>
        <v>53654.5809</v>
      </c>
      <c r="H69" s="90">
        <f t="shared" si="11"/>
        <v>2778.5</v>
      </c>
      <c r="I69" s="99" t="s">
        <v>351</v>
      </c>
      <c r="J69" s="100" t="s">
        <v>352</v>
      </c>
      <c r="K69" s="99" t="s">
        <v>353</v>
      </c>
      <c r="L69" s="99" t="s">
        <v>354</v>
      </c>
      <c r="M69" s="100" t="s">
        <v>342</v>
      </c>
      <c r="N69" s="100" t="s">
        <v>317</v>
      </c>
      <c r="O69" s="101" t="s">
        <v>261</v>
      </c>
      <c r="P69" s="102" t="s">
        <v>343</v>
      </c>
    </row>
    <row r="70" spans="1:16" ht="12.75" customHeight="1" thickBot="1" x14ac:dyDescent="0.25">
      <c r="A70" s="90" t="str">
        <f t="shared" si="6"/>
        <v>BAVM 178 </v>
      </c>
      <c r="B70" s="10" t="str">
        <f t="shared" si="7"/>
        <v>I</v>
      </c>
      <c r="C70" s="90">
        <f t="shared" si="8"/>
        <v>53659.3583</v>
      </c>
      <c r="D70" s="12" t="str">
        <f t="shared" si="9"/>
        <v>vis</v>
      </c>
      <c r="E70" s="98">
        <f>VLOOKUP(C70,Active!C$21:E$973,3,FALSE)</f>
        <v>8002.9564730766042</v>
      </c>
      <c r="F70" s="10" t="s">
        <v>128</v>
      </c>
      <c r="G70" s="12" t="str">
        <f t="shared" si="10"/>
        <v>53659.3583</v>
      </c>
      <c r="H70" s="90">
        <f t="shared" si="11"/>
        <v>2790</v>
      </c>
      <c r="I70" s="99" t="s">
        <v>355</v>
      </c>
      <c r="J70" s="100" t="s">
        <v>356</v>
      </c>
      <c r="K70" s="99" t="s">
        <v>357</v>
      </c>
      <c r="L70" s="99" t="s">
        <v>358</v>
      </c>
      <c r="M70" s="100" t="s">
        <v>342</v>
      </c>
      <c r="N70" s="100" t="s">
        <v>317</v>
      </c>
      <c r="O70" s="101" t="s">
        <v>261</v>
      </c>
      <c r="P70" s="102" t="s">
        <v>343</v>
      </c>
    </row>
    <row r="71" spans="1:16" ht="12.75" customHeight="1" thickBot="1" x14ac:dyDescent="0.25">
      <c r="A71" s="90" t="str">
        <f t="shared" si="6"/>
        <v>BAVM 178 </v>
      </c>
      <c r="B71" s="10" t="str">
        <f t="shared" si="7"/>
        <v>II</v>
      </c>
      <c r="C71" s="90">
        <f t="shared" si="8"/>
        <v>53659.565300000002</v>
      </c>
      <c r="D71" s="12" t="str">
        <f t="shared" si="9"/>
        <v>vis</v>
      </c>
      <c r="E71" s="98">
        <f>VLOOKUP(C71,Active!C$21:E$973,3,FALSE)</f>
        <v>8003.4547144890157</v>
      </c>
      <c r="F71" s="10" t="s">
        <v>128</v>
      </c>
      <c r="G71" s="12" t="str">
        <f t="shared" si="10"/>
        <v>53659.5653</v>
      </c>
      <c r="H71" s="90">
        <f t="shared" si="11"/>
        <v>2790.5</v>
      </c>
      <c r="I71" s="99" t="s">
        <v>359</v>
      </c>
      <c r="J71" s="100" t="s">
        <v>360</v>
      </c>
      <c r="K71" s="99" t="s">
        <v>361</v>
      </c>
      <c r="L71" s="99" t="s">
        <v>362</v>
      </c>
      <c r="M71" s="100" t="s">
        <v>342</v>
      </c>
      <c r="N71" s="100" t="s">
        <v>317</v>
      </c>
      <c r="O71" s="101" t="s">
        <v>261</v>
      </c>
      <c r="P71" s="102" t="s">
        <v>343</v>
      </c>
    </row>
    <row r="72" spans="1:16" ht="12.75" customHeight="1" thickBot="1" x14ac:dyDescent="0.25">
      <c r="A72" s="90" t="str">
        <f t="shared" si="6"/>
        <v>IBVS 5672 </v>
      </c>
      <c r="B72" s="10" t="str">
        <f t="shared" si="7"/>
        <v>I</v>
      </c>
      <c r="C72" s="90">
        <f t="shared" si="8"/>
        <v>53698.827700000002</v>
      </c>
      <c r="D72" s="12" t="str">
        <f t="shared" si="9"/>
        <v>vis</v>
      </c>
      <c r="E72" s="98">
        <f>VLOOKUP(C72,Active!C$21:E$973,3,FALSE)</f>
        <v>8097.9578721240532</v>
      </c>
      <c r="F72" s="10" t="s">
        <v>128</v>
      </c>
      <c r="G72" s="12" t="str">
        <f t="shared" si="10"/>
        <v>53698.8277</v>
      </c>
      <c r="H72" s="90">
        <f t="shared" si="11"/>
        <v>2885</v>
      </c>
      <c r="I72" s="99" t="s">
        <v>363</v>
      </c>
      <c r="J72" s="100" t="s">
        <v>364</v>
      </c>
      <c r="K72" s="99" t="s">
        <v>365</v>
      </c>
      <c r="L72" s="99" t="s">
        <v>242</v>
      </c>
      <c r="M72" s="100" t="s">
        <v>235</v>
      </c>
      <c r="N72" s="100" t="s">
        <v>326</v>
      </c>
      <c r="O72" s="101" t="s">
        <v>366</v>
      </c>
      <c r="P72" s="102" t="s">
        <v>367</v>
      </c>
    </row>
    <row r="73" spans="1:16" ht="12.75" customHeight="1" thickBot="1" x14ac:dyDescent="0.25">
      <c r="A73" s="90" t="str">
        <f t="shared" si="6"/>
        <v>BAVM 178 </v>
      </c>
      <c r="B73" s="10" t="str">
        <f t="shared" si="7"/>
        <v>I</v>
      </c>
      <c r="C73" s="90">
        <f t="shared" si="8"/>
        <v>53716.2768</v>
      </c>
      <c r="D73" s="12" t="str">
        <f t="shared" si="9"/>
        <v>vis</v>
      </c>
      <c r="E73" s="98">
        <f>VLOOKUP(C73,Active!C$21:E$973,3,FALSE)</f>
        <v>8139.9572162265367</v>
      </c>
      <c r="F73" s="10" t="s">
        <v>128</v>
      </c>
      <c r="G73" s="12" t="str">
        <f t="shared" si="10"/>
        <v>53716.2768</v>
      </c>
      <c r="H73" s="90">
        <f t="shared" si="11"/>
        <v>2927</v>
      </c>
      <c r="I73" s="99" t="s">
        <v>368</v>
      </c>
      <c r="J73" s="100" t="s">
        <v>369</v>
      </c>
      <c r="K73" s="99" t="s">
        <v>370</v>
      </c>
      <c r="L73" s="99" t="s">
        <v>307</v>
      </c>
      <c r="M73" s="100" t="s">
        <v>342</v>
      </c>
      <c r="N73" s="100" t="s">
        <v>317</v>
      </c>
      <c r="O73" s="101" t="s">
        <v>261</v>
      </c>
      <c r="P73" s="102" t="s">
        <v>343</v>
      </c>
    </row>
    <row r="74" spans="1:16" ht="12.75" customHeight="1" thickBot="1" x14ac:dyDescent="0.25">
      <c r="A74" s="90" t="str">
        <f t="shared" si="6"/>
        <v>BAVM 178 </v>
      </c>
      <c r="B74" s="10" t="str">
        <f t="shared" si="7"/>
        <v>II</v>
      </c>
      <c r="C74" s="90">
        <f t="shared" si="8"/>
        <v>53716.485800000002</v>
      </c>
      <c r="D74" s="12" t="str">
        <f t="shared" si="9"/>
        <v>vis</v>
      </c>
      <c r="E74" s="98">
        <f>VLOOKUP(C74,Active!C$21:E$973,3,FALSE)</f>
        <v>8140.4602715656392</v>
      </c>
      <c r="F74" s="10" t="s">
        <v>128</v>
      </c>
      <c r="G74" s="12" t="str">
        <f t="shared" si="10"/>
        <v>53716.4858</v>
      </c>
      <c r="H74" s="90">
        <f t="shared" si="11"/>
        <v>2927.5</v>
      </c>
      <c r="I74" s="99" t="s">
        <v>371</v>
      </c>
      <c r="J74" s="100" t="s">
        <v>372</v>
      </c>
      <c r="K74" s="99" t="s">
        <v>373</v>
      </c>
      <c r="L74" s="99" t="s">
        <v>325</v>
      </c>
      <c r="M74" s="100" t="s">
        <v>342</v>
      </c>
      <c r="N74" s="100" t="s">
        <v>317</v>
      </c>
      <c r="O74" s="101" t="s">
        <v>261</v>
      </c>
      <c r="P74" s="102" t="s">
        <v>343</v>
      </c>
    </row>
    <row r="75" spans="1:16" ht="12.75" customHeight="1" thickBot="1" x14ac:dyDescent="0.25">
      <c r="A75" s="90" t="str">
        <f t="shared" ref="A75:A101" si="12">P75</f>
        <v>BAVM 178 </v>
      </c>
      <c r="B75" s="10" t="str">
        <f t="shared" ref="B75:B101" si="13">IF(H75=INT(H75),"I","II")</f>
        <v>I</v>
      </c>
      <c r="C75" s="90">
        <f t="shared" ref="C75:C101" si="14">1*G75</f>
        <v>53716.6921</v>
      </c>
      <c r="D75" s="12" t="str">
        <f t="shared" ref="D75:D101" si="15">VLOOKUP(F75,I$1:J$5,2,FALSE)</f>
        <v>CCD</v>
      </c>
      <c r="E75" s="98">
        <f>VLOOKUP(C75,Active!C$21:E$973,3,FALSE)</f>
        <v>8140.9568281036991</v>
      </c>
      <c r="F75" s="10" t="str">
        <f>LEFT(M75,1)</f>
        <v>C</v>
      </c>
      <c r="G75" s="12" t="str">
        <f t="shared" ref="G75:G101" si="16">MID(I75,3,LEN(I75)-3)</f>
        <v>53716.6921</v>
      </c>
      <c r="H75" s="90">
        <f t="shared" ref="H75:H101" si="17">1*K75</f>
        <v>2928</v>
      </c>
      <c r="I75" s="99" t="s">
        <v>374</v>
      </c>
      <c r="J75" s="100" t="s">
        <v>375</v>
      </c>
      <c r="K75" s="99" t="s">
        <v>376</v>
      </c>
      <c r="L75" s="99" t="s">
        <v>377</v>
      </c>
      <c r="M75" s="100" t="s">
        <v>342</v>
      </c>
      <c r="N75" s="100" t="s">
        <v>317</v>
      </c>
      <c r="O75" s="101" t="s">
        <v>261</v>
      </c>
      <c r="P75" s="102" t="s">
        <v>343</v>
      </c>
    </row>
    <row r="76" spans="1:16" ht="12.75" customHeight="1" thickBot="1" x14ac:dyDescent="0.25">
      <c r="A76" s="90" t="str">
        <f t="shared" si="12"/>
        <v>BAVM 183 </v>
      </c>
      <c r="B76" s="10" t="str">
        <f t="shared" si="13"/>
        <v>II</v>
      </c>
      <c r="C76" s="90">
        <f t="shared" si="14"/>
        <v>54026.417099999999</v>
      </c>
      <c r="D76" s="12" t="str">
        <f t="shared" si="15"/>
        <v>CCD</v>
      </c>
      <c r="E76" s="98">
        <f>VLOOKUP(C76,Active!C$21:E$973,3,FALSE)</f>
        <v>8886.45355012049</v>
      </c>
      <c r="F76" s="10" t="str">
        <f>LEFT(M76,1)</f>
        <v>C</v>
      </c>
      <c r="G76" s="12" t="str">
        <f t="shared" si="16"/>
        <v>54026.4171</v>
      </c>
      <c r="H76" s="90">
        <f t="shared" si="17"/>
        <v>3673.5</v>
      </c>
      <c r="I76" s="99" t="s">
        <v>378</v>
      </c>
      <c r="J76" s="100" t="s">
        <v>379</v>
      </c>
      <c r="K76" s="99" t="s">
        <v>380</v>
      </c>
      <c r="L76" s="99" t="s">
        <v>297</v>
      </c>
      <c r="M76" s="100" t="s">
        <v>342</v>
      </c>
      <c r="N76" s="100" t="s">
        <v>317</v>
      </c>
      <c r="O76" s="101" t="s">
        <v>261</v>
      </c>
      <c r="P76" s="102" t="s">
        <v>381</v>
      </c>
    </row>
    <row r="77" spans="1:16" ht="12.75" customHeight="1" thickBot="1" x14ac:dyDescent="0.25">
      <c r="A77" s="90" t="str">
        <f t="shared" si="12"/>
        <v> AJ 137.3574 </v>
      </c>
      <c r="B77" s="10" t="str">
        <f t="shared" si="13"/>
        <v>I</v>
      </c>
      <c r="C77" s="90">
        <f t="shared" si="14"/>
        <v>54057.369299999998</v>
      </c>
      <c r="D77" s="12" t="str">
        <f t="shared" si="15"/>
        <v>PE</v>
      </c>
      <c r="E77" s="98">
        <f>VLOOKUP(C77,Active!C$21:E$973,3,FALSE)</f>
        <v>8960.9543609662669</v>
      </c>
      <c r="F77" s="10" t="str">
        <f>LEFT(M77,1)</f>
        <v>E</v>
      </c>
      <c r="G77" s="12" t="str">
        <f t="shared" si="16"/>
        <v>54057.3693</v>
      </c>
      <c r="H77" s="90">
        <f t="shared" si="17"/>
        <v>3748</v>
      </c>
      <c r="I77" s="99" t="s">
        <v>382</v>
      </c>
      <c r="J77" s="100" t="s">
        <v>383</v>
      </c>
      <c r="K77" s="99" t="s">
        <v>384</v>
      </c>
      <c r="L77" s="99" t="s">
        <v>385</v>
      </c>
      <c r="M77" s="100" t="s">
        <v>235</v>
      </c>
      <c r="N77" s="100" t="s">
        <v>386</v>
      </c>
      <c r="O77" s="101" t="s">
        <v>387</v>
      </c>
      <c r="P77" s="101" t="s">
        <v>388</v>
      </c>
    </row>
    <row r="78" spans="1:16" ht="12.75" customHeight="1" thickBot="1" x14ac:dyDescent="0.25">
      <c r="A78" s="90" t="str">
        <f t="shared" si="12"/>
        <v> AJ 137.3574 </v>
      </c>
      <c r="B78" s="10" t="str">
        <f t="shared" si="13"/>
        <v>II</v>
      </c>
      <c r="C78" s="90">
        <f t="shared" si="14"/>
        <v>54059.240700000002</v>
      </c>
      <c r="D78" s="12" t="str">
        <f t="shared" si="15"/>
        <v>PE</v>
      </c>
      <c r="E78" s="98">
        <f>VLOOKUP(C78,Active!C$21:E$973,3,FALSE)</f>
        <v>8965.4587521700269</v>
      </c>
      <c r="F78" s="10" t="str">
        <f>LEFT(M78,1)</f>
        <v>E</v>
      </c>
      <c r="G78" s="12" t="str">
        <f t="shared" si="16"/>
        <v>54059.2407</v>
      </c>
      <c r="H78" s="90">
        <f t="shared" si="17"/>
        <v>3752.5</v>
      </c>
      <c r="I78" s="99" t="s">
        <v>389</v>
      </c>
      <c r="J78" s="100" t="s">
        <v>390</v>
      </c>
      <c r="K78" s="99" t="s">
        <v>391</v>
      </c>
      <c r="L78" s="99" t="s">
        <v>264</v>
      </c>
      <c r="M78" s="100" t="s">
        <v>235</v>
      </c>
      <c r="N78" s="100" t="s">
        <v>386</v>
      </c>
      <c r="O78" s="101" t="s">
        <v>387</v>
      </c>
      <c r="P78" s="101" t="s">
        <v>388</v>
      </c>
    </row>
    <row r="79" spans="1:16" ht="12.75" customHeight="1" thickBot="1" x14ac:dyDescent="0.25">
      <c r="A79" s="90" t="str">
        <f t="shared" si="12"/>
        <v> AJ 137.3574 </v>
      </c>
      <c r="B79" s="10" t="str">
        <f t="shared" si="13"/>
        <v>I</v>
      </c>
      <c r="C79" s="90">
        <f t="shared" si="14"/>
        <v>54059.446499999998</v>
      </c>
      <c r="D79" s="12" t="str">
        <f t="shared" si="15"/>
        <v>PE</v>
      </c>
      <c r="E79" s="98">
        <f>VLOOKUP(C79,Active!C$21:E$973,3,FALSE)</f>
        <v>8965.9541052264103</v>
      </c>
      <c r="F79" s="10" t="str">
        <f>LEFT(M79,1)</f>
        <v>E</v>
      </c>
      <c r="G79" s="12" t="str">
        <f t="shared" si="16"/>
        <v>54059.4465</v>
      </c>
      <c r="H79" s="90">
        <f t="shared" si="17"/>
        <v>3753</v>
      </c>
      <c r="I79" s="99" t="s">
        <v>392</v>
      </c>
      <c r="J79" s="100" t="s">
        <v>393</v>
      </c>
      <c r="K79" s="99" t="s">
        <v>394</v>
      </c>
      <c r="L79" s="99" t="s">
        <v>395</v>
      </c>
      <c r="M79" s="100" t="s">
        <v>235</v>
      </c>
      <c r="N79" s="100" t="s">
        <v>386</v>
      </c>
      <c r="O79" s="101" t="s">
        <v>387</v>
      </c>
      <c r="P79" s="101" t="s">
        <v>388</v>
      </c>
    </row>
    <row r="80" spans="1:16" ht="12.75" customHeight="1" thickBot="1" x14ac:dyDescent="0.25">
      <c r="A80" s="90" t="str">
        <f t="shared" si="12"/>
        <v>BAVM 186 </v>
      </c>
      <c r="B80" s="10" t="str">
        <f t="shared" si="13"/>
        <v>II</v>
      </c>
      <c r="C80" s="90">
        <f t="shared" si="14"/>
        <v>54115.321199999998</v>
      </c>
      <c r="D80" s="12" t="str">
        <f t="shared" si="15"/>
        <v>vis</v>
      </c>
      <c r="E80" s="98">
        <f>VLOOKUP(C80,Active!C$21:E$973,3,FALSE)</f>
        <v>9100.4424600368766</v>
      </c>
      <c r="F80" s="10" t="s">
        <v>128</v>
      </c>
      <c r="G80" s="12" t="str">
        <f t="shared" si="16"/>
        <v>54115.3212</v>
      </c>
      <c r="H80" s="90">
        <f t="shared" si="17"/>
        <v>3887.5</v>
      </c>
      <c r="I80" s="99" t="s">
        <v>396</v>
      </c>
      <c r="J80" s="100" t="s">
        <v>397</v>
      </c>
      <c r="K80" s="99" t="s">
        <v>398</v>
      </c>
      <c r="L80" s="99" t="s">
        <v>399</v>
      </c>
      <c r="M80" s="100" t="s">
        <v>342</v>
      </c>
      <c r="N80" s="100" t="s">
        <v>317</v>
      </c>
      <c r="O80" s="101" t="s">
        <v>261</v>
      </c>
      <c r="P80" s="102" t="s">
        <v>400</v>
      </c>
    </row>
    <row r="81" spans="1:16" ht="12.75" customHeight="1" thickBot="1" x14ac:dyDescent="0.25">
      <c r="A81" s="90" t="str">
        <f t="shared" si="12"/>
        <v>BAVM 186 </v>
      </c>
      <c r="B81" s="10" t="str">
        <f t="shared" si="13"/>
        <v>I</v>
      </c>
      <c r="C81" s="90">
        <f t="shared" si="14"/>
        <v>54115.5334</v>
      </c>
      <c r="D81" s="12" t="str">
        <f t="shared" si="15"/>
        <v>vis</v>
      </c>
      <c r="E81" s="98">
        <f>VLOOKUP(C81,Active!C$21:E$973,3,FALSE)</f>
        <v>9100.9532176586818</v>
      </c>
      <c r="F81" s="10" t="s">
        <v>128</v>
      </c>
      <c r="G81" s="12" t="str">
        <f t="shared" si="16"/>
        <v>54115.5334</v>
      </c>
      <c r="H81" s="90">
        <f t="shared" si="17"/>
        <v>3888</v>
      </c>
      <c r="I81" s="99" t="s">
        <v>401</v>
      </c>
      <c r="J81" s="100" t="s">
        <v>402</v>
      </c>
      <c r="K81" s="99" t="s">
        <v>403</v>
      </c>
      <c r="L81" s="99" t="s">
        <v>404</v>
      </c>
      <c r="M81" s="100" t="s">
        <v>342</v>
      </c>
      <c r="N81" s="100" t="s">
        <v>317</v>
      </c>
      <c r="O81" s="101" t="s">
        <v>261</v>
      </c>
      <c r="P81" s="102" t="s">
        <v>400</v>
      </c>
    </row>
    <row r="82" spans="1:16" ht="12.75" customHeight="1" thickBot="1" x14ac:dyDescent="0.25">
      <c r="A82" s="90" t="str">
        <f t="shared" si="12"/>
        <v>IBVS 5871 </v>
      </c>
      <c r="B82" s="10" t="str">
        <f t="shared" si="13"/>
        <v>I</v>
      </c>
      <c r="C82" s="90">
        <f t="shared" si="14"/>
        <v>54802.700700000001</v>
      </c>
      <c r="D82" s="12" t="str">
        <f t="shared" si="15"/>
        <v>vis</v>
      </c>
      <c r="E82" s="98">
        <f>VLOOKUP(C82,Active!C$21:E$973,3,FALSE)</f>
        <v>10754.939720611726</v>
      </c>
      <c r="F82" s="10" t="s">
        <v>128</v>
      </c>
      <c r="G82" s="12" t="str">
        <f t="shared" si="16"/>
        <v>54802.7007</v>
      </c>
      <c r="H82" s="90">
        <f t="shared" si="17"/>
        <v>5542</v>
      </c>
      <c r="I82" s="99" t="s">
        <v>405</v>
      </c>
      <c r="J82" s="100" t="s">
        <v>406</v>
      </c>
      <c r="K82" s="99" t="s">
        <v>407</v>
      </c>
      <c r="L82" s="99" t="s">
        <v>408</v>
      </c>
      <c r="M82" s="100" t="s">
        <v>342</v>
      </c>
      <c r="N82" s="100" t="s">
        <v>128</v>
      </c>
      <c r="O82" s="101" t="s">
        <v>409</v>
      </c>
      <c r="P82" s="102" t="s">
        <v>410</v>
      </c>
    </row>
    <row r="83" spans="1:16" ht="12.75" customHeight="1" thickBot="1" x14ac:dyDescent="0.25">
      <c r="A83" s="90" t="str">
        <f t="shared" si="12"/>
        <v>BAVM 209 </v>
      </c>
      <c r="B83" s="10" t="str">
        <f t="shared" si="13"/>
        <v>I</v>
      </c>
      <c r="C83" s="90">
        <f t="shared" si="14"/>
        <v>54829.292800000003</v>
      </c>
      <c r="D83" s="12" t="str">
        <f t="shared" si="15"/>
        <v>vis</v>
      </c>
      <c r="E83" s="98">
        <f>VLOOKUP(C83,Active!C$21:E$973,3,FALSE)</f>
        <v>10818.945930577162</v>
      </c>
      <c r="F83" s="10" t="s">
        <v>128</v>
      </c>
      <c r="G83" s="12" t="str">
        <f t="shared" si="16"/>
        <v>54829.2928</v>
      </c>
      <c r="H83" s="90">
        <f t="shared" si="17"/>
        <v>5606</v>
      </c>
      <c r="I83" s="99" t="s">
        <v>419</v>
      </c>
      <c r="J83" s="100" t="s">
        <v>420</v>
      </c>
      <c r="K83" s="99" t="s">
        <v>421</v>
      </c>
      <c r="L83" s="99" t="s">
        <v>422</v>
      </c>
      <c r="M83" s="100" t="s">
        <v>342</v>
      </c>
      <c r="N83" s="100" t="s">
        <v>317</v>
      </c>
      <c r="O83" s="101" t="s">
        <v>261</v>
      </c>
      <c r="P83" s="102" t="s">
        <v>423</v>
      </c>
    </row>
    <row r="84" spans="1:16" ht="12.75" customHeight="1" thickBot="1" x14ac:dyDescent="0.25">
      <c r="A84" s="90" t="str">
        <f t="shared" si="12"/>
        <v>BAVM 209 </v>
      </c>
      <c r="B84" s="10" t="str">
        <f t="shared" si="13"/>
        <v>II</v>
      </c>
      <c r="C84" s="90">
        <f t="shared" si="14"/>
        <v>54829.501900000003</v>
      </c>
      <c r="D84" s="12" t="str">
        <f t="shared" si="15"/>
        <v>vis</v>
      </c>
      <c r="E84" s="98">
        <f>VLOOKUP(C84,Active!C$21:E$973,3,FALSE)</f>
        <v>10819.449226612591</v>
      </c>
      <c r="F84" s="10" t="s">
        <v>128</v>
      </c>
      <c r="G84" s="12" t="str">
        <f t="shared" si="16"/>
        <v>54829.5019</v>
      </c>
      <c r="H84" s="90">
        <f t="shared" si="17"/>
        <v>5606.5</v>
      </c>
      <c r="I84" s="99" t="s">
        <v>424</v>
      </c>
      <c r="J84" s="100" t="s">
        <v>425</v>
      </c>
      <c r="K84" s="99" t="s">
        <v>426</v>
      </c>
      <c r="L84" s="99" t="s">
        <v>427</v>
      </c>
      <c r="M84" s="100" t="s">
        <v>342</v>
      </c>
      <c r="N84" s="100" t="s">
        <v>317</v>
      </c>
      <c r="O84" s="101" t="s">
        <v>261</v>
      </c>
      <c r="P84" s="102" t="s">
        <v>423</v>
      </c>
    </row>
    <row r="85" spans="1:16" ht="12.75" customHeight="1" thickBot="1" x14ac:dyDescent="0.25">
      <c r="A85" s="90" t="str">
        <f t="shared" si="12"/>
        <v>BAVM 215 </v>
      </c>
      <c r="B85" s="10" t="str">
        <f t="shared" si="13"/>
        <v>I</v>
      </c>
      <c r="C85" s="90">
        <f t="shared" si="14"/>
        <v>55499.428</v>
      </c>
      <c r="D85" s="12" t="str">
        <f t="shared" si="15"/>
        <v>vis</v>
      </c>
      <c r="E85" s="98">
        <f>VLOOKUP(C85,Active!C$21:E$973,3,FALSE)</f>
        <v>12431.936793142555</v>
      </c>
      <c r="F85" s="10" t="s">
        <v>128</v>
      </c>
      <c r="G85" s="12" t="str">
        <f t="shared" si="16"/>
        <v>55499.4280</v>
      </c>
      <c r="H85" s="90">
        <f t="shared" si="17"/>
        <v>7219</v>
      </c>
      <c r="I85" s="99" t="s">
        <v>435</v>
      </c>
      <c r="J85" s="100" t="s">
        <v>436</v>
      </c>
      <c r="K85" s="99" t="s">
        <v>437</v>
      </c>
      <c r="L85" s="99" t="s">
        <v>310</v>
      </c>
      <c r="M85" s="100" t="s">
        <v>342</v>
      </c>
      <c r="N85" s="100" t="s">
        <v>317</v>
      </c>
      <c r="O85" s="101" t="s">
        <v>261</v>
      </c>
      <c r="P85" s="102" t="s">
        <v>438</v>
      </c>
    </row>
    <row r="86" spans="1:16" ht="12.75" customHeight="1" thickBot="1" x14ac:dyDescent="0.25">
      <c r="A86" s="90" t="str">
        <f t="shared" si="12"/>
        <v>BAVM 215 </v>
      </c>
      <c r="B86" s="10" t="str">
        <f t="shared" si="13"/>
        <v>II</v>
      </c>
      <c r="C86" s="90">
        <f t="shared" si="14"/>
        <v>55499.636299999998</v>
      </c>
      <c r="D86" s="12" t="str">
        <f t="shared" si="15"/>
        <v>vis</v>
      </c>
      <c r="E86" s="98">
        <f>VLOOKUP(C86,Active!C$21:E$973,3,FALSE)</f>
        <v>12432.438163607307</v>
      </c>
      <c r="F86" s="10" t="s">
        <v>128</v>
      </c>
      <c r="G86" s="12" t="str">
        <f t="shared" si="16"/>
        <v>55499.6363</v>
      </c>
      <c r="H86" s="90">
        <f t="shared" si="17"/>
        <v>7219.5</v>
      </c>
      <c r="I86" s="99" t="s">
        <v>439</v>
      </c>
      <c r="J86" s="100" t="s">
        <v>440</v>
      </c>
      <c r="K86" s="99" t="s">
        <v>441</v>
      </c>
      <c r="L86" s="99" t="s">
        <v>325</v>
      </c>
      <c r="M86" s="100" t="s">
        <v>342</v>
      </c>
      <c r="N86" s="100" t="s">
        <v>317</v>
      </c>
      <c r="O86" s="101" t="s">
        <v>261</v>
      </c>
      <c r="P86" s="102" t="s">
        <v>438</v>
      </c>
    </row>
    <row r="87" spans="1:16" ht="12.75" customHeight="1" thickBot="1" x14ac:dyDescent="0.25">
      <c r="A87" s="90" t="str">
        <f t="shared" si="12"/>
        <v>IBVS 6011 </v>
      </c>
      <c r="B87" s="10" t="str">
        <f t="shared" si="13"/>
        <v>I</v>
      </c>
      <c r="C87" s="90">
        <f t="shared" si="14"/>
        <v>55828.8868</v>
      </c>
      <c r="D87" s="12" t="str">
        <f t="shared" si="15"/>
        <v>vis</v>
      </c>
      <c r="E87" s="98">
        <f>VLOOKUP(C87,Active!C$21:E$973,3,FALSE)</f>
        <v>13224.932048416062</v>
      </c>
      <c r="F87" s="10" t="s">
        <v>128</v>
      </c>
      <c r="G87" s="12" t="str">
        <f t="shared" si="16"/>
        <v>55828.8868</v>
      </c>
      <c r="H87" s="90">
        <f t="shared" si="17"/>
        <v>8012</v>
      </c>
      <c r="I87" s="99" t="s">
        <v>446</v>
      </c>
      <c r="J87" s="100" t="s">
        <v>447</v>
      </c>
      <c r="K87" s="99" t="s">
        <v>448</v>
      </c>
      <c r="L87" s="99" t="s">
        <v>395</v>
      </c>
      <c r="M87" s="100" t="s">
        <v>342</v>
      </c>
      <c r="N87" s="100" t="s">
        <v>128</v>
      </c>
      <c r="O87" s="101" t="s">
        <v>409</v>
      </c>
      <c r="P87" s="102" t="s">
        <v>449</v>
      </c>
    </row>
    <row r="88" spans="1:16" ht="12.75" customHeight="1" thickBot="1" x14ac:dyDescent="0.25">
      <c r="A88" s="90" t="str">
        <f t="shared" si="12"/>
        <v>BAVM 234 </v>
      </c>
      <c r="B88" s="10" t="str">
        <f t="shared" si="13"/>
        <v>I</v>
      </c>
      <c r="C88" s="90">
        <f t="shared" si="14"/>
        <v>56526.441099999996</v>
      </c>
      <c r="D88" s="12" t="str">
        <f t="shared" si="15"/>
        <v>vis</v>
      </c>
      <c r="E88" s="98">
        <f>VLOOKUP(C88,Active!C$21:E$973,3,FALSE)</f>
        <v>14903.919679633163</v>
      </c>
      <c r="F88" s="10" t="s">
        <v>128</v>
      </c>
      <c r="G88" s="12" t="str">
        <f t="shared" si="16"/>
        <v>56526.4411</v>
      </c>
      <c r="H88" s="90">
        <f t="shared" si="17"/>
        <v>9691</v>
      </c>
      <c r="I88" s="99" t="s">
        <v>463</v>
      </c>
      <c r="J88" s="100" t="s">
        <v>464</v>
      </c>
      <c r="K88" s="99" t="s">
        <v>465</v>
      </c>
      <c r="L88" s="99" t="s">
        <v>347</v>
      </c>
      <c r="M88" s="100" t="s">
        <v>342</v>
      </c>
      <c r="N88" s="100" t="s">
        <v>317</v>
      </c>
      <c r="O88" s="101" t="s">
        <v>261</v>
      </c>
      <c r="P88" s="102" t="s">
        <v>466</v>
      </c>
    </row>
    <row r="89" spans="1:16" ht="12.75" customHeight="1" thickBot="1" x14ac:dyDescent="0.25">
      <c r="A89" s="90" t="str">
        <f t="shared" si="12"/>
        <v>BAVM 234 </v>
      </c>
      <c r="B89" s="10" t="str">
        <f t="shared" si="13"/>
        <v>I</v>
      </c>
      <c r="C89" s="90">
        <f t="shared" si="14"/>
        <v>56630.305099999998</v>
      </c>
      <c r="D89" s="12" t="str">
        <f t="shared" si="15"/>
        <v>vis</v>
      </c>
      <c r="E89" s="98">
        <f>VLOOKUP(C89,Active!C$21:E$973,3,FALSE)</f>
        <v>15153.916520493778</v>
      </c>
      <c r="F89" s="10" t="s">
        <v>128</v>
      </c>
      <c r="G89" s="12" t="str">
        <f t="shared" si="16"/>
        <v>56630.3051</v>
      </c>
      <c r="H89" s="90">
        <f t="shared" si="17"/>
        <v>9941</v>
      </c>
      <c r="I89" s="99" t="s">
        <v>467</v>
      </c>
      <c r="J89" s="100" t="s">
        <v>468</v>
      </c>
      <c r="K89" s="99" t="s">
        <v>469</v>
      </c>
      <c r="L89" s="99" t="s">
        <v>470</v>
      </c>
      <c r="M89" s="100" t="s">
        <v>342</v>
      </c>
      <c r="N89" s="100" t="s">
        <v>236</v>
      </c>
      <c r="O89" s="101" t="s">
        <v>453</v>
      </c>
      <c r="P89" s="102" t="s">
        <v>466</v>
      </c>
    </row>
    <row r="90" spans="1:16" ht="12.75" customHeight="1" thickBot="1" x14ac:dyDescent="0.25">
      <c r="A90" s="90" t="str">
        <f t="shared" si="12"/>
        <v>BAVM 115 </v>
      </c>
      <c r="B90" s="10" t="str">
        <f t="shared" si="13"/>
        <v>I</v>
      </c>
      <c r="C90" s="90">
        <f t="shared" si="14"/>
        <v>29533.457999999999</v>
      </c>
      <c r="D90" s="12" t="str">
        <f t="shared" si="15"/>
        <v>vis</v>
      </c>
      <c r="E90" s="98">
        <f>VLOOKUP(C90,Active!C$21:E$973,3,FALSE)</f>
        <v>-50067.201213109533</v>
      </c>
      <c r="F90" s="10" t="s">
        <v>128</v>
      </c>
      <c r="G90" s="12" t="str">
        <f t="shared" si="16"/>
        <v>29533.458</v>
      </c>
      <c r="H90" s="90">
        <f t="shared" si="17"/>
        <v>-55280</v>
      </c>
      <c r="I90" s="99" t="s">
        <v>157</v>
      </c>
      <c r="J90" s="100" t="s">
        <v>158</v>
      </c>
      <c r="K90" s="99">
        <v>-55280</v>
      </c>
      <c r="L90" s="99" t="s">
        <v>159</v>
      </c>
      <c r="M90" s="100" t="s">
        <v>148</v>
      </c>
      <c r="N90" s="100"/>
      <c r="O90" s="101" t="s">
        <v>149</v>
      </c>
      <c r="P90" s="102" t="s">
        <v>150</v>
      </c>
    </row>
    <row r="91" spans="1:16" ht="12.75" customHeight="1" thickBot="1" x14ac:dyDescent="0.25">
      <c r="A91" s="90" t="str">
        <f t="shared" si="12"/>
        <v>BAVM 115 </v>
      </c>
      <c r="B91" s="10" t="str">
        <f t="shared" si="13"/>
        <v>I</v>
      </c>
      <c r="C91" s="90">
        <f t="shared" si="14"/>
        <v>38339.235999999997</v>
      </c>
      <c r="D91" s="12" t="str">
        <f t="shared" si="15"/>
        <v>vis</v>
      </c>
      <c r="E91" s="98">
        <f>VLOOKUP(C91,Active!C$21:E$973,3,FALSE)</f>
        <v>-28872.016343281124</v>
      </c>
      <c r="F91" s="10" t="s">
        <v>128</v>
      </c>
      <c r="G91" s="12" t="str">
        <f t="shared" si="16"/>
        <v>38339.236</v>
      </c>
      <c r="H91" s="90">
        <f t="shared" si="17"/>
        <v>-34085</v>
      </c>
      <c r="I91" s="99" t="s">
        <v>197</v>
      </c>
      <c r="J91" s="100" t="s">
        <v>198</v>
      </c>
      <c r="K91" s="99">
        <v>-34085</v>
      </c>
      <c r="L91" s="99" t="s">
        <v>199</v>
      </c>
      <c r="M91" s="100" t="s">
        <v>148</v>
      </c>
      <c r="N91" s="100"/>
      <c r="O91" s="101" t="s">
        <v>149</v>
      </c>
      <c r="P91" s="102" t="s">
        <v>150</v>
      </c>
    </row>
    <row r="92" spans="1:16" ht="12.75" customHeight="1" thickBot="1" x14ac:dyDescent="0.25">
      <c r="A92" s="90" t="str">
        <f t="shared" si="12"/>
        <v>BAVM 115 </v>
      </c>
      <c r="B92" s="10" t="str">
        <f t="shared" si="13"/>
        <v>I</v>
      </c>
      <c r="C92" s="90">
        <f t="shared" si="14"/>
        <v>50673.456700000002</v>
      </c>
      <c r="D92" s="12" t="str">
        <f t="shared" si="15"/>
        <v>vis</v>
      </c>
      <c r="E92" s="98">
        <f>VLOOKUP(C92,Active!C$21:E$973,3,FALSE)</f>
        <v>816.00077022827065</v>
      </c>
      <c r="F92" s="10" t="s">
        <v>128</v>
      </c>
      <c r="G92" s="12" t="str">
        <f t="shared" si="16"/>
        <v>50673.4567</v>
      </c>
      <c r="H92" s="90">
        <f t="shared" si="17"/>
        <v>-4397</v>
      </c>
      <c r="I92" s="99" t="s">
        <v>274</v>
      </c>
      <c r="J92" s="100" t="s">
        <v>275</v>
      </c>
      <c r="K92" s="99">
        <v>-4397</v>
      </c>
      <c r="L92" s="99" t="s">
        <v>264</v>
      </c>
      <c r="M92" s="100" t="s">
        <v>235</v>
      </c>
      <c r="N92" s="100" t="s">
        <v>236</v>
      </c>
      <c r="O92" s="101" t="s">
        <v>231</v>
      </c>
      <c r="P92" s="102" t="s">
        <v>150</v>
      </c>
    </row>
    <row r="93" spans="1:16" ht="12.75" customHeight="1" thickBot="1" x14ac:dyDescent="0.25">
      <c r="A93" s="90" t="str">
        <f t="shared" si="12"/>
        <v>BAVM 203 </v>
      </c>
      <c r="B93" s="10" t="str">
        <f t="shared" si="13"/>
        <v>II</v>
      </c>
      <c r="C93" s="90">
        <f t="shared" si="14"/>
        <v>54815.378499999999</v>
      </c>
      <c r="D93" s="12" t="str">
        <f t="shared" si="15"/>
        <v>vis</v>
      </c>
      <c r="E93" s="98">
        <f>VLOOKUP(C93,Active!C$21:E$973,3,FALSE)</f>
        <v>10785.454720506417</v>
      </c>
      <c r="F93" s="10" t="s">
        <v>128</v>
      </c>
      <c r="G93" s="12" t="str">
        <f t="shared" si="16"/>
        <v>54815.3785</v>
      </c>
      <c r="H93" s="90">
        <f t="shared" si="17"/>
        <v>5572.5</v>
      </c>
      <c r="I93" s="99" t="s">
        <v>411</v>
      </c>
      <c r="J93" s="100" t="s">
        <v>412</v>
      </c>
      <c r="K93" s="99" t="s">
        <v>413</v>
      </c>
      <c r="L93" s="99" t="s">
        <v>414</v>
      </c>
      <c r="M93" s="100" t="s">
        <v>342</v>
      </c>
      <c r="N93" s="100" t="s">
        <v>317</v>
      </c>
      <c r="O93" s="101" t="s">
        <v>261</v>
      </c>
      <c r="P93" s="102" t="s">
        <v>415</v>
      </c>
    </row>
    <row r="94" spans="1:16" ht="12.75" customHeight="1" thickBot="1" x14ac:dyDescent="0.25">
      <c r="A94" s="90" t="str">
        <f t="shared" si="12"/>
        <v>BAVM 203 </v>
      </c>
      <c r="B94" s="10" t="str">
        <f t="shared" si="13"/>
        <v>I</v>
      </c>
      <c r="C94" s="90">
        <f t="shared" si="14"/>
        <v>54815.582399999999</v>
      </c>
      <c r="D94" s="12" t="str">
        <f t="shared" si="15"/>
        <v>vis</v>
      </c>
      <c r="E94" s="98">
        <f>VLOOKUP(C94,Active!C$21:E$973,3,FALSE)</f>
        <v>10785.945500332455</v>
      </c>
      <c r="F94" s="10" t="s">
        <v>128</v>
      </c>
      <c r="G94" s="12" t="str">
        <f t="shared" si="16"/>
        <v>54815.5824</v>
      </c>
      <c r="H94" s="90">
        <f t="shared" si="17"/>
        <v>5573</v>
      </c>
      <c r="I94" s="99" t="s">
        <v>416</v>
      </c>
      <c r="J94" s="100" t="s">
        <v>417</v>
      </c>
      <c r="K94" s="99" t="s">
        <v>418</v>
      </c>
      <c r="L94" s="99" t="s">
        <v>310</v>
      </c>
      <c r="M94" s="100" t="s">
        <v>342</v>
      </c>
      <c r="N94" s="100" t="s">
        <v>317</v>
      </c>
      <c r="O94" s="101" t="s">
        <v>261</v>
      </c>
      <c r="P94" s="102" t="s">
        <v>415</v>
      </c>
    </row>
    <row r="95" spans="1:16" ht="12.75" customHeight="1" thickBot="1" x14ac:dyDescent="0.25">
      <c r="A95" s="90" t="str">
        <f t="shared" si="12"/>
        <v>BAVM 212 </v>
      </c>
      <c r="B95" s="10" t="str">
        <f t="shared" si="13"/>
        <v>I</v>
      </c>
      <c r="C95" s="90">
        <f t="shared" si="14"/>
        <v>55141.301800000001</v>
      </c>
      <c r="D95" s="12" t="str">
        <f t="shared" si="15"/>
        <v>vis</v>
      </c>
      <c r="E95" s="98">
        <f>VLOOKUP(C95,Active!C$21:E$973,3,FALSE)</f>
        <v>11569.940156873832</v>
      </c>
      <c r="F95" s="10" t="s">
        <v>128</v>
      </c>
      <c r="G95" s="12" t="str">
        <f t="shared" si="16"/>
        <v>55141.3018</v>
      </c>
      <c r="H95" s="90">
        <f t="shared" si="17"/>
        <v>6357</v>
      </c>
      <c r="I95" s="99" t="s">
        <v>428</v>
      </c>
      <c r="J95" s="100" t="s">
        <v>429</v>
      </c>
      <c r="K95" s="99" t="s">
        <v>430</v>
      </c>
      <c r="L95" s="99" t="s">
        <v>248</v>
      </c>
      <c r="M95" s="100" t="s">
        <v>342</v>
      </c>
      <c r="N95" s="100" t="s">
        <v>317</v>
      </c>
      <c r="O95" s="101" t="s">
        <v>261</v>
      </c>
      <c r="P95" s="102" t="s">
        <v>431</v>
      </c>
    </row>
    <row r="96" spans="1:16" ht="12.75" customHeight="1" thickBot="1" x14ac:dyDescent="0.25">
      <c r="A96" s="90" t="str">
        <f t="shared" si="12"/>
        <v>BAVM 212 </v>
      </c>
      <c r="B96" s="10" t="str">
        <f t="shared" si="13"/>
        <v>II</v>
      </c>
      <c r="C96" s="90">
        <f t="shared" si="14"/>
        <v>55141.509899999997</v>
      </c>
      <c r="D96" s="12" t="str">
        <f t="shared" si="15"/>
        <v>vis</v>
      </c>
      <c r="E96" s="98">
        <f>VLOOKUP(C96,Active!C$21:E$973,3,FALSE)</f>
        <v>11570.441045945909</v>
      </c>
      <c r="F96" s="10" t="s">
        <v>128</v>
      </c>
      <c r="G96" s="12" t="str">
        <f t="shared" si="16"/>
        <v>55141.5099</v>
      </c>
      <c r="H96" s="90">
        <f t="shared" si="17"/>
        <v>6357.5</v>
      </c>
      <c r="I96" s="99" t="s">
        <v>432</v>
      </c>
      <c r="J96" s="100" t="s">
        <v>433</v>
      </c>
      <c r="K96" s="99" t="s">
        <v>434</v>
      </c>
      <c r="L96" s="99" t="s">
        <v>254</v>
      </c>
      <c r="M96" s="100" t="s">
        <v>342</v>
      </c>
      <c r="N96" s="100" t="s">
        <v>317</v>
      </c>
      <c r="O96" s="101" t="s">
        <v>261</v>
      </c>
      <c r="P96" s="102" t="s">
        <v>431</v>
      </c>
    </row>
    <row r="97" spans="1:16" ht="12.75" customHeight="1" thickBot="1" x14ac:dyDescent="0.25">
      <c r="A97" s="90" t="str">
        <f t="shared" si="12"/>
        <v>BAVM 225 </v>
      </c>
      <c r="B97" s="10" t="str">
        <f t="shared" si="13"/>
        <v>II</v>
      </c>
      <c r="C97" s="90">
        <f t="shared" si="14"/>
        <v>55817.463499999998</v>
      </c>
      <c r="D97" s="12" t="str">
        <f t="shared" si="15"/>
        <v>vis</v>
      </c>
      <c r="E97" s="98">
        <f>VLOOKUP(C97,Active!C$21:E$973,3,FALSE)</f>
        <v>13197.43658403761</v>
      </c>
      <c r="F97" s="10" t="s">
        <v>128</v>
      </c>
      <c r="G97" s="12" t="str">
        <f t="shared" si="16"/>
        <v>55817.4635</v>
      </c>
      <c r="H97" s="90">
        <f t="shared" si="17"/>
        <v>7984.5</v>
      </c>
      <c r="I97" s="99" t="s">
        <v>442</v>
      </c>
      <c r="J97" s="100" t="s">
        <v>443</v>
      </c>
      <c r="K97" s="99" t="s">
        <v>444</v>
      </c>
      <c r="L97" s="99" t="s">
        <v>251</v>
      </c>
      <c r="M97" s="100" t="s">
        <v>342</v>
      </c>
      <c r="N97" s="100" t="s">
        <v>317</v>
      </c>
      <c r="O97" s="101" t="s">
        <v>261</v>
      </c>
      <c r="P97" s="102" t="s">
        <v>445</v>
      </c>
    </row>
    <row r="98" spans="1:16" ht="12.75" customHeight="1" thickBot="1" x14ac:dyDescent="0.25">
      <c r="A98" s="90" t="str">
        <f t="shared" si="12"/>
        <v>BAVM 225 </v>
      </c>
      <c r="B98" s="10" t="str">
        <f t="shared" si="13"/>
        <v>I</v>
      </c>
      <c r="C98" s="90">
        <f t="shared" si="14"/>
        <v>55856.306900000003</v>
      </c>
      <c r="D98" s="12" t="str">
        <f t="shared" si="15"/>
        <v>vis</v>
      </c>
      <c r="E98" s="98">
        <f>VLOOKUP(C98,Active!C$21:E$973,3,FALSE)</f>
        <v>13290.931224031125</v>
      </c>
      <c r="F98" s="10" t="s">
        <v>128</v>
      </c>
      <c r="G98" s="12" t="str">
        <f t="shared" si="16"/>
        <v>55856.3069</v>
      </c>
      <c r="H98" s="90">
        <f t="shared" si="17"/>
        <v>8078</v>
      </c>
      <c r="I98" s="99" t="s">
        <v>450</v>
      </c>
      <c r="J98" s="100" t="s">
        <v>451</v>
      </c>
      <c r="K98" s="99" t="s">
        <v>452</v>
      </c>
      <c r="L98" s="99" t="s">
        <v>248</v>
      </c>
      <c r="M98" s="100" t="s">
        <v>342</v>
      </c>
      <c r="N98" s="100" t="s">
        <v>236</v>
      </c>
      <c r="O98" s="101" t="s">
        <v>453</v>
      </c>
      <c r="P98" s="102" t="s">
        <v>445</v>
      </c>
    </row>
    <row r="99" spans="1:16" ht="12.75" customHeight="1" thickBot="1" x14ac:dyDescent="0.25">
      <c r="A99" s="90" t="str">
        <f t="shared" si="12"/>
        <v>BAVM 225 </v>
      </c>
      <c r="B99" s="10" t="str">
        <f t="shared" si="13"/>
        <v>II</v>
      </c>
      <c r="C99" s="90">
        <f t="shared" si="14"/>
        <v>55859.423300000002</v>
      </c>
      <c r="D99" s="12" t="str">
        <f t="shared" si="15"/>
        <v>vis</v>
      </c>
      <c r="E99" s="98">
        <f>VLOOKUP(C99,Active!C$21:E$973,3,FALSE)</f>
        <v>13298.432284599345</v>
      </c>
      <c r="F99" s="10" t="s">
        <v>128</v>
      </c>
      <c r="G99" s="12" t="str">
        <f t="shared" si="16"/>
        <v>55859.4233</v>
      </c>
      <c r="H99" s="90">
        <f t="shared" si="17"/>
        <v>8085.5</v>
      </c>
      <c r="I99" s="99" t="s">
        <v>454</v>
      </c>
      <c r="J99" s="100" t="s">
        <v>455</v>
      </c>
      <c r="K99" s="99" t="s">
        <v>456</v>
      </c>
      <c r="L99" s="99" t="s">
        <v>254</v>
      </c>
      <c r="M99" s="100" t="s">
        <v>342</v>
      </c>
      <c r="N99" s="100" t="s">
        <v>317</v>
      </c>
      <c r="O99" s="101" t="s">
        <v>261</v>
      </c>
      <c r="P99" s="102" t="s">
        <v>445</v>
      </c>
    </row>
    <row r="100" spans="1:16" ht="12.75" customHeight="1" thickBot="1" x14ac:dyDescent="0.25">
      <c r="A100" s="90" t="str">
        <f t="shared" si="12"/>
        <v>BAVM 225 </v>
      </c>
      <c r="B100" s="10" t="str">
        <f t="shared" si="13"/>
        <v>II</v>
      </c>
      <c r="C100" s="90">
        <f t="shared" si="14"/>
        <v>55894.323400000001</v>
      </c>
      <c r="D100" s="12" t="str">
        <f t="shared" si="15"/>
        <v>vis</v>
      </c>
      <c r="E100" s="98">
        <f>VLOOKUP(C100,Active!C$21:E$973,3,FALSE)</f>
        <v>13382.435546034676</v>
      </c>
      <c r="F100" s="10" t="s">
        <v>128</v>
      </c>
      <c r="G100" s="12" t="str">
        <f t="shared" si="16"/>
        <v>55894.3234</v>
      </c>
      <c r="H100" s="90">
        <f t="shared" si="17"/>
        <v>8169.5</v>
      </c>
      <c r="I100" s="99" t="s">
        <v>457</v>
      </c>
      <c r="J100" s="100" t="s">
        <v>458</v>
      </c>
      <c r="K100" s="99" t="s">
        <v>459</v>
      </c>
      <c r="L100" s="99" t="s">
        <v>251</v>
      </c>
      <c r="M100" s="100" t="s">
        <v>342</v>
      </c>
      <c r="N100" s="100" t="s">
        <v>317</v>
      </c>
      <c r="O100" s="101" t="s">
        <v>261</v>
      </c>
      <c r="P100" s="102" t="s">
        <v>445</v>
      </c>
    </row>
    <row r="101" spans="1:16" ht="12.75" customHeight="1" thickBot="1" x14ac:dyDescent="0.25">
      <c r="A101" s="90" t="str">
        <f t="shared" si="12"/>
        <v>BAVM 225 </v>
      </c>
      <c r="B101" s="10" t="str">
        <f t="shared" si="13"/>
        <v>I</v>
      </c>
      <c r="C101" s="90">
        <f t="shared" si="14"/>
        <v>55894.5285</v>
      </c>
      <c r="D101" s="12" t="str">
        <f t="shared" si="15"/>
        <v>vis</v>
      </c>
      <c r="E101" s="98">
        <f>VLOOKUP(C101,Active!C$21:E$973,3,FALSE)</f>
        <v>13382.929214216723</v>
      </c>
      <c r="F101" s="10" t="s">
        <v>128</v>
      </c>
      <c r="G101" s="12" t="str">
        <f t="shared" si="16"/>
        <v>55894.5285</v>
      </c>
      <c r="H101" s="90">
        <f t="shared" si="17"/>
        <v>8170</v>
      </c>
      <c r="I101" s="99" t="s">
        <v>460</v>
      </c>
      <c r="J101" s="100" t="s">
        <v>461</v>
      </c>
      <c r="K101" s="99" t="s">
        <v>462</v>
      </c>
      <c r="L101" s="99" t="s">
        <v>260</v>
      </c>
      <c r="M101" s="100" t="s">
        <v>342</v>
      </c>
      <c r="N101" s="100" t="s">
        <v>317</v>
      </c>
      <c r="O101" s="101" t="s">
        <v>261</v>
      </c>
      <c r="P101" s="102" t="s">
        <v>445</v>
      </c>
    </row>
    <row r="102" spans="1:16" x14ac:dyDescent="0.2">
      <c r="B102" s="10"/>
      <c r="F102" s="10"/>
    </row>
    <row r="103" spans="1:16" x14ac:dyDescent="0.2">
      <c r="B103" s="10"/>
      <c r="F103" s="10"/>
    </row>
    <row r="104" spans="1:16" x14ac:dyDescent="0.2">
      <c r="B104" s="10"/>
      <c r="F104" s="10"/>
    </row>
    <row r="105" spans="1:16" x14ac:dyDescent="0.2">
      <c r="B105" s="10"/>
      <c r="F105" s="10"/>
    </row>
    <row r="106" spans="1:16" x14ac:dyDescent="0.2">
      <c r="B106" s="10"/>
      <c r="F106" s="10"/>
    </row>
    <row r="107" spans="1:16" x14ac:dyDescent="0.2">
      <c r="B107" s="10"/>
      <c r="F107" s="10"/>
    </row>
    <row r="108" spans="1:16" x14ac:dyDescent="0.2">
      <c r="B108" s="10"/>
      <c r="F108" s="10"/>
    </row>
    <row r="109" spans="1:16" x14ac:dyDescent="0.2">
      <c r="B109" s="10"/>
      <c r="F109" s="10"/>
    </row>
    <row r="110" spans="1:16" x14ac:dyDescent="0.2">
      <c r="B110" s="10"/>
      <c r="F110" s="10"/>
    </row>
    <row r="111" spans="1:16" x14ac:dyDescent="0.2">
      <c r="B111" s="10"/>
      <c r="F111" s="10"/>
    </row>
    <row r="112" spans="1:1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  <row r="824" spans="2:6" x14ac:dyDescent="0.2">
      <c r="B824" s="10"/>
      <c r="F824" s="10"/>
    </row>
    <row r="825" spans="2:6" x14ac:dyDescent="0.2">
      <c r="B825" s="10"/>
      <c r="F825" s="10"/>
    </row>
    <row r="826" spans="2:6" x14ac:dyDescent="0.2">
      <c r="B826" s="10"/>
      <c r="F826" s="10"/>
    </row>
    <row r="827" spans="2:6" x14ac:dyDescent="0.2">
      <c r="B827" s="10"/>
      <c r="F827" s="10"/>
    </row>
    <row r="828" spans="2:6" x14ac:dyDescent="0.2">
      <c r="B828" s="10"/>
      <c r="F828" s="10"/>
    </row>
    <row r="829" spans="2:6" x14ac:dyDescent="0.2">
      <c r="B829" s="10"/>
      <c r="F829" s="10"/>
    </row>
    <row r="830" spans="2:6" x14ac:dyDescent="0.2">
      <c r="B830" s="10"/>
      <c r="F830" s="10"/>
    </row>
    <row r="831" spans="2:6" x14ac:dyDescent="0.2">
      <c r="B831" s="10"/>
      <c r="F831" s="10"/>
    </row>
    <row r="832" spans="2:6" x14ac:dyDescent="0.2">
      <c r="B832" s="10"/>
      <c r="F832" s="10"/>
    </row>
    <row r="833" spans="2:6" x14ac:dyDescent="0.2">
      <c r="B833" s="10"/>
      <c r="F833" s="10"/>
    </row>
    <row r="834" spans="2:6" x14ac:dyDescent="0.2">
      <c r="B834" s="10"/>
      <c r="F834" s="10"/>
    </row>
    <row r="835" spans="2:6" x14ac:dyDescent="0.2">
      <c r="B835" s="10"/>
      <c r="F835" s="10"/>
    </row>
    <row r="836" spans="2:6" x14ac:dyDescent="0.2">
      <c r="B836" s="10"/>
      <c r="F836" s="10"/>
    </row>
  </sheetData>
  <phoneticPr fontId="8" type="noConversion"/>
  <hyperlinks>
    <hyperlink ref="P11" r:id="rId1" display="http://www.bav-astro.de/sfs/BAVM_link.php?BAVMnr=115"/>
    <hyperlink ref="P12" r:id="rId2" display="http://www.bav-astro.de/sfs/BAVM_link.php?BAVMnr=115"/>
    <hyperlink ref="P13" r:id="rId3" display="http://www.bav-astro.de/sfs/BAVM_link.php?BAVMnr=115"/>
    <hyperlink ref="P90" r:id="rId4" display="http://www.bav-astro.de/sfs/BAVM_link.php?BAVMnr=115"/>
    <hyperlink ref="P14" r:id="rId5" display="http://www.bav-astro.de/sfs/BAVM_link.php?BAVMnr=115"/>
    <hyperlink ref="P15" r:id="rId6" display="http://www.bav-astro.de/sfs/BAVM_link.php?BAVMnr=115"/>
    <hyperlink ref="P16" r:id="rId7" display="http://www.bav-astro.de/sfs/BAVM_link.php?BAVMnr=115"/>
    <hyperlink ref="P17" r:id="rId8" display="http://www.bav-astro.de/sfs/BAVM_link.php?BAVMnr=115"/>
    <hyperlink ref="P19" r:id="rId9" display="http://www.bav-astro.de/sfs/BAVM_link.php?BAVMnr=115"/>
    <hyperlink ref="P24" r:id="rId10" display="http://www.bav-astro.de/sfs/BAVM_link.php?BAVMnr=115"/>
    <hyperlink ref="P91" r:id="rId11" display="http://www.bav-astro.de/sfs/BAVM_link.php?BAVMnr=115"/>
    <hyperlink ref="P26" r:id="rId12" display="http://www.bav-astro.de/sfs/BAVM_link.php?BAVMnr=115"/>
    <hyperlink ref="P27" r:id="rId13" display="http://www.bav-astro.de/sfs/BAVM_link.php?BAVMnr=115"/>
    <hyperlink ref="P28" r:id="rId14" display="http://www.bav-astro.de/sfs/BAVM_link.php?BAVMnr=115"/>
    <hyperlink ref="P29" r:id="rId15" display="http://www.bav-astro.de/sfs/BAVM_link.php?BAVMnr=115"/>
    <hyperlink ref="P30" r:id="rId16" display="http://www.bav-astro.de/sfs/BAVM_link.php?BAVMnr=115"/>
    <hyperlink ref="P31" r:id="rId17" display="http://www.bav-astro.de/sfs/BAVM_link.php?BAVMnr=115"/>
    <hyperlink ref="P32" r:id="rId18" display="http://www.bav-astro.de/sfs/BAVM_link.php?BAVMnr=115"/>
    <hyperlink ref="P33" r:id="rId19" display="http://www.bav-astro.de/sfs/BAVM_link.php?BAVMnr=115"/>
    <hyperlink ref="P34" r:id="rId20" display="http://www.bav-astro.de/sfs/BAVM_link.php?BAVMnr=115"/>
    <hyperlink ref="P35" r:id="rId21" display="http://www.bav-astro.de/sfs/BAVM_link.php?BAVMnr=115"/>
    <hyperlink ref="P36" r:id="rId22" display="http://www.bav-astro.de/sfs/BAVM_link.php?BAVMnr=115"/>
    <hyperlink ref="P37" r:id="rId23" display="http://www.bav-astro.de/sfs/BAVM_link.php?BAVMnr=115"/>
    <hyperlink ref="P38" r:id="rId24" display="http://www.bav-astro.de/sfs/BAVM_link.php?BAVMnr=115"/>
    <hyperlink ref="P39" r:id="rId25" display="http://www.bav-astro.de/sfs/BAVM_link.php?BAVMnr=115"/>
    <hyperlink ref="P40" r:id="rId26" display="http://www.bav-astro.de/sfs/BAVM_link.php?BAVMnr=115"/>
    <hyperlink ref="P41" r:id="rId27" display="http://www.bav-astro.de/sfs/BAVM_link.php?BAVMnr=115"/>
    <hyperlink ref="P42" r:id="rId28" display="http://www.bav-astro.de/sfs/BAVM_link.php?BAVMnr=115"/>
    <hyperlink ref="P43" r:id="rId29" display="http://www.bav-astro.de/sfs/BAVM_link.php?BAVMnr=115"/>
    <hyperlink ref="P44" r:id="rId30" display="http://www.bav-astro.de/sfs/BAVM_link.php?BAVMnr=115"/>
    <hyperlink ref="P45" r:id="rId31" display="http://www.bav-astro.de/sfs/BAVM_link.php?BAVMnr=115"/>
    <hyperlink ref="P46" r:id="rId32" display="http://www.bav-astro.de/sfs/BAVM_link.php?BAVMnr=115"/>
    <hyperlink ref="P47" r:id="rId33" display="http://www.bav-astro.de/sfs/BAVM_link.php?BAVMnr=115"/>
    <hyperlink ref="P48" r:id="rId34" display="http://www.bav-astro.de/sfs/BAVM_link.php?BAVMnr=115"/>
    <hyperlink ref="P49" r:id="rId35" display="http://www.bav-astro.de/sfs/BAVM_link.php?BAVMnr=115"/>
    <hyperlink ref="P92" r:id="rId36" display="http://www.bav-astro.de/sfs/BAVM_link.php?BAVMnr=115"/>
    <hyperlink ref="P50" r:id="rId37" display="http://www.bav-astro.de/sfs/BAVM_link.php?BAVMnr=115"/>
    <hyperlink ref="P51" r:id="rId38" display="http://www.bav-astro.de/sfs/BAVM_link.php?BAVMnr=115"/>
    <hyperlink ref="P52" r:id="rId39" display="http://www.bav-astro.de/sfs/BAVM_link.php?BAVMnr=115"/>
    <hyperlink ref="P55" r:id="rId40" display="http://www.bav-astro.de/sfs/BAVM_link.php?BAVMnr=152"/>
    <hyperlink ref="P56" r:id="rId41" display="http://www.bav-astro.de/sfs/BAVM_link.php?BAVMnr=152"/>
    <hyperlink ref="P57" r:id="rId42" display="http://www.bav-astro.de/sfs/BAVM_link.php?BAVMnr=152"/>
    <hyperlink ref="P58" r:id="rId43" display="http://www.bav-astro.de/sfs/BAVM_link.php?BAVMnr=152"/>
    <hyperlink ref="P59" r:id="rId44" display="http://www.bav-astro.de/sfs/BAVM_link.php?BAVMnr=152"/>
    <hyperlink ref="P60" r:id="rId45" display="http://www.bav-astro.de/sfs/BAVM_link.php?BAVMnr=152"/>
    <hyperlink ref="P61" r:id="rId46" display="http://www.bav-astro.de/sfs/BAVM_link.php?BAVMnr=158"/>
    <hyperlink ref="P62" r:id="rId47" display="http://www.bav-astro.de/sfs/BAVM_link.php?BAVMnr=158"/>
    <hyperlink ref="P63" r:id="rId48" display="http://www.konkoly.hu/cgi-bin/IBVS?5583"/>
    <hyperlink ref="P64" r:id="rId49" display="http://www.bav-astro.de/sfs/BAVM_link.php?BAVMnr=172"/>
    <hyperlink ref="P65" r:id="rId50" display="http://www.bav-astro.de/sfs/BAVM_link.php?BAVMnr=173"/>
    <hyperlink ref="P66" r:id="rId51" display="http://www.bav-astro.de/sfs/BAVM_link.php?BAVMnr=178"/>
    <hyperlink ref="P67" r:id="rId52" display="http://www.bav-astro.de/sfs/BAVM_link.php?BAVMnr=178"/>
    <hyperlink ref="P68" r:id="rId53" display="http://www.bav-astro.de/sfs/BAVM_link.php?BAVMnr=178"/>
    <hyperlink ref="P69" r:id="rId54" display="http://www.bav-astro.de/sfs/BAVM_link.php?BAVMnr=178"/>
    <hyperlink ref="P70" r:id="rId55" display="http://www.bav-astro.de/sfs/BAVM_link.php?BAVMnr=178"/>
    <hyperlink ref="P71" r:id="rId56" display="http://www.bav-astro.de/sfs/BAVM_link.php?BAVMnr=178"/>
    <hyperlink ref="P72" r:id="rId57" display="http://www.konkoly.hu/cgi-bin/IBVS?5672"/>
    <hyperlink ref="P73" r:id="rId58" display="http://www.bav-astro.de/sfs/BAVM_link.php?BAVMnr=178"/>
    <hyperlink ref="P74" r:id="rId59" display="http://www.bav-astro.de/sfs/BAVM_link.php?BAVMnr=178"/>
    <hyperlink ref="P75" r:id="rId60" display="http://www.bav-astro.de/sfs/BAVM_link.php?BAVMnr=178"/>
    <hyperlink ref="P76" r:id="rId61" display="http://www.bav-astro.de/sfs/BAVM_link.php?BAVMnr=183"/>
    <hyperlink ref="P80" r:id="rId62" display="http://www.bav-astro.de/sfs/BAVM_link.php?BAVMnr=186"/>
    <hyperlink ref="P81" r:id="rId63" display="http://www.bav-astro.de/sfs/BAVM_link.php?BAVMnr=186"/>
    <hyperlink ref="P82" r:id="rId64" display="http://www.konkoly.hu/cgi-bin/IBVS?5871"/>
    <hyperlink ref="P93" r:id="rId65" display="http://www.bav-astro.de/sfs/BAVM_link.php?BAVMnr=203"/>
    <hyperlink ref="P94" r:id="rId66" display="http://www.bav-astro.de/sfs/BAVM_link.php?BAVMnr=203"/>
    <hyperlink ref="P83" r:id="rId67" display="http://www.bav-astro.de/sfs/BAVM_link.php?BAVMnr=209"/>
    <hyperlink ref="P84" r:id="rId68" display="http://www.bav-astro.de/sfs/BAVM_link.php?BAVMnr=209"/>
    <hyperlink ref="P95" r:id="rId69" display="http://www.bav-astro.de/sfs/BAVM_link.php?BAVMnr=212"/>
    <hyperlink ref="P96" r:id="rId70" display="http://www.bav-astro.de/sfs/BAVM_link.php?BAVMnr=212"/>
    <hyperlink ref="P85" r:id="rId71" display="http://www.bav-astro.de/sfs/BAVM_link.php?BAVMnr=215"/>
    <hyperlink ref="P86" r:id="rId72" display="http://www.bav-astro.de/sfs/BAVM_link.php?BAVMnr=215"/>
    <hyperlink ref="P97" r:id="rId73" display="http://www.bav-astro.de/sfs/BAVM_link.php?BAVMnr=225"/>
    <hyperlink ref="P87" r:id="rId74" display="http://www.konkoly.hu/cgi-bin/IBVS?6011"/>
    <hyperlink ref="P98" r:id="rId75" display="http://www.bav-astro.de/sfs/BAVM_link.php?BAVMnr=225"/>
    <hyperlink ref="P99" r:id="rId76" display="http://www.bav-astro.de/sfs/BAVM_link.php?BAVMnr=225"/>
    <hyperlink ref="P100" r:id="rId77" display="http://www.bav-astro.de/sfs/BAVM_link.php?BAVMnr=225"/>
    <hyperlink ref="P101" r:id="rId78" display="http://www.bav-astro.de/sfs/BAVM_link.php?BAVMnr=225"/>
    <hyperlink ref="P88" r:id="rId79" display="http://www.bav-astro.de/sfs/BAVM_link.php?BAVMnr=234"/>
    <hyperlink ref="P89" r:id="rId80" display="http://www.bav-astro.de/sfs/BAVM_link.php?BAVMnr=234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2"/>
  <sheetViews>
    <sheetView workbookViewId="0"/>
  </sheetViews>
  <sheetFormatPr defaultRowHeight="12.75" x14ac:dyDescent="0.2"/>
  <sheetData>
    <row r="1" spans="1:19" ht="18" x14ac:dyDescent="0.2">
      <c r="A1" s="33" t="s">
        <v>53</v>
      </c>
      <c r="B1" s="12"/>
      <c r="C1" s="12"/>
      <c r="D1" s="23" t="s">
        <v>54</v>
      </c>
      <c r="E1" s="12"/>
      <c r="F1" s="12"/>
      <c r="G1" s="12"/>
      <c r="H1" s="12"/>
      <c r="K1" s="34" t="s">
        <v>55</v>
      </c>
      <c r="L1" s="12" t="s">
        <v>56</v>
      </c>
      <c r="M1" s="12">
        <f ca="1">F18*H18-G18*G18</f>
        <v>196322.90787682775</v>
      </c>
      <c r="N1" s="12"/>
      <c r="O1" s="12"/>
      <c r="P1" s="12"/>
      <c r="Q1" s="12"/>
      <c r="R1" s="12">
        <v>1</v>
      </c>
      <c r="S1" s="12" t="s">
        <v>57</v>
      </c>
    </row>
    <row r="2" spans="1:19" x14ac:dyDescent="0.2">
      <c r="A2" s="12"/>
      <c r="B2" s="12"/>
      <c r="C2" s="12"/>
      <c r="D2" s="12"/>
      <c r="E2" s="12"/>
      <c r="F2" s="12"/>
      <c r="G2" s="12"/>
      <c r="H2" s="12"/>
      <c r="K2" s="34" t="s">
        <v>58</v>
      </c>
      <c r="L2" s="12" t="s">
        <v>59</v>
      </c>
      <c r="M2" s="12">
        <f ca="1">+D18*H18-F18*G18</f>
        <v>45144.500724611426</v>
      </c>
      <c r="N2" s="12"/>
      <c r="O2" s="12"/>
      <c r="P2" s="12"/>
      <c r="Q2" s="12"/>
      <c r="R2" s="12">
        <v>2</v>
      </c>
      <c r="S2" s="12" t="s">
        <v>60</v>
      </c>
    </row>
    <row r="3" spans="1:19" ht="13.5" thickBot="1" x14ac:dyDescent="0.25">
      <c r="A3" s="12" t="s">
        <v>61</v>
      </c>
      <c r="B3" s="12" t="s">
        <v>62</v>
      </c>
      <c r="C3" s="12"/>
      <c r="D3" s="12"/>
      <c r="E3" s="6" t="s">
        <v>63</v>
      </c>
      <c r="F3" s="6" t="s">
        <v>64</v>
      </c>
      <c r="G3" s="6" t="s">
        <v>65</v>
      </c>
      <c r="H3" s="6" t="s">
        <v>66</v>
      </c>
      <c r="K3" s="34" t="s">
        <v>67</v>
      </c>
      <c r="L3" s="12" t="s">
        <v>68</v>
      </c>
      <c r="M3" s="12">
        <f ca="1">+D18*G18-F18*F18</f>
        <v>-23593.019004775124</v>
      </c>
      <c r="N3" s="12"/>
      <c r="O3" s="12"/>
      <c r="P3" s="12"/>
      <c r="Q3" s="12"/>
      <c r="R3" s="12">
        <v>3</v>
      </c>
      <c r="S3" s="12" t="s">
        <v>69</v>
      </c>
    </row>
    <row r="4" spans="1:19" x14ac:dyDescent="0.2">
      <c r="A4" s="12" t="s">
        <v>70</v>
      </c>
      <c r="B4" s="12" t="s">
        <v>71</v>
      </c>
      <c r="C4" s="12"/>
      <c r="D4" s="35" t="s">
        <v>72</v>
      </c>
      <c r="E4" s="36">
        <f ca="1">(E18*M1-I18*M2+J18*M3)/M7</f>
        <v>-1.2974977179086558E-3</v>
      </c>
      <c r="F4" s="37">
        <f ca="1">+E7/M7*M18</f>
        <v>1.274207999221496E-3</v>
      </c>
      <c r="G4" s="38">
        <f>+B18</f>
        <v>1</v>
      </c>
      <c r="H4" s="39">
        <f ca="1">ABS(F4/E4)</f>
        <v>0.98205028157991769</v>
      </c>
      <c r="K4" s="34" t="s">
        <v>73</v>
      </c>
      <c r="L4" s="12" t="s">
        <v>74</v>
      </c>
      <c r="M4" s="12">
        <f ca="1">+D17*H18-F18*F18</f>
        <v>247241.97892997554</v>
      </c>
      <c r="N4" s="12"/>
      <c r="O4" s="12"/>
      <c r="P4" s="12"/>
      <c r="Q4" s="12"/>
      <c r="R4" s="12">
        <v>4</v>
      </c>
      <c r="S4" s="12" t="s">
        <v>75</v>
      </c>
    </row>
    <row r="5" spans="1:19" x14ac:dyDescent="0.2">
      <c r="A5" s="12" t="s">
        <v>76</v>
      </c>
      <c r="B5" s="40">
        <v>40323</v>
      </c>
      <c r="C5" s="12"/>
      <c r="D5" s="41" t="s">
        <v>77</v>
      </c>
      <c r="E5" s="42">
        <f ca="1">+(-E18*M2+I18*M4-J18*M5)/M7</f>
        <v>-1.6093845815098651E-2</v>
      </c>
      <c r="F5" s="43">
        <f ca="1">N18*E7/M7</f>
        <v>1.4299338386920873E-3</v>
      </c>
      <c r="G5" s="44">
        <f>+B18/A18</f>
        <v>1E-4</v>
      </c>
      <c r="H5" s="39">
        <f ca="1">ABS(F5/E5)</f>
        <v>8.8849728965998687E-2</v>
      </c>
      <c r="K5" s="34" t="s">
        <v>78</v>
      </c>
      <c r="L5" s="12" t="s">
        <v>79</v>
      </c>
      <c r="M5" s="12">
        <f ca="1">+D17*G18-D18*F18</f>
        <v>-61396.360592755424</v>
      </c>
      <c r="N5" s="12"/>
      <c r="O5" s="12"/>
      <c r="P5" s="12"/>
      <c r="Q5" s="12"/>
      <c r="R5" s="12">
        <v>5</v>
      </c>
      <c r="S5" s="12" t="s">
        <v>33</v>
      </c>
    </row>
    <row r="6" spans="1:19" ht="13.5" thickBot="1" x14ac:dyDescent="0.25">
      <c r="A6" s="12"/>
      <c r="B6" s="12"/>
      <c r="D6" s="45" t="s">
        <v>80</v>
      </c>
      <c r="E6" s="46">
        <f ca="1">+(E18*M3-I18*M5+J18*M6)/M7</f>
        <v>-4.1109103143486623E-3</v>
      </c>
      <c r="F6" s="47">
        <f ca="1">O18*E7/M7</f>
        <v>3.9040022990148099E-4</v>
      </c>
      <c r="G6" s="48">
        <f>+B18/A18^2</f>
        <v>1E-8</v>
      </c>
      <c r="H6" s="39">
        <f ca="1">ABS(F6/E6)</f>
        <v>9.4966856498628446E-2</v>
      </c>
      <c r="K6" s="49" t="s">
        <v>81</v>
      </c>
      <c r="L6" s="50" t="s">
        <v>82</v>
      </c>
      <c r="M6" s="50">
        <f ca="1">+D17*F18-D18*D18</f>
        <v>18429.368468984998</v>
      </c>
      <c r="N6" s="12"/>
      <c r="O6" s="12"/>
      <c r="P6" s="12"/>
      <c r="Q6" s="12"/>
      <c r="R6" s="12">
        <v>6</v>
      </c>
      <c r="S6" s="12" t="s">
        <v>83</v>
      </c>
    </row>
    <row r="7" spans="1:19" x14ac:dyDescent="0.2">
      <c r="B7" s="12"/>
      <c r="C7" s="12"/>
      <c r="D7" s="51" t="s">
        <v>84</v>
      </c>
      <c r="E7" s="52">
        <f ca="1">SQRT(L18/(D17-3))</f>
        <v>9.3156184660428826E-3</v>
      </c>
      <c r="F7" s="12"/>
      <c r="G7" s="53">
        <f>+B22</f>
        <v>-3.0431250001129229E-2</v>
      </c>
      <c r="H7" s="12"/>
      <c r="K7" s="34" t="s">
        <v>85</v>
      </c>
      <c r="L7" s="54" t="s">
        <v>86</v>
      </c>
      <c r="M7" s="12">
        <f ca="1">+D17*M1-D18*M2+F18*M3</f>
        <v>10493339.155545253</v>
      </c>
      <c r="N7" s="12"/>
      <c r="O7" s="12"/>
      <c r="P7" s="12"/>
      <c r="Q7" s="12"/>
      <c r="R7" s="12">
        <v>7</v>
      </c>
      <c r="S7" s="12" t="s">
        <v>87</v>
      </c>
    </row>
    <row r="8" spans="1:19" x14ac:dyDescent="0.2">
      <c r="B8" s="12"/>
      <c r="C8" s="12"/>
      <c r="D8" s="51" t="s">
        <v>88</v>
      </c>
      <c r="E8" s="12"/>
      <c r="F8" s="55">
        <f ca="1">CORREL(INDIRECT(E12):INDIRECT(E13),INDIRECT(K12):INDIRECT(K13))</f>
        <v>0.79906327939930877</v>
      </c>
      <c r="G8" s="52"/>
      <c r="H8" s="12"/>
      <c r="I8" s="53"/>
      <c r="J8" s="12"/>
      <c r="K8" s="12"/>
      <c r="L8" s="54"/>
      <c r="M8" s="12"/>
      <c r="N8" s="12"/>
      <c r="O8" s="12"/>
      <c r="P8" s="12"/>
      <c r="Q8" s="12"/>
      <c r="R8" s="12">
        <v>8</v>
      </c>
      <c r="S8" s="12" t="s">
        <v>89</v>
      </c>
    </row>
    <row r="9" spans="1:19" x14ac:dyDescent="0.2">
      <c r="A9" s="12"/>
      <c r="B9" s="12"/>
      <c r="C9" s="12"/>
      <c r="D9" s="12"/>
      <c r="E9" s="56">
        <f ca="1">E6*G6</f>
        <v>-4.1109103143486626E-11</v>
      </c>
      <c r="F9" s="57">
        <f ca="1">H6</f>
        <v>9.4966856498628446E-2</v>
      </c>
      <c r="G9" s="58">
        <f ca="1">F8</f>
        <v>0.79906327939930877</v>
      </c>
      <c r="I9" s="53"/>
      <c r="J9" s="12"/>
      <c r="K9" s="12"/>
      <c r="L9" s="54"/>
      <c r="M9" s="12"/>
      <c r="N9" s="12"/>
      <c r="O9" s="12"/>
      <c r="P9" s="12"/>
      <c r="Q9" s="12"/>
      <c r="R9" s="12">
        <v>9</v>
      </c>
      <c r="S9" s="12" t="s">
        <v>31</v>
      </c>
    </row>
    <row r="10" spans="1:19" x14ac:dyDescent="0.2">
      <c r="A10" s="59"/>
      <c r="B10" s="5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>
        <v>10</v>
      </c>
      <c r="S10" s="12" t="s">
        <v>90</v>
      </c>
    </row>
    <row r="11" spans="1:19" x14ac:dyDescent="0.2">
      <c r="A11" s="59"/>
      <c r="B11" s="5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v>11</v>
      </c>
      <c r="S11" s="12" t="s">
        <v>91</v>
      </c>
    </row>
    <row r="12" spans="1:19" x14ac:dyDescent="0.2">
      <c r="A12" s="60">
        <v>21</v>
      </c>
      <c r="B12" s="12" t="s">
        <v>92</v>
      </c>
      <c r="C12" s="61">
        <v>21</v>
      </c>
      <c r="D12" s="10" t="str">
        <f>D$15&amp;$C12</f>
        <v>D21</v>
      </c>
      <c r="E12" s="10" t="str">
        <f t="shared" ref="E12:O12" si="0">E15&amp;$C12</f>
        <v>E21</v>
      </c>
      <c r="F12" s="10" t="str">
        <f t="shared" si="0"/>
        <v>F21</v>
      </c>
      <c r="G12" s="10" t="str">
        <f t="shared" si="0"/>
        <v>G21</v>
      </c>
      <c r="H12" s="10" t="str">
        <f t="shared" si="0"/>
        <v>H21</v>
      </c>
      <c r="I12" s="10" t="str">
        <f t="shared" si="0"/>
        <v>I21</v>
      </c>
      <c r="J12" s="10" t="str">
        <f t="shared" si="0"/>
        <v>J21</v>
      </c>
      <c r="K12" s="10" t="str">
        <f t="shared" si="0"/>
        <v>K21</v>
      </c>
      <c r="L12" s="10" t="str">
        <f t="shared" si="0"/>
        <v>L21</v>
      </c>
      <c r="M12" s="10" t="str">
        <f t="shared" si="0"/>
        <v>M21</v>
      </c>
      <c r="N12" s="10" t="str">
        <f t="shared" si="0"/>
        <v>N21</v>
      </c>
      <c r="O12" s="10" t="str">
        <f t="shared" si="0"/>
        <v>O21</v>
      </c>
      <c r="P12" s="12"/>
      <c r="Q12" s="12"/>
      <c r="R12" s="12">
        <v>12</v>
      </c>
      <c r="S12" s="12" t="s">
        <v>93</v>
      </c>
    </row>
    <row r="13" spans="1:19" x14ac:dyDescent="0.2">
      <c r="A13" s="60">
        <f>20+COUNT(A21:A1449)</f>
        <v>95</v>
      </c>
      <c r="B13" s="12" t="s">
        <v>94</v>
      </c>
      <c r="C13" s="61">
        <f>A13</f>
        <v>95</v>
      </c>
      <c r="D13" s="10" t="str">
        <f>D$15&amp;$C13</f>
        <v>D95</v>
      </c>
      <c r="E13" s="10" t="str">
        <f t="shared" ref="E13:O13" si="1">E$15&amp;$C13</f>
        <v>E95</v>
      </c>
      <c r="F13" s="10" t="str">
        <f t="shared" si="1"/>
        <v>F95</v>
      </c>
      <c r="G13" s="10" t="str">
        <f t="shared" si="1"/>
        <v>G95</v>
      </c>
      <c r="H13" s="10" t="str">
        <f t="shared" si="1"/>
        <v>H95</v>
      </c>
      <c r="I13" s="10" t="str">
        <f t="shared" si="1"/>
        <v>I95</v>
      </c>
      <c r="J13" s="10" t="str">
        <f t="shared" si="1"/>
        <v>J95</v>
      </c>
      <c r="K13" s="10" t="str">
        <f t="shared" si="1"/>
        <v>K95</v>
      </c>
      <c r="L13" s="10" t="str">
        <f t="shared" si="1"/>
        <v>L95</v>
      </c>
      <c r="M13" s="10" t="str">
        <f t="shared" si="1"/>
        <v>M95</v>
      </c>
      <c r="N13" s="10" t="str">
        <f t="shared" si="1"/>
        <v>N95</v>
      </c>
      <c r="O13" s="10" t="str">
        <f t="shared" si="1"/>
        <v>O95</v>
      </c>
      <c r="P13" s="12"/>
      <c r="Q13" s="12"/>
      <c r="R13" s="12">
        <v>13</v>
      </c>
      <c r="S13" s="12" t="s">
        <v>95</v>
      </c>
    </row>
    <row r="14" spans="1:19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54"/>
      <c r="N14" s="12"/>
      <c r="O14" s="12"/>
      <c r="P14" s="12"/>
      <c r="Q14" s="12"/>
      <c r="R14" s="12">
        <v>14</v>
      </c>
      <c r="S14" s="12" t="s">
        <v>96</v>
      </c>
    </row>
    <row r="15" spans="1:19" x14ac:dyDescent="0.2">
      <c r="A15" s="10"/>
      <c r="B15" s="12"/>
      <c r="C15" s="12"/>
      <c r="D15" s="10" t="str">
        <f t="shared" ref="D15:O15" si="2">VLOOKUP(D16,$R1:$S26,2,FALSE)</f>
        <v>D</v>
      </c>
      <c r="E15" s="10" t="str">
        <f t="shared" si="2"/>
        <v>E</v>
      </c>
      <c r="F15" s="10" t="str">
        <f t="shared" si="2"/>
        <v>F</v>
      </c>
      <c r="G15" s="10" t="str">
        <f t="shared" si="2"/>
        <v>G</v>
      </c>
      <c r="H15" s="10" t="str">
        <f t="shared" si="2"/>
        <v>H</v>
      </c>
      <c r="I15" s="10" t="str">
        <f t="shared" si="2"/>
        <v>I</v>
      </c>
      <c r="J15" s="10" t="str">
        <f t="shared" si="2"/>
        <v>J</v>
      </c>
      <c r="K15" s="10" t="str">
        <f t="shared" si="2"/>
        <v>K</v>
      </c>
      <c r="L15" s="10" t="str">
        <f t="shared" si="2"/>
        <v>L</v>
      </c>
      <c r="M15" s="10" t="str">
        <f t="shared" si="2"/>
        <v>M</v>
      </c>
      <c r="N15" s="10" t="str">
        <f t="shared" si="2"/>
        <v>N</v>
      </c>
      <c r="O15" s="10" t="str">
        <f t="shared" si="2"/>
        <v>O</v>
      </c>
      <c r="P15" s="12"/>
      <c r="Q15" s="12"/>
      <c r="R15" s="12">
        <v>15</v>
      </c>
      <c r="S15" s="12" t="s">
        <v>97</v>
      </c>
    </row>
    <row r="16" spans="1:19" x14ac:dyDescent="0.2">
      <c r="A16" s="10"/>
      <c r="B16" s="59"/>
      <c r="C16" s="12"/>
      <c r="D16" s="10">
        <f>COLUMN()</f>
        <v>4</v>
      </c>
      <c r="E16" s="10">
        <f>COLUMN()</f>
        <v>5</v>
      </c>
      <c r="F16" s="10">
        <f>COLUMN()</f>
        <v>6</v>
      </c>
      <c r="G16" s="10">
        <f>COLUMN()</f>
        <v>7</v>
      </c>
      <c r="H16" s="10">
        <f>COLUMN()</f>
        <v>8</v>
      </c>
      <c r="I16" s="10">
        <f>COLUMN()</f>
        <v>9</v>
      </c>
      <c r="J16" s="10">
        <f>COLUMN()</f>
        <v>10</v>
      </c>
      <c r="K16" s="10">
        <f>COLUMN()</f>
        <v>11</v>
      </c>
      <c r="L16" s="10">
        <f>COLUMN()</f>
        <v>12</v>
      </c>
      <c r="M16" s="10">
        <f>COLUMN()</f>
        <v>13</v>
      </c>
      <c r="N16" s="10">
        <f>COLUMN()</f>
        <v>14</v>
      </c>
      <c r="O16" s="10">
        <f>COLUMN()</f>
        <v>15</v>
      </c>
      <c r="P16" s="12"/>
      <c r="Q16" s="12"/>
      <c r="R16" s="12">
        <v>16</v>
      </c>
      <c r="S16" s="12" t="s">
        <v>98</v>
      </c>
    </row>
    <row r="17" spans="1:19" x14ac:dyDescent="0.2">
      <c r="A17" s="23" t="s">
        <v>99</v>
      </c>
      <c r="B17" s="12"/>
      <c r="C17" s="12" t="s">
        <v>100</v>
      </c>
      <c r="D17" s="12">
        <f>C13-C12+1</f>
        <v>75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17</v>
      </c>
      <c r="S17" s="12" t="s">
        <v>101</v>
      </c>
    </row>
    <row r="18" spans="1:19" x14ac:dyDescent="0.2">
      <c r="A18" s="62">
        <v>10000</v>
      </c>
      <c r="B18" s="62">
        <v>1</v>
      </c>
      <c r="C18" s="12" t="s">
        <v>102</v>
      </c>
      <c r="D18" s="12">
        <f ca="1">SUM(INDIRECT(D12):INDIRECT(D13))</f>
        <v>-58.755450000000081</v>
      </c>
      <c r="E18" s="12">
        <f ca="1">SUM(INDIRECT(E12):INDIRECT(E13))</f>
        <v>-0.3510868751363887</v>
      </c>
      <c r="F18" s="12">
        <f ca="1">SUM(INDIRECT(F12):INDIRECT(F13))</f>
        <v>291.75428498250011</v>
      </c>
      <c r="G18" s="12">
        <f ca="1">SUM(INDIRECT(G12):INDIRECT(G13))</f>
        <v>-1047.1801986177397</v>
      </c>
      <c r="H18" s="12">
        <f ca="1">SUM(INDIRECT(H12):INDIRECT(H13))</f>
        <v>4431.5005564750054</v>
      </c>
      <c r="I18" s="12">
        <f ca="1">SUM(INDIRECT(I12):INDIRECT(I13))</f>
        <v>-0.31434953663366533</v>
      </c>
      <c r="J18" s="12">
        <f ca="1">SUM(INDIRECT(J12):INDIRECT(J13))</f>
        <v>-1.7428952074315183</v>
      </c>
      <c r="K18" s="12"/>
      <c r="L18" s="12">
        <f ca="1">SUM(INDIRECT(L12):INDIRECT(L13))</f>
        <v>6.2482138131512979E-3</v>
      </c>
      <c r="M18" s="12">
        <f ca="1">SQRT(SUM(INDIRECT(M12):INDIRECT(M13)))</f>
        <v>1435298.8735292791</v>
      </c>
      <c r="N18" s="12">
        <f ca="1">SQRT(SUM(INDIRECT(N12):INDIRECT(N13)))</f>
        <v>1610712.2456852386</v>
      </c>
      <c r="O18" s="12">
        <f ca="1">SQRT(SUM(INDIRECT(O12):INDIRECT(O13)))</f>
        <v>439756.31179958006</v>
      </c>
      <c r="P18" s="12"/>
      <c r="Q18" s="12"/>
      <c r="R18" s="12">
        <v>18</v>
      </c>
      <c r="S18" s="12" t="s">
        <v>103</v>
      </c>
    </row>
    <row r="19" spans="1:19" x14ac:dyDescent="0.2">
      <c r="A19" s="63" t="s">
        <v>104</v>
      </c>
      <c r="B19" s="12"/>
      <c r="C19" s="12"/>
      <c r="D19" s="64" t="s">
        <v>105</v>
      </c>
      <c r="E19" s="64" t="s">
        <v>106</v>
      </c>
      <c r="F19" s="64" t="s">
        <v>107</v>
      </c>
      <c r="G19" s="64" t="s">
        <v>108</v>
      </c>
      <c r="H19" s="64" t="s">
        <v>109</v>
      </c>
      <c r="I19" s="64" t="s">
        <v>110</v>
      </c>
      <c r="J19" s="64" t="s">
        <v>111</v>
      </c>
      <c r="K19" s="65"/>
      <c r="L19" s="65"/>
      <c r="M19" s="65"/>
      <c r="N19" s="65"/>
      <c r="O19" s="65"/>
      <c r="P19" s="12"/>
      <c r="Q19" s="12"/>
      <c r="R19" s="12">
        <v>19</v>
      </c>
      <c r="S19" s="12" t="s">
        <v>112</v>
      </c>
    </row>
    <row r="20" spans="1:19" ht="15" thickBot="1" x14ac:dyDescent="0.25">
      <c r="A20" s="4" t="s">
        <v>113</v>
      </c>
      <c r="B20" s="4" t="s">
        <v>114</v>
      </c>
      <c r="C20" s="12"/>
      <c r="D20" s="4" t="s">
        <v>113</v>
      </c>
      <c r="E20" s="4" t="s">
        <v>114</v>
      </c>
      <c r="F20" s="4" t="s">
        <v>115</v>
      </c>
      <c r="G20" s="4" t="s">
        <v>116</v>
      </c>
      <c r="H20" s="4" t="s">
        <v>117</v>
      </c>
      <c r="I20" s="66" t="s">
        <v>118</v>
      </c>
      <c r="J20" s="4" t="s">
        <v>119</v>
      </c>
      <c r="K20" s="67" t="s">
        <v>120</v>
      </c>
      <c r="L20" s="66" t="s">
        <v>121</v>
      </c>
      <c r="M20" s="66" t="s">
        <v>122</v>
      </c>
      <c r="N20" s="66" t="s">
        <v>123</v>
      </c>
      <c r="O20" s="66" t="s">
        <v>124</v>
      </c>
      <c r="P20" s="68" t="s">
        <v>125</v>
      </c>
      <c r="Q20" s="12"/>
      <c r="R20" s="12">
        <v>20</v>
      </c>
      <c r="S20" s="12" t="s">
        <v>126</v>
      </c>
    </row>
    <row r="21" spans="1:19" x14ac:dyDescent="0.2">
      <c r="A21" s="69">
        <v>-51143</v>
      </c>
      <c r="B21" s="69">
        <v>-9.2912500040256418E-3</v>
      </c>
      <c r="C21" s="12"/>
      <c r="D21" s="70">
        <f t="shared" ref="D21:E52" si="3">A21/A$18</f>
        <v>-5.1143000000000001</v>
      </c>
      <c r="E21" s="70">
        <f t="shared" si="3"/>
        <v>-9.2912500040256418E-3</v>
      </c>
      <c r="F21" s="16">
        <f>D21*D21</f>
        <v>26.156064490000002</v>
      </c>
      <c r="G21" s="16">
        <f>D21*F21</f>
        <v>-133.76996062120702</v>
      </c>
      <c r="H21" s="16">
        <f>F21*F21</f>
        <v>684.13970960503912</v>
      </c>
      <c r="I21" s="16">
        <f>E21*D21</f>
        <v>4.7518239895588343E-2</v>
      </c>
      <c r="J21" s="16">
        <f>I21*D21</f>
        <v>-0.24302253429800746</v>
      </c>
      <c r="K21" s="16">
        <f t="shared" ref="K21:K84" ca="1" si="4">+E$4+E$5*D21+E$6*D21^2</f>
        <v>-2.651397736045942E-2</v>
      </c>
      <c r="L21" s="16">
        <f ca="1">+(K21-E21)^2</f>
        <v>2.9662233759405245E-4</v>
      </c>
      <c r="M21" s="16">
        <f t="shared" ref="M21:M84" ca="1" si="5">(M$1-M$2*D21+M$3*F21)^2</f>
        <v>36060148498.883675</v>
      </c>
      <c r="N21" s="16">
        <f t="shared" ref="N21:N84" ca="1" si="6">(-M$2+M$4*D21-M$5*F21)^2</f>
        <v>87777698557.536606</v>
      </c>
      <c r="O21" s="16">
        <f t="shared" ref="O21:O84" ca="1" si="7">+(M$3-D21*M$5+F21*M$6)^2</f>
        <v>20865029468.667027</v>
      </c>
      <c r="P21" s="12">
        <f ca="1">+E21-K21</f>
        <v>1.7222727356433779E-2</v>
      </c>
      <c r="Q21" s="12"/>
      <c r="R21" s="12">
        <v>21</v>
      </c>
      <c r="S21" s="12" t="s">
        <v>127</v>
      </c>
    </row>
    <row r="22" spans="1:19" x14ac:dyDescent="0.2">
      <c r="A22" s="69">
        <v>-51095</v>
      </c>
      <c r="B22" s="69">
        <v>-3.0431250001129229E-2</v>
      </c>
      <c r="C22" s="12"/>
      <c r="D22" s="70">
        <f t="shared" si="3"/>
        <v>-5.1094999999999997</v>
      </c>
      <c r="E22" s="70">
        <f t="shared" si="3"/>
        <v>-3.0431250001129229E-2</v>
      </c>
      <c r="F22" s="16">
        <f t="shared" ref="F22:F85" si="8">D22*D22</f>
        <v>26.106990249999996</v>
      </c>
      <c r="G22" s="16">
        <f t="shared" ref="G22:G85" si="9">D22*F22</f>
        <v>-133.39366668237497</v>
      </c>
      <c r="H22" s="16">
        <f t="shared" ref="H22:H85" si="10">F22*F22</f>
        <v>681.57493991359479</v>
      </c>
      <c r="I22" s="16">
        <f t="shared" ref="I22:I85" si="11">E22*D22</f>
        <v>0.15548847188076978</v>
      </c>
      <c r="J22" s="16">
        <f t="shared" ref="J22:J85" si="12">I22*D22</f>
        <v>-0.79446834707479319</v>
      </c>
      <c r="K22" s="16">
        <f t="shared" ca="1" si="4"/>
        <v>-2.6389488020987048E-2</v>
      </c>
      <c r="L22" s="16">
        <f t="shared" ref="L22:L85" ca="1" si="13">+(K22-E22)^2</f>
        <v>1.633583990412284E-5</v>
      </c>
      <c r="M22" s="16">
        <f t="shared" ca="1" si="5"/>
        <v>35703607614.659615</v>
      </c>
      <c r="N22" s="16">
        <f t="shared" ca="1" si="6"/>
        <v>86698915270.230209</v>
      </c>
      <c r="O22" s="16">
        <f t="shared" ca="1" si="7"/>
        <v>20689260777.670311</v>
      </c>
      <c r="P22" s="12">
        <f t="shared" ref="P22:P85" ca="1" si="14">+E22-K22</f>
        <v>-4.0417619801421806E-3</v>
      </c>
      <c r="Q22" s="12"/>
      <c r="R22" s="12">
        <v>22</v>
      </c>
      <c r="S22" s="12" t="s">
        <v>128</v>
      </c>
    </row>
    <row r="23" spans="1:19" x14ac:dyDescent="0.2">
      <c r="A23" s="69">
        <v>-51090</v>
      </c>
      <c r="B23" s="69">
        <v>-7.7375000037136488E-3</v>
      </c>
      <c r="C23" s="12"/>
      <c r="D23" s="70">
        <f t="shared" si="3"/>
        <v>-5.109</v>
      </c>
      <c r="E23" s="70">
        <f t="shared" si="3"/>
        <v>-7.7375000037136488E-3</v>
      </c>
      <c r="F23" s="16">
        <f t="shared" si="8"/>
        <v>26.101880999999999</v>
      </c>
      <c r="G23" s="16">
        <f t="shared" si="9"/>
        <v>-133.35451002899998</v>
      </c>
      <c r="H23" s="16">
        <f t="shared" si="10"/>
        <v>681.30819173816099</v>
      </c>
      <c r="I23" s="16">
        <f t="shared" si="11"/>
        <v>3.9530887518973032E-2</v>
      </c>
      <c r="J23" s="16">
        <f t="shared" si="12"/>
        <v>-0.20196330433443321</v>
      </c>
      <c r="K23" s="16">
        <f t="shared" ca="1" si="4"/>
        <v>-2.6376531275371026E-2</v>
      </c>
      <c r="L23" s="16">
        <f t="shared" ca="1" si="13"/>
        <v>3.4741348674582163E-4</v>
      </c>
      <c r="M23" s="16">
        <f t="shared" ca="1" si="5"/>
        <v>35666593425.110001</v>
      </c>
      <c r="N23" s="16">
        <f t="shared" ca="1" si="6"/>
        <v>86587021353.758499</v>
      </c>
      <c r="O23" s="16">
        <f t="shared" ca="1" si="7"/>
        <v>20671008338.793266</v>
      </c>
      <c r="P23" s="12">
        <f t="shared" ca="1" si="14"/>
        <v>1.8639031271657377E-2</v>
      </c>
      <c r="Q23" s="12"/>
      <c r="R23" s="12">
        <v>23</v>
      </c>
      <c r="S23" s="12" t="s">
        <v>129</v>
      </c>
    </row>
    <row r="24" spans="1:19" x14ac:dyDescent="0.2">
      <c r="A24" s="69">
        <v>-50019</v>
      </c>
      <c r="B24" s="69">
        <v>-2.5736250005138572E-2</v>
      </c>
      <c r="C24" s="12"/>
      <c r="D24" s="70">
        <f t="shared" si="3"/>
        <v>-5.0019</v>
      </c>
      <c r="E24" s="70">
        <f t="shared" si="3"/>
        <v>-2.5736250005138572E-2</v>
      </c>
      <c r="F24" s="16">
        <f t="shared" si="8"/>
        <v>25.019003609999999</v>
      </c>
      <c r="G24" s="16">
        <f t="shared" si="9"/>
        <v>-125.14255415685899</v>
      </c>
      <c r="H24" s="16">
        <f t="shared" si="10"/>
        <v>625.95054163719294</v>
      </c>
      <c r="I24" s="16">
        <f t="shared" si="11"/>
        <v>0.12873014890070261</v>
      </c>
      <c r="J24" s="16">
        <f t="shared" si="12"/>
        <v>-0.64389533178642444</v>
      </c>
      <c r="K24" s="16">
        <f t="shared" ca="1" si="4"/>
        <v>-2.364857033044214E-2</v>
      </c>
      <c r="L24" s="16">
        <f t="shared" ca="1" si="13"/>
        <v>4.3584064241406033E-6</v>
      </c>
      <c r="M24" s="16">
        <f t="shared" ca="1" si="5"/>
        <v>28271947924.228001</v>
      </c>
      <c r="N24" s="16">
        <f t="shared" ca="1" si="6"/>
        <v>64643882294.37661</v>
      </c>
      <c r="O24" s="16">
        <f t="shared" ca="1" si="7"/>
        <v>17002324330.994287</v>
      </c>
      <c r="P24" s="12">
        <f t="shared" ca="1" si="14"/>
        <v>-2.0876796746964327E-3</v>
      </c>
      <c r="Q24" s="12"/>
      <c r="R24" s="12">
        <v>24</v>
      </c>
      <c r="S24" s="12" t="s">
        <v>113</v>
      </c>
    </row>
    <row r="25" spans="1:19" x14ac:dyDescent="0.2">
      <c r="A25" s="69">
        <v>-48319.5</v>
      </c>
      <c r="B25" s="69">
        <v>-4.8130625003977912E-2</v>
      </c>
      <c r="C25" s="12"/>
      <c r="D25" s="70">
        <f t="shared" si="3"/>
        <v>-4.83195</v>
      </c>
      <c r="E25" s="70">
        <f t="shared" si="3"/>
        <v>-4.8130625003977912E-2</v>
      </c>
      <c r="F25" s="16">
        <f t="shared" si="8"/>
        <v>23.347740802499999</v>
      </c>
      <c r="G25" s="16">
        <f t="shared" si="9"/>
        <v>-112.81511617063987</v>
      </c>
      <c r="H25" s="16">
        <f t="shared" si="10"/>
        <v>545.11700058072324</v>
      </c>
      <c r="I25" s="16">
        <f t="shared" si="11"/>
        <v>0.23256477348797105</v>
      </c>
      <c r="J25" s="16">
        <f t="shared" si="12"/>
        <v>-1.1237413572552017</v>
      </c>
      <c r="K25" s="16">
        <f t="shared" ca="1" si="4"/>
        <v>-1.9513307913379088E-2</v>
      </c>
      <c r="L25" s="16">
        <f t="shared" ca="1" si="13"/>
        <v>8.1895083746387953E-4</v>
      </c>
      <c r="M25" s="16">
        <f t="shared" ca="1" si="5"/>
        <v>18600817576.782333</v>
      </c>
      <c r="N25" s="16">
        <f t="shared" ca="1" si="6"/>
        <v>37504556784.969971</v>
      </c>
      <c r="O25" s="16">
        <f t="shared" ca="1" si="7"/>
        <v>12105930737.821703</v>
      </c>
      <c r="P25" s="12">
        <f t="shared" ca="1" si="14"/>
        <v>-2.8617317090598823E-2</v>
      </c>
      <c r="Q25" s="12"/>
      <c r="R25" s="12">
        <v>25</v>
      </c>
      <c r="S25" s="12" t="s">
        <v>114</v>
      </c>
    </row>
    <row r="26" spans="1:19" x14ac:dyDescent="0.2">
      <c r="A26" s="69">
        <v>-33048</v>
      </c>
      <c r="B26" s="69">
        <v>4.390000001876615E-3</v>
      </c>
      <c r="C26" s="12"/>
      <c r="D26" s="70">
        <f t="shared" si="3"/>
        <v>-3.3048000000000002</v>
      </c>
      <c r="E26" s="70">
        <f t="shared" si="3"/>
        <v>4.390000001876615E-3</v>
      </c>
      <c r="F26" s="16">
        <f t="shared" si="8"/>
        <v>10.921703040000001</v>
      </c>
      <c r="G26" s="16">
        <f t="shared" si="9"/>
        <v>-36.094044206592002</v>
      </c>
      <c r="H26" s="16">
        <f t="shared" si="10"/>
        <v>119.28359729394525</v>
      </c>
      <c r="I26" s="16">
        <f t="shared" si="11"/>
        <v>-1.4508072006201838E-2</v>
      </c>
      <c r="J26" s="16">
        <f t="shared" si="12"/>
        <v>4.7946276366095837E-2</v>
      </c>
      <c r="K26" s="16">
        <f t="shared" ca="1" si="4"/>
        <v>6.9913022544402237E-3</v>
      </c>
      <c r="L26" s="16">
        <f t="shared" ca="1" si="13"/>
        <v>6.7667734091925049E-6</v>
      </c>
      <c r="M26" s="16">
        <f t="shared" ca="1" si="5"/>
        <v>7715954579.417182</v>
      </c>
      <c r="N26" s="16">
        <f t="shared" ca="1" si="6"/>
        <v>36740062577.073532</v>
      </c>
      <c r="O26" s="16">
        <f t="shared" ca="1" si="7"/>
        <v>635827585.72194016</v>
      </c>
      <c r="P26" s="12">
        <f t="shared" ca="1" si="14"/>
        <v>-2.6013022525636087E-3</v>
      </c>
      <c r="Q26" s="12"/>
      <c r="R26" s="12">
        <v>26</v>
      </c>
      <c r="S26" s="12" t="s">
        <v>130</v>
      </c>
    </row>
    <row r="27" spans="1:19" x14ac:dyDescent="0.2">
      <c r="A27" s="69">
        <v>-29582</v>
      </c>
      <c r="B27" s="69">
        <v>1.8697499996051192E-2</v>
      </c>
      <c r="C27" s="12"/>
      <c r="D27" s="70">
        <f t="shared" si="3"/>
        <v>-2.9582000000000002</v>
      </c>
      <c r="E27" s="70">
        <f t="shared" si="3"/>
        <v>1.8697499996051192E-2</v>
      </c>
      <c r="F27" s="16">
        <f t="shared" si="8"/>
        <v>8.7509472400000003</v>
      </c>
      <c r="G27" s="16">
        <f t="shared" si="9"/>
        <v>-25.887052125368001</v>
      </c>
      <c r="H27" s="16">
        <f t="shared" si="10"/>
        <v>76.57907759726362</v>
      </c>
      <c r="I27" s="16">
        <f t="shared" si="11"/>
        <v>-5.5310944488318643E-2</v>
      </c>
      <c r="J27" s="16">
        <f t="shared" si="12"/>
        <v>0.16362083598534422</v>
      </c>
      <c r="K27" s="16">
        <f t="shared" ca="1" si="4"/>
        <v>1.0336957703079207E-2</v>
      </c>
      <c r="L27" s="16">
        <f t="shared" ca="1" si="13"/>
        <v>6.9898667432573267E-5</v>
      </c>
      <c r="M27" s="16">
        <f t="shared" ca="1" si="5"/>
        <v>15229560472.807102</v>
      </c>
      <c r="N27" s="16">
        <f t="shared" ca="1" si="6"/>
        <v>57245065522.40052</v>
      </c>
      <c r="O27" s="16">
        <f t="shared" ca="1" si="7"/>
        <v>1930838001.3878205</v>
      </c>
      <c r="P27" s="12">
        <f t="shared" ca="1" si="14"/>
        <v>8.3605422929719855E-3</v>
      </c>
      <c r="Q27" s="12"/>
      <c r="R27" s="12"/>
      <c r="S27" s="12"/>
    </row>
    <row r="28" spans="1:19" x14ac:dyDescent="0.2">
      <c r="A28" s="69">
        <v>-28999</v>
      </c>
      <c r="B28" s="69">
        <v>1.7788750003091991E-2</v>
      </c>
      <c r="C28" s="12"/>
      <c r="D28" s="70">
        <f t="shared" si="3"/>
        <v>-2.8999000000000001</v>
      </c>
      <c r="E28" s="70">
        <f t="shared" si="3"/>
        <v>1.7788750003091991E-2</v>
      </c>
      <c r="F28" s="16">
        <f t="shared" si="8"/>
        <v>8.4094200100000016</v>
      </c>
      <c r="G28" s="16">
        <f t="shared" si="9"/>
        <v>-24.386477086999005</v>
      </c>
      <c r="H28" s="16">
        <f t="shared" si="10"/>
        <v>70.71834490458842</v>
      </c>
      <c r="I28" s="16">
        <f t="shared" si="11"/>
        <v>-5.1585596133966467E-2</v>
      </c>
      <c r="J28" s="16">
        <f t="shared" si="12"/>
        <v>0.14959307022888937</v>
      </c>
      <c r="K28" s="16">
        <f t="shared" ca="1" si="4"/>
        <v>1.0802674304496884E-2</v>
      </c>
      <c r="L28" s="16">
        <f t="shared" ca="1" si="13"/>
        <v>4.8805253666501105E-5</v>
      </c>
      <c r="M28" s="16">
        <f t="shared" ca="1" si="5"/>
        <v>16598158177.910692</v>
      </c>
      <c r="N28" s="16">
        <f t="shared" ca="1" si="6"/>
        <v>60424390895.692688</v>
      </c>
      <c r="O28" s="16">
        <f t="shared" ca="1" si="7"/>
        <v>2176784679.3412514</v>
      </c>
      <c r="P28" s="12">
        <f t="shared" ca="1" si="14"/>
        <v>6.9860756985951067E-3</v>
      </c>
      <c r="Q28" s="12"/>
      <c r="R28" s="12"/>
      <c r="S28" s="12"/>
    </row>
    <row r="29" spans="1:19" x14ac:dyDescent="0.2">
      <c r="A29" s="69">
        <v>-28987</v>
      </c>
      <c r="B29" s="69">
        <v>2.6253750002069864E-2</v>
      </c>
      <c r="C29" s="12"/>
      <c r="D29" s="70">
        <f t="shared" si="3"/>
        <v>-2.8986999999999998</v>
      </c>
      <c r="E29" s="70">
        <f t="shared" si="3"/>
        <v>2.6253750002069864E-2</v>
      </c>
      <c r="F29" s="16">
        <f t="shared" si="8"/>
        <v>8.4024616899999991</v>
      </c>
      <c r="G29" s="16">
        <f t="shared" si="9"/>
        <v>-24.356215700802995</v>
      </c>
      <c r="H29" s="16">
        <f t="shared" si="10"/>
        <v>70.601362451917637</v>
      </c>
      <c r="I29" s="16">
        <f t="shared" si="11"/>
        <v>-7.6101745130999918E-2</v>
      </c>
      <c r="J29" s="16">
        <f t="shared" si="12"/>
        <v>0.22059612861122946</v>
      </c>
      <c r="K29" s="16">
        <f t="shared" ca="1" si="4"/>
        <v>1.0811966718977307E-2</v>
      </c>
      <c r="L29" s="16">
        <f t="shared" ca="1" si="13"/>
        <v>2.3844867096199676E-4</v>
      </c>
      <c r="M29" s="16">
        <f t="shared" ca="1" si="5"/>
        <v>16626512271.9974</v>
      </c>
      <c r="N29" s="16">
        <f t="shared" ca="1" si="6"/>
        <v>60488577680.588951</v>
      </c>
      <c r="O29" s="16">
        <f t="shared" ca="1" si="7"/>
        <v>2181878930.7336349</v>
      </c>
      <c r="P29" s="12">
        <f t="shared" ca="1" si="14"/>
        <v>1.5441783283092557E-2</v>
      </c>
      <c r="Q29" s="12"/>
      <c r="R29" s="12"/>
      <c r="S29" s="12"/>
    </row>
    <row r="30" spans="1:19" x14ac:dyDescent="0.2">
      <c r="A30" s="69">
        <v>-28975</v>
      </c>
      <c r="B30" s="69">
        <v>1.6718749997380655E-2</v>
      </c>
      <c r="C30" s="12"/>
      <c r="D30" s="70">
        <f t="shared" si="3"/>
        <v>-2.8975</v>
      </c>
      <c r="E30" s="70">
        <f t="shared" si="3"/>
        <v>1.6718749997380655E-2</v>
      </c>
      <c r="F30" s="16">
        <f t="shared" si="8"/>
        <v>8.3955062500000004</v>
      </c>
      <c r="G30" s="16">
        <f t="shared" si="9"/>
        <v>-24.325979359375001</v>
      </c>
      <c r="H30" s="16">
        <f t="shared" si="10"/>
        <v>70.484525193789068</v>
      </c>
      <c r="I30" s="16">
        <f t="shared" si="11"/>
        <v>-4.8442578117410449E-2</v>
      </c>
      <c r="J30" s="16">
        <f t="shared" si="12"/>
        <v>0.14036237009519678</v>
      </c>
      <c r="K30" s="16">
        <f t="shared" ca="1" si="4"/>
        <v>1.0821247294036017E-2</v>
      </c>
      <c r="L30" s="16">
        <f t="shared" ca="1" si="13"/>
        <v>3.478053813595732E-5</v>
      </c>
      <c r="M30" s="16">
        <f t="shared" ca="1" si="5"/>
        <v>16654873025.741964</v>
      </c>
      <c r="N30" s="16">
        <f t="shared" ca="1" si="6"/>
        <v>60552711516.512108</v>
      </c>
      <c r="O30" s="16">
        <f t="shared" ca="1" si="7"/>
        <v>2186974171.842732</v>
      </c>
      <c r="P30" s="12">
        <f t="shared" ca="1" si="14"/>
        <v>5.8975027033446384E-3</v>
      </c>
      <c r="Q30" s="12"/>
      <c r="R30" s="12"/>
      <c r="S30" s="12"/>
    </row>
    <row r="31" spans="1:19" x14ac:dyDescent="0.2">
      <c r="A31" s="69">
        <v>-28922</v>
      </c>
      <c r="B31" s="69">
        <v>1.3272500000311993E-2</v>
      </c>
      <c r="C31" s="12"/>
      <c r="D31" s="70">
        <f t="shared" si="3"/>
        <v>-2.8921999999999999</v>
      </c>
      <c r="E31" s="70">
        <f t="shared" si="3"/>
        <v>1.3272500000311993E-2</v>
      </c>
      <c r="F31" s="16">
        <f t="shared" si="8"/>
        <v>8.3648208400000001</v>
      </c>
      <c r="G31" s="16">
        <f t="shared" si="9"/>
        <v>-24.192734833448</v>
      </c>
      <c r="H31" s="16">
        <f t="shared" si="10"/>
        <v>69.970227685298312</v>
      </c>
      <c r="I31" s="16">
        <f t="shared" si="11"/>
        <v>-3.8386724500902344E-2</v>
      </c>
      <c r="J31" s="16">
        <f t="shared" si="12"/>
        <v>0.11102208460150975</v>
      </c>
      <c r="K31" s="16">
        <f t="shared" ca="1" si="4"/>
        <v>1.0862094879685015E-2</v>
      </c>
      <c r="L31" s="16">
        <f t="shared" ca="1" si="13"/>
        <v>5.8100528455447561E-6</v>
      </c>
      <c r="M31" s="16">
        <f t="shared" ca="1" si="5"/>
        <v>16780211536.97879</v>
      </c>
      <c r="N31" s="16">
        <f t="shared" ca="1" si="6"/>
        <v>60835332392.465225</v>
      </c>
      <c r="O31" s="16">
        <f t="shared" ca="1" si="7"/>
        <v>2209489548.4512143</v>
      </c>
      <c r="P31" s="12">
        <f t="shared" ca="1" si="14"/>
        <v>2.410405120626978E-3</v>
      </c>
      <c r="Q31" s="12"/>
      <c r="R31" s="12"/>
      <c r="S31" s="12"/>
    </row>
    <row r="32" spans="1:19" x14ac:dyDescent="0.2">
      <c r="A32" s="69">
        <v>-28912</v>
      </c>
      <c r="B32" s="69">
        <v>-5.340000003343448E-3</v>
      </c>
      <c r="C32" s="12"/>
      <c r="D32" s="70">
        <f t="shared" si="3"/>
        <v>-2.8912</v>
      </c>
      <c r="E32" s="70">
        <f t="shared" si="3"/>
        <v>-5.340000003343448E-3</v>
      </c>
      <c r="F32" s="16">
        <f t="shared" si="8"/>
        <v>8.3590374399999998</v>
      </c>
      <c r="G32" s="16">
        <f t="shared" si="9"/>
        <v>-24.167649046527998</v>
      </c>
      <c r="H32" s="16">
        <f t="shared" si="10"/>
        <v>69.873506923321756</v>
      </c>
      <c r="I32" s="16">
        <f t="shared" si="11"/>
        <v>1.5439008009666577E-2</v>
      </c>
      <c r="J32" s="16">
        <f t="shared" si="12"/>
        <v>-4.4637259957548005E-2</v>
      </c>
      <c r="K32" s="16">
        <f t="shared" ca="1" si="4"/>
        <v>1.0869776072581924E-2</v>
      </c>
      <c r="L32" s="16">
        <f t="shared" ca="1" si="13"/>
        <v>2.6275684043164258E-4</v>
      </c>
      <c r="M32" s="16">
        <f t="shared" ca="1" si="5"/>
        <v>16803874467.210823</v>
      </c>
      <c r="N32" s="16">
        <f t="shared" ca="1" si="6"/>
        <v>60888539985.927467</v>
      </c>
      <c r="O32" s="16">
        <f t="shared" ca="1" si="7"/>
        <v>2213739737.6672339</v>
      </c>
      <c r="P32" s="12">
        <f t="shared" ca="1" si="14"/>
        <v>-1.6209776075925372E-2</v>
      </c>
      <c r="Q32" s="12"/>
      <c r="R32" s="12"/>
      <c r="S32" s="12"/>
    </row>
    <row r="33" spans="1:19" x14ac:dyDescent="0.2">
      <c r="A33" s="69">
        <v>-28905</v>
      </c>
      <c r="B33" s="69">
        <v>6.4312499962397851E-3</v>
      </c>
      <c r="C33" s="12"/>
      <c r="D33" s="70">
        <f t="shared" si="3"/>
        <v>-2.8904999999999998</v>
      </c>
      <c r="E33" s="70">
        <f t="shared" si="3"/>
        <v>6.4312499962397851E-3</v>
      </c>
      <c r="F33" s="16">
        <f t="shared" si="8"/>
        <v>8.3549902499999984</v>
      </c>
      <c r="G33" s="16">
        <f t="shared" si="9"/>
        <v>-24.150099317624996</v>
      </c>
      <c r="H33" s="16">
        <f t="shared" si="10"/>
        <v>69.805862077595037</v>
      </c>
      <c r="I33" s="16">
        <f t="shared" si="11"/>
        <v>-1.8589528114131098E-2</v>
      </c>
      <c r="J33" s="16">
        <f t="shared" si="12"/>
        <v>5.3733031013895934E-2</v>
      </c>
      <c r="K33" s="16">
        <f t="shared" ca="1" si="4"/>
        <v>1.0875148015626494E-2</v>
      </c>
      <c r="L33" s="16">
        <f t="shared" ca="1" si="13"/>
        <v>1.9748229606709118E-5</v>
      </c>
      <c r="M33" s="16">
        <f t="shared" ca="1" si="5"/>
        <v>16820441156.097099</v>
      </c>
      <c r="N33" s="16">
        <f t="shared" ca="1" si="6"/>
        <v>60925763071.992928</v>
      </c>
      <c r="O33" s="16">
        <f t="shared" ca="1" si="7"/>
        <v>2216715234.9440269</v>
      </c>
      <c r="P33" s="12">
        <f t="shared" ca="1" si="14"/>
        <v>-4.4438980193867092E-3</v>
      </c>
      <c r="Q33" s="12"/>
      <c r="R33" s="12"/>
      <c r="S33" s="12"/>
    </row>
    <row r="34" spans="1:19" x14ac:dyDescent="0.2">
      <c r="A34" s="69">
        <v>-28900</v>
      </c>
      <c r="B34" s="69">
        <v>2.1124999999301508E-2</v>
      </c>
      <c r="C34" s="12"/>
      <c r="D34" s="70">
        <f t="shared" si="3"/>
        <v>-2.89</v>
      </c>
      <c r="E34" s="70">
        <f t="shared" si="3"/>
        <v>2.1124999999301508E-2</v>
      </c>
      <c r="F34" s="16">
        <f t="shared" si="8"/>
        <v>8.3521000000000001</v>
      </c>
      <c r="G34" s="16">
        <f t="shared" si="9"/>
        <v>-24.137569000000003</v>
      </c>
      <c r="H34" s="16">
        <f t="shared" si="10"/>
        <v>69.757574410000004</v>
      </c>
      <c r="I34" s="16">
        <f t="shared" si="11"/>
        <v>-6.1051249997981359E-2</v>
      </c>
      <c r="J34" s="16">
        <f t="shared" si="12"/>
        <v>0.17643811249416613</v>
      </c>
      <c r="K34" s="16">
        <f t="shared" ca="1" si="4"/>
        <v>1.0878982651254983E-2</v>
      </c>
      <c r="L34" s="16">
        <f t="shared" ca="1" si="13"/>
        <v>1.0498087149647035E-4</v>
      </c>
      <c r="M34" s="16">
        <f t="shared" ca="1" si="5"/>
        <v>16832275829.561644</v>
      </c>
      <c r="N34" s="16">
        <f t="shared" ca="1" si="6"/>
        <v>60952339765.066795</v>
      </c>
      <c r="O34" s="16">
        <f t="shared" ca="1" si="7"/>
        <v>2218840771.8901477</v>
      </c>
      <c r="P34" s="12">
        <f t="shared" ca="1" si="14"/>
        <v>1.0246017348046525E-2</v>
      </c>
      <c r="Q34" s="12"/>
      <c r="R34" s="12"/>
      <c r="S34" s="12"/>
    </row>
    <row r="35" spans="1:19" x14ac:dyDescent="0.2">
      <c r="A35" s="69">
        <v>-28898</v>
      </c>
      <c r="B35" s="69">
        <v>3.2024999964050949E-3</v>
      </c>
      <c r="C35" s="12"/>
      <c r="D35" s="70">
        <f t="shared" si="3"/>
        <v>-2.8898000000000001</v>
      </c>
      <c r="E35" s="70">
        <f t="shared" si="3"/>
        <v>3.2024999964050949E-3</v>
      </c>
      <c r="F35" s="16">
        <f t="shared" si="8"/>
        <v>8.3509440400000017</v>
      </c>
      <c r="G35" s="16">
        <f t="shared" si="9"/>
        <v>-24.132558086792006</v>
      </c>
      <c r="H35" s="16">
        <f t="shared" si="10"/>
        <v>69.738266359211551</v>
      </c>
      <c r="I35" s="16">
        <f t="shared" si="11"/>
        <v>-9.2545844896114431E-3</v>
      </c>
      <c r="J35" s="16">
        <f t="shared" si="12"/>
        <v>2.674389825807915E-2</v>
      </c>
      <c r="K35" s="16">
        <f t="shared" ca="1" si="4"/>
        <v>1.0880515929978934E-2</v>
      </c>
      <c r="L35" s="16">
        <f t="shared" ca="1" si="13"/>
        <v>5.8951928676213761E-5</v>
      </c>
      <c r="M35" s="16">
        <f t="shared" ca="1" si="5"/>
        <v>16837010007.09763</v>
      </c>
      <c r="N35" s="16">
        <f t="shared" ca="1" si="6"/>
        <v>60962967820.411148</v>
      </c>
      <c r="O35" s="16">
        <f t="shared" ca="1" si="7"/>
        <v>2219691028.7504549</v>
      </c>
      <c r="P35" s="12">
        <f t="shared" ca="1" si="14"/>
        <v>-7.6780159335738396E-3</v>
      </c>
      <c r="Q35" s="12"/>
      <c r="R35" s="12"/>
      <c r="S35" s="12"/>
    </row>
    <row r="36" spans="1:19" x14ac:dyDescent="0.2">
      <c r="A36" s="69">
        <v>-28862</v>
      </c>
      <c r="B36" s="69">
        <v>3.0597499993746169E-2</v>
      </c>
      <c r="C36" s="12"/>
      <c r="D36" s="70">
        <f t="shared" si="3"/>
        <v>-2.8862000000000001</v>
      </c>
      <c r="E36" s="70">
        <f t="shared" si="3"/>
        <v>3.0597499993746169E-2</v>
      </c>
      <c r="F36" s="16">
        <f t="shared" si="8"/>
        <v>8.3301504400000006</v>
      </c>
      <c r="G36" s="16">
        <f t="shared" si="9"/>
        <v>-24.042480199928004</v>
      </c>
      <c r="H36" s="16">
        <f t="shared" si="10"/>
        <v>69.39140635303221</v>
      </c>
      <c r="I36" s="16">
        <f t="shared" si="11"/>
        <v>-8.83105044819502E-2</v>
      </c>
      <c r="J36" s="16">
        <f t="shared" si="12"/>
        <v>0.2548817780358047</v>
      </c>
      <c r="K36" s="16">
        <f t="shared" ca="1" si="4"/>
        <v>1.0908058709757022E-2</v>
      </c>
      <c r="L36" s="16">
        <f t="shared" ca="1" si="13"/>
        <v>3.8767409807565617E-4</v>
      </c>
      <c r="M36" s="16">
        <f t="shared" ca="1" si="5"/>
        <v>16922255060.328856</v>
      </c>
      <c r="N36" s="16">
        <f t="shared" ca="1" si="6"/>
        <v>61154015844.332985</v>
      </c>
      <c r="O36" s="16">
        <f t="shared" ca="1" si="7"/>
        <v>2234999666.4652791</v>
      </c>
      <c r="P36" s="12">
        <f t="shared" ca="1" si="14"/>
        <v>1.9689441283989147E-2</v>
      </c>
      <c r="Q36" s="12"/>
      <c r="R36" s="12"/>
      <c r="S36" s="12"/>
    </row>
    <row r="37" spans="1:19" x14ac:dyDescent="0.2">
      <c r="A37" s="69">
        <v>-28792</v>
      </c>
      <c r="B37" s="69">
        <v>2.1309999996447004E-2</v>
      </c>
      <c r="C37" s="12"/>
      <c r="D37" s="70">
        <f t="shared" si="3"/>
        <v>-2.8792</v>
      </c>
      <c r="E37" s="70">
        <f t="shared" si="3"/>
        <v>2.1309999996447004E-2</v>
      </c>
      <c r="F37" s="16">
        <f t="shared" si="8"/>
        <v>8.2897926399999999</v>
      </c>
      <c r="G37" s="16">
        <f t="shared" si="9"/>
        <v>-23.867970969087999</v>
      </c>
      <c r="H37" s="16">
        <f t="shared" si="10"/>
        <v>68.720662014198169</v>
      </c>
      <c r="I37" s="16">
        <f t="shared" si="11"/>
        <v>-6.1355751989770217E-2</v>
      </c>
      <c r="J37" s="16">
        <f t="shared" si="12"/>
        <v>0.17665548112894641</v>
      </c>
      <c r="K37" s="16">
        <f t="shared" ca="1" si="4"/>
        <v>1.0961309085335748E-2</v>
      </c>
      <c r="L37" s="16">
        <f t="shared" ca="1" si="13"/>
        <v>1.0709540357371673E-4</v>
      </c>
      <c r="M37" s="16">
        <f t="shared" ca="1" si="5"/>
        <v>17088167834.515055</v>
      </c>
      <c r="N37" s="16">
        <f t="shared" ca="1" si="6"/>
        <v>61524093755.33477</v>
      </c>
      <c r="O37" s="16">
        <f t="shared" ca="1" si="7"/>
        <v>2264786906.2615538</v>
      </c>
      <c r="P37" s="12">
        <f t="shared" ca="1" si="14"/>
        <v>1.0348690911111257E-2</v>
      </c>
      <c r="Q37" s="12"/>
      <c r="R37" s="12"/>
      <c r="S37" s="12"/>
    </row>
    <row r="38" spans="1:19" x14ac:dyDescent="0.2">
      <c r="A38" s="69">
        <v>-28147</v>
      </c>
      <c r="B38" s="69">
        <v>-9.1962500009685755E-3</v>
      </c>
      <c r="C38" s="12"/>
      <c r="D38" s="70">
        <f t="shared" si="3"/>
        <v>-2.8147000000000002</v>
      </c>
      <c r="E38" s="70">
        <f t="shared" si="3"/>
        <v>-9.1962500009685755E-3</v>
      </c>
      <c r="F38" s="16">
        <f t="shared" si="8"/>
        <v>7.9225360900000013</v>
      </c>
      <c r="G38" s="16">
        <f t="shared" si="9"/>
        <v>-22.299562332523006</v>
      </c>
      <c r="H38" s="16">
        <f t="shared" si="10"/>
        <v>62.766578097352507</v>
      </c>
      <c r="I38" s="16">
        <f t="shared" si="11"/>
        <v>2.5884684877726251E-2</v>
      </c>
      <c r="J38" s="16">
        <f t="shared" si="12"/>
        <v>-7.2857622525336077E-2</v>
      </c>
      <c r="K38" s="16">
        <f t="shared" ca="1" si="4"/>
        <v>1.1433014769668987E-2</v>
      </c>
      <c r="L38" s="16">
        <f t="shared" ca="1" si="13"/>
        <v>4.25566564977068E-4</v>
      </c>
      <c r="M38" s="16">
        <f t="shared" ca="1" si="5"/>
        <v>18625313587.110329</v>
      </c>
      <c r="N38" s="16">
        <f t="shared" ca="1" si="6"/>
        <v>64842352715.23597</v>
      </c>
      <c r="O38" s="16">
        <f t="shared" ca="1" si="7"/>
        <v>2539960253.9861422</v>
      </c>
      <c r="P38" s="12">
        <f t="shared" ca="1" si="14"/>
        <v>-2.0629264770637562E-2</v>
      </c>
      <c r="Q38" s="12"/>
      <c r="R38" s="12"/>
      <c r="S38" s="12"/>
    </row>
    <row r="39" spans="1:19" x14ac:dyDescent="0.2">
      <c r="A39" s="69">
        <v>-27150.5</v>
      </c>
      <c r="B39" s="69">
        <v>1.8668124997930136E-2</v>
      </c>
      <c r="C39" s="12"/>
      <c r="D39" s="70">
        <f t="shared" si="3"/>
        <v>-2.7150500000000002</v>
      </c>
      <c r="E39" s="70">
        <f t="shared" si="3"/>
        <v>1.8668124997930136E-2</v>
      </c>
      <c r="F39" s="16">
        <f t="shared" si="8"/>
        <v>7.3714965025000012</v>
      </c>
      <c r="G39" s="16">
        <f t="shared" si="9"/>
        <v>-20.013981579112631</v>
      </c>
      <c r="H39" s="16">
        <f t="shared" si="10"/>
        <v>54.338960686369752</v>
      </c>
      <c r="I39" s="16">
        <f t="shared" si="11"/>
        <v>-5.0684892775630215E-2</v>
      </c>
      <c r="J39" s="16">
        <f t="shared" si="12"/>
        <v>0.13761201813047483</v>
      </c>
      <c r="K39" s="16">
        <f t="shared" ca="1" si="4"/>
        <v>1.2094537358062592E-2</v>
      </c>
      <c r="L39" s="16">
        <f t="shared" ca="1" si="13"/>
        <v>4.3212054459019338E-5</v>
      </c>
      <c r="M39" s="16">
        <f t="shared" ca="1" si="5"/>
        <v>21018222518.973885</v>
      </c>
      <c r="N39" s="16">
        <f t="shared" ca="1" si="6"/>
        <v>69609317880.939636</v>
      </c>
      <c r="O39" s="16">
        <f t="shared" ca="1" si="7"/>
        <v>2963189106.8432517</v>
      </c>
      <c r="P39" s="12">
        <f t="shared" ca="1" si="14"/>
        <v>6.5735876398675432E-3</v>
      </c>
      <c r="Q39" s="12"/>
      <c r="R39" s="12"/>
      <c r="S39" s="12"/>
    </row>
    <row r="40" spans="1:19" x14ac:dyDescent="0.2">
      <c r="A40" s="69">
        <v>-27129</v>
      </c>
      <c r="B40" s="69">
        <v>-1.2748749999445863E-2</v>
      </c>
      <c r="C40" s="12"/>
      <c r="D40" s="70">
        <f t="shared" si="3"/>
        <v>-2.7128999999999999</v>
      </c>
      <c r="E40" s="70">
        <f t="shared" si="3"/>
        <v>-1.2748749999445863E-2</v>
      </c>
      <c r="F40" s="16">
        <f t="shared" si="8"/>
        <v>7.3598264099999993</v>
      </c>
      <c r="G40" s="16">
        <f t="shared" si="9"/>
        <v>-19.966473067688998</v>
      </c>
      <c r="H40" s="16">
        <f t="shared" si="10"/>
        <v>54.167044785333481</v>
      </c>
      <c r="I40" s="16">
        <f t="shared" si="11"/>
        <v>3.4586083873496681E-2</v>
      </c>
      <c r="J40" s="16">
        <f t="shared" si="12"/>
        <v>-9.3828586940409145E-2</v>
      </c>
      <c r="K40" s="16">
        <f t="shared" ca="1" si="4"/>
        <v>1.210791029318779E-2</v>
      </c>
      <c r="L40" s="16">
        <f t="shared" ca="1" si="13"/>
        <v>6.1785356090339049E-4</v>
      </c>
      <c r="M40" s="16">
        <f t="shared" ca="1" si="5"/>
        <v>21069944857.462852</v>
      </c>
      <c r="N40" s="16">
        <f t="shared" ca="1" si="6"/>
        <v>69706934883.987823</v>
      </c>
      <c r="O40" s="16">
        <f t="shared" ca="1" si="7"/>
        <v>2972239897.0008636</v>
      </c>
      <c r="P40" s="12">
        <f t="shared" ca="1" si="14"/>
        <v>-2.4856660292633653E-2</v>
      </c>
      <c r="Q40" s="12"/>
      <c r="R40" s="12"/>
      <c r="S40" s="12"/>
    </row>
    <row r="41" spans="1:19" x14ac:dyDescent="0.2">
      <c r="A41" s="69">
        <v>-26465</v>
      </c>
      <c r="B41" s="69">
        <v>-2.2018750001734588E-2</v>
      </c>
      <c r="C41" s="12"/>
      <c r="D41" s="70">
        <f t="shared" si="3"/>
        <v>-2.6465000000000001</v>
      </c>
      <c r="E41" s="70">
        <f t="shared" si="3"/>
        <v>-2.2018750001734588E-2</v>
      </c>
      <c r="F41" s="16">
        <f t="shared" si="8"/>
        <v>7.0039622500000007</v>
      </c>
      <c r="G41" s="16">
        <f t="shared" si="9"/>
        <v>-18.535986094625002</v>
      </c>
      <c r="H41" s="16">
        <f t="shared" si="10"/>
        <v>49.055487199425073</v>
      </c>
      <c r="I41" s="16">
        <f t="shared" si="11"/>
        <v>5.8272621879590591E-2</v>
      </c>
      <c r="J41" s="16">
        <f t="shared" si="12"/>
        <v>-0.1542184938043365</v>
      </c>
      <c r="K41" s="16">
        <f t="shared" ca="1" si="4"/>
        <v>1.2502204576916257E-2</v>
      </c>
      <c r="L41" s="16">
        <f t="shared" ca="1" si="13"/>
        <v>1.1916963050212746E-3</v>
      </c>
      <c r="M41" s="16">
        <f t="shared" ca="1" si="5"/>
        <v>22666270417.82246</v>
      </c>
      <c r="N41" s="16">
        <f t="shared" ca="1" si="6"/>
        <v>72604706925.321899</v>
      </c>
      <c r="O41" s="16">
        <f t="shared" ca="1" si="7"/>
        <v>3248987034.2675233</v>
      </c>
      <c r="P41" s="12">
        <f t="shared" ca="1" si="14"/>
        <v>-3.4520954578650842E-2</v>
      </c>
      <c r="Q41" s="12"/>
      <c r="R41" s="12"/>
      <c r="S41" s="12"/>
    </row>
    <row r="42" spans="1:19" x14ac:dyDescent="0.2">
      <c r="A42" s="69">
        <v>-26284</v>
      </c>
      <c r="B42" s="69">
        <v>-1.5050000001792796E-3</v>
      </c>
      <c r="C42" s="12"/>
      <c r="D42" s="70">
        <f t="shared" si="3"/>
        <v>-2.6284000000000001</v>
      </c>
      <c r="E42" s="70">
        <f t="shared" si="3"/>
        <v>-1.5050000001792796E-3</v>
      </c>
      <c r="F42" s="16">
        <f t="shared" si="8"/>
        <v>6.9084865600000001</v>
      </c>
      <c r="G42" s="16">
        <f t="shared" si="9"/>
        <v>-18.158266074304002</v>
      </c>
      <c r="H42" s="16">
        <f t="shared" si="10"/>
        <v>47.727186549700633</v>
      </c>
      <c r="I42" s="16">
        <f t="shared" si="11"/>
        <v>3.9557420004712185E-3</v>
      </c>
      <c r="J42" s="16">
        <f t="shared" si="12"/>
        <v>-1.0397272274038551E-2</v>
      </c>
      <c r="K42" s="16">
        <f t="shared" ca="1" si="4"/>
        <v>1.2603397966453527E-2</v>
      </c>
      <c r="L42" s="16">
        <f t="shared" ca="1" si="13"/>
        <v>1.9904689318488871E-4</v>
      </c>
      <c r="M42" s="16">
        <f t="shared" ca="1" si="5"/>
        <v>23100552427.25428</v>
      </c>
      <c r="N42" s="16">
        <f t="shared" ca="1" si="6"/>
        <v>73353973093.464325</v>
      </c>
      <c r="O42" s="16">
        <f t="shared" ca="1" si="7"/>
        <v>3323311367.0889359</v>
      </c>
      <c r="P42" s="12">
        <f t="shared" ca="1" si="14"/>
        <v>-1.4108397966632807E-2</v>
      </c>
      <c r="Q42" s="12"/>
      <c r="R42" s="12"/>
      <c r="S42" s="12"/>
    </row>
    <row r="43" spans="1:19" x14ac:dyDescent="0.2">
      <c r="A43" s="69">
        <v>-24568</v>
      </c>
      <c r="B43" s="69">
        <v>3.0989999999292195E-2</v>
      </c>
      <c r="C43" s="12"/>
      <c r="D43" s="70">
        <f t="shared" si="3"/>
        <v>-2.4567999999999999</v>
      </c>
      <c r="E43" s="70">
        <f t="shared" si="3"/>
        <v>3.0989999999292195E-2</v>
      </c>
      <c r="F43" s="16">
        <f t="shared" si="8"/>
        <v>6.0358662399999989</v>
      </c>
      <c r="G43" s="16">
        <f t="shared" si="9"/>
        <v>-14.828916178431996</v>
      </c>
      <c r="H43" s="16">
        <f t="shared" si="10"/>
        <v>36.431681267171726</v>
      </c>
      <c r="I43" s="16">
        <f t="shared" si="11"/>
        <v>-7.6136231998261056E-2</v>
      </c>
      <c r="J43" s="16">
        <f t="shared" si="12"/>
        <v>0.18705149477332775</v>
      </c>
      <c r="K43" s="16">
        <f t="shared" ca="1" si="4"/>
        <v>1.342895789858083E-2</v>
      </c>
      <c r="L43" s="16">
        <f t="shared" ca="1" si="13"/>
        <v>3.0839019966295703E-4</v>
      </c>
      <c r="M43" s="16">
        <f t="shared" ca="1" si="5"/>
        <v>27168800446.963371</v>
      </c>
      <c r="N43" s="16">
        <f t="shared" ca="1" si="6"/>
        <v>79517443296.245041</v>
      </c>
      <c r="O43" s="16">
        <f t="shared" ca="1" si="7"/>
        <v>3993531526.8822384</v>
      </c>
      <c r="P43" s="12">
        <f t="shared" ca="1" si="14"/>
        <v>1.7561042100711365E-2</v>
      </c>
      <c r="Q43" s="12"/>
      <c r="R43" s="12"/>
      <c r="S43" s="12"/>
    </row>
    <row r="44" spans="1:19" x14ac:dyDescent="0.2">
      <c r="A44" s="69">
        <v>-11378</v>
      </c>
      <c r="B44" s="69">
        <v>2.6102499992703088E-2</v>
      </c>
      <c r="C44" s="12"/>
      <c r="D44" s="70">
        <f t="shared" si="3"/>
        <v>-1.1377999999999999</v>
      </c>
      <c r="E44" s="70">
        <f t="shared" si="3"/>
        <v>2.6102499992703088E-2</v>
      </c>
      <c r="F44" s="16">
        <f t="shared" si="8"/>
        <v>1.2945888399999999</v>
      </c>
      <c r="G44" s="16">
        <f t="shared" si="9"/>
        <v>-1.4729831821519996</v>
      </c>
      <c r="H44" s="16">
        <f t="shared" si="10"/>
        <v>1.6759602646525451</v>
      </c>
      <c r="I44" s="16">
        <f t="shared" si="11"/>
        <v>-2.969942449169757E-2</v>
      </c>
      <c r="J44" s="16">
        <f t="shared" si="12"/>
        <v>3.3792005186653491E-2</v>
      </c>
      <c r="K44" s="16">
        <f t="shared" ca="1" si="4"/>
        <v>1.169214143531392E-2</v>
      </c>
      <c r="L44" s="16">
        <f t="shared" ca="1" si="13"/>
        <v>2.0765843375251922E-4</v>
      </c>
      <c r="M44" s="16">
        <f t="shared" ca="1" si="5"/>
        <v>47151977818.873161</v>
      </c>
      <c r="N44" s="16">
        <f t="shared" ca="1" si="6"/>
        <v>60995850977.468727</v>
      </c>
      <c r="O44" s="16">
        <f t="shared" ca="1" si="7"/>
        <v>4842955067.7288599</v>
      </c>
      <c r="P44" s="12">
        <f t="shared" ca="1" si="14"/>
        <v>1.4410358557389168E-2</v>
      </c>
      <c r="Q44" s="12"/>
      <c r="R44" s="12"/>
      <c r="S44" s="12"/>
    </row>
    <row r="45" spans="1:19" x14ac:dyDescent="0.2">
      <c r="A45" s="69">
        <v>-10576</v>
      </c>
      <c r="B45" s="69">
        <v>1.81799999991199E-2</v>
      </c>
      <c r="C45" s="12"/>
      <c r="D45" s="70">
        <f t="shared" si="3"/>
        <v>-1.0576000000000001</v>
      </c>
      <c r="E45" s="70">
        <f t="shared" si="3"/>
        <v>1.81799999991199E-2</v>
      </c>
      <c r="F45" s="16">
        <f t="shared" si="8"/>
        <v>1.1185177600000002</v>
      </c>
      <c r="G45" s="16">
        <f t="shared" si="9"/>
        <v>-1.1829443829760005</v>
      </c>
      <c r="H45" s="16">
        <f t="shared" si="10"/>
        <v>1.2510819794354182</v>
      </c>
      <c r="I45" s="16">
        <f t="shared" si="11"/>
        <v>-1.9227167999069209E-2</v>
      </c>
      <c r="J45" s="16">
        <f t="shared" si="12"/>
        <v>2.0334652875815599E-2</v>
      </c>
      <c r="K45" s="16">
        <f t="shared" ca="1" si="4"/>
        <v>1.1125227419773516E-2</v>
      </c>
      <c r="L45" s="16">
        <f t="shared" ca="1" si="13"/>
        <v>4.9769816146297636E-5</v>
      </c>
      <c r="M45" s="16">
        <f t="shared" ca="1" si="5"/>
        <v>47383938537.102432</v>
      </c>
      <c r="N45" s="16">
        <f t="shared" ca="1" si="6"/>
        <v>56622438261.528603</v>
      </c>
      <c r="O45" s="16">
        <f t="shared" ca="1" si="7"/>
        <v>4612071530.8815889</v>
      </c>
      <c r="P45" s="12">
        <f t="shared" ca="1" si="14"/>
        <v>7.0547725793463842E-3</v>
      </c>
      <c r="Q45" s="12"/>
      <c r="R45" s="12"/>
      <c r="S45" s="12"/>
    </row>
    <row r="46" spans="1:19" x14ac:dyDescent="0.2">
      <c r="A46" s="69">
        <v>-8783</v>
      </c>
      <c r="B46" s="69">
        <v>1.2158749996160623E-2</v>
      </c>
      <c r="C46" s="12"/>
      <c r="D46" s="70">
        <f t="shared" si="3"/>
        <v>-0.87829999999999997</v>
      </c>
      <c r="E46" s="70">
        <f t="shared" si="3"/>
        <v>1.2158749996160623E-2</v>
      </c>
      <c r="F46" s="16">
        <f t="shared" si="8"/>
        <v>0.77141088999999996</v>
      </c>
      <c r="G46" s="16">
        <f t="shared" si="9"/>
        <v>-0.67753018468699999</v>
      </c>
      <c r="H46" s="16">
        <f t="shared" si="10"/>
        <v>0.595074761210592</v>
      </c>
      <c r="I46" s="16">
        <f t="shared" si="11"/>
        <v>-1.0679030121627875E-2</v>
      </c>
      <c r="J46" s="16">
        <f t="shared" si="12"/>
        <v>9.3793921558257623E-3</v>
      </c>
      <c r="K46" s="16">
        <f t="shared" ca="1" si="4"/>
        <v>9.6665260771906063E-3</v>
      </c>
      <c r="L46" s="16">
        <f t="shared" ca="1" si="13"/>
        <v>6.2111800622862673E-6</v>
      </c>
      <c r="M46" s="16">
        <f t="shared" ca="1" si="5"/>
        <v>47425258571.238098</v>
      </c>
      <c r="N46" s="16">
        <f t="shared" ca="1" si="6"/>
        <v>46197187334.853157</v>
      </c>
      <c r="O46" s="16">
        <f t="shared" ca="1" si="7"/>
        <v>4006994696.4271693</v>
      </c>
      <c r="P46" s="12">
        <f t="shared" ca="1" si="14"/>
        <v>2.4922239189700164E-3</v>
      </c>
      <c r="Q46" s="12"/>
      <c r="R46" s="12"/>
      <c r="S46" s="12"/>
    </row>
    <row r="47" spans="1:19" x14ac:dyDescent="0.2">
      <c r="A47" s="69">
        <v>-6157</v>
      </c>
      <c r="B47" s="69">
        <v>8.9162499934900552E-3</v>
      </c>
      <c r="C47" s="12"/>
      <c r="D47" s="70">
        <f t="shared" si="3"/>
        <v>-0.61570000000000003</v>
      </c>
      <c r="E47" s="70">
        <f t="shared" si="3"/>
        <v>8.9162499934900552E-3</v>
      </c>
      <c r="F47" s="16">
        <f t="shared" si="8"/>
        <v>0.37908649000000005</v>
      </c>
      <c r="G47" s="16">
        <f t="shared" si="9"/>
        <v>-0.23340355189300005</v>
      </c>
      <c r="H47" s="16">
        <f t="shared" si="10"/>
        <v>0.14370656690052014</v>
      </c>
      <c r="I47" s="16">
        <f t="shared" si="11"/>
        <v>-5.4897351209918276E-3</v>
      </c>
      <c r="J47" s="16">
        <f t="shared" si="12"/>
        <v>3.3800299139946683E-3</v>
      </c>
      <c r="K47" s="16">
        <f t="shared" ca="1" si="4"/>
        <v>7.0530925886763511E-3</v>
      </c>
      <c r="L47" s="16">
        <f t="shared" ca="1" si="13"/>
        <v>3.471355515112137E-6</v>
      </c>
      <c r="M47" s="16">
        <f t="shared" ca="1" si="5"/>
        <v>46300100829.225464</v>
      </c>
      <c r="N47" s="16">
        <f t="shared" ca="1" si="6"/>
        <v>30309715379.084488</v>
      </c>
      <c r="O47" s="16">
        <f t="shared" ca="1" si="7"/>
        <v>2960277648.5369334</v>
      </c>
      <c r="P47" s="12">
        <f t="shared" ca="1" si="14"/>
        <v>1.8631574048137041E-3</v>
      </c>
      <c r="Q47" s="12"/>
      <c r="R47" s="12"/>
      <c r="S47" s="12"/>
    </row>
    <row r="48" spans="1:19" x14ac:dyDescent="0.2">
      <c r="A48" s="69">
        <v>-700.5</v>
      </c>
      <c r="B48" s="69">
        <v>-3.5943750044680201E-3</v>
      </c>
      <c r="C48" s="12"/>
      <c r="D48" s="70">
        <f t="shared" si="3"/>
        <v>-7.0050000000000001E-2</v>
      </c>
      <c r="E48" s="70">
        <f t="shared" si="3"/>
        <v>-3.5943750044680201E-3</v>
      </c>
      <c r="F48" s="16">
        <f t="shared" si="8"/>
        <v>4.9070025000000003E-3</v>
      </c>
      <c r="G48" s="16">
        <f t="shared" si="9"/>
        <v>-3.4373552512500003E-4</v>
      </c>
      <c r="H48" s="16">
        <f t="shared" si="10"/>
        <v>2.4078673535006253E-5</v>
      </c>
      <c r="I48" s="16">
        <f t="shared" si="11"/>
        <v>2.5178596906298483E-4</v>
      </c>
      <c r="J48" s="16">
        <f t="shared" si="12"/>
        <v>-1.7637607132862089E-5</v>
      </c>
      <c r="K48" s="16">
        <f t="shared" ca="1" si="4"/>
        <v>-1.9029606575078002E-4</v>
      </c>
      <c r="L48" s="16">
        <f t="shared" ca="1" si="13"/>
        <v>1.158775342101829E-5</v>
      </c>
      <c r="M48" s="16">
        <f t="shared" ca="1" si="5"/>
        <v>39748201178.451881</v>
      </c>
      <c r="N48" s="16">
        <f t="shared" ca="1" si="6"/>
        <v>3864180043.2216663</v>
      </c>
      <c r="O48" s="16">
        <f t="shared" ca="1" si="7"/>
        <v>773029113.12489808</v>
      </c>
      <c r="P48" s="12">
        <f t="shared" ca="1" si="14"/>
        <v>-3.4040789387172398E-3</v>
      </c>
      <c r="Q48" s="12"/>
      <c r="R48" s="12"/>
      <c r="S48" s="12"/>
    </row>
    <row r="49" spans="1:19" x14ac:dyDescent="0.2">
      <c r="A49" s="69">
        <v>-700</v>
      </c>
      <c r="B49" s="69">
        <v>-5.525000007764902E-3</v>
      </c>
      <c r="C49" s="12"/>
      <c r="D49" s="70">
        <f t="shared" si="3"/>
        <v>-7.0000000000000007E-2</v>
      </c>
      <c r="E49" s="70">
        <f t="shared" si="3"/>
        <v>-5.525000007764902E-3</v>
      </c>
      <c r="F49" s="16">
        <f t="shared" si="8"/>
        <v>4.9000000000000007E-3</v>
      </c>
      <c r="G49" s="16">
        <f t="shared" si="9"/>
        <v>-3.430000000000001E-4</v>
      </c>
      <c r="H49" s="16">
        <f t="shared" si="10"/>
        <v>2.4010000000000006E-5</v>
      </c>
      <c r="I49" s="16">
        <f t="shared" si="11"/>
        <v>3.8675000054354318E-4</v>
      </c>
      <c r="J49" s="16">
        <f t="shared" si="12"/>
        <v>-2.7072500038048024E-5</v>
      </c>
      <c r="K49" s="16">
        <f t="shared" ca="1" si="4"/>
        <v>-1.9107197139205855E-4</v>
      </c>
      <c r="L49" s="16">
        <f t="shared" ca="1" si="13"/>
        <v>2.8450788297204253E-5</v>
      </c>
      <c r="M49" s="16">
        <f t="shared" ca="1" si="5"/>
        <v>39747367014.852676</v>
      </c>
      <c r="N49" s="16">
        <f t="shared" ca="1" si="6"/>
        <v>3862696717.7491961</v>
      </c>
      <c r="O49" s="16">
        <f t="shared" ca="1" si="7"/>
        <v>772865595.15872455</v>
      </c>
      <c r="P49" s="12">
        <f t="shared" ca="1" si="14"/>
        <v>-5.333928036372843E-3</v>
      </c>
      <c r="Q49" s="12"/>
      <c r="R49" s="12"/>
      <c r="S49" s="12"/>
    </row>
    <row r="50" spans="1:19" x14ac:dyDescent="0.2">
      <c r="A50" s="69">
        <v>-9.5</v>
      </c>
      <c r="B50" s="69">
        <v>-1.8124999769497663E-5</v>
      </c>
      <c r="C50" s="12"/>
      <c r="D50" s="70">
        <f t="shared" si="3"/>
        <v>-9.5E-4</v>
      </c>
      <c r="E50" s="70">
        <f t="shared" si="3"/>
        <v>-1.8124999769497663E-5</v>
      </c>
      <c r="F50" s="16">
        <f t="shared" si="8"/>
        <v>9.0250000000000004E-7</v>
      </c>
      <c r="G50" s="16">
        <f t="shared" si="9"/>
        <v>-8.5737500000000005E-10</v>
      </c>
      <c r="H50" s="16">
        <f t="shared" si="10"/>
        <v>8.1450625000000009E-13</v>
      </c>
      <c r="I50" s="16">
        <f t="shared" si="11"/>
        <v>1.7218749781022779E-8</v>
      </c>
      <c r="J50" s="16">
        <f t="shared" si="12"/>
        <v>-1.635781229197164E-11</v>
      </c>
      <c r="K50" s="16">
        <f t="shared" ca="1" si="4"/>
        <v>-1.2822122744808708E-3</v>
      </c>
      <c r="L50" s="16">
        <f t="shared" ca="1" si="13"/>
        <v>1.5979166380872266E-6</v>
      </c>
      <c r="M50" s="16">
        <f t="shared" ca="1" si="5"/>
        <v>38559517143.56459</v>
      </c>
      <c r="N50" s="16">
        <f t="shared" ca="1" si="6"/>
        <v>2059283155.0972431</v>
      </c>
      <c r="O50" s="16">
        <f t="shared" ca="1" si="7"/>
        <v>559385359.43762481</v>
      </c>
      <c r="P50" s="12">
        <f t="shared" ca="1" si="14"/>
        <v>1.2640872747113731E-3</v>
      </c>
      <c r="Q50" s="12"/>
      <c r="R50" s="12"/>
      <c r="S50" s="12"/>
    </row>
    <row r="51" spans="1:19" x14ac:dyDescent="0.2">
      <c r="A51" s="69">
        <v>-4.5</v>
      </c>
      <c r="B51" s="69">
        <v>1.4756250020582229E-3</v>
      </c>
      <c r="C51" s="12"/>
      <c r="D51" s="70">
        <f t="shared" si="3"/>
        <v>-4.4999999999999999E-4</v>
      </c>
      <c r="E51" s="70">
        <f t="shared" si="3"/>
        <v>1.4756250020582229E-3</v>
      </c>
      <c r="F51" s="16">
        <f t="shared" si="8"/>
        <v>2.0249999999999999E-7</v>
      </c>
      <c r="G51" s="16">
        <f t="shared" si="9"/>
        <v>-9.1124999999999996E-11</v>
      </c>
      <c r="H51" s="16">
        <f t="shared" si="10"/>
        <v>4.100625E-14</v>
      </c>
      <c r="I51" s="16">
        <f t="shared" si="11"/>
        <v>-6.6403125092620033E-7</v>
      </c>
      <c r="J51" s="16">
        <f t="shared" si="12"/>
        <v>2.9881406291679013E-10</v>
      </c>
      <c r="K51" s="16">
        <f t="shared" ca="1" si="4"/>
        <v>-1.2902563197512002E-3</v>
      </c>
      <c r="L51" s="16">
        <f t="shared" ca="1" si="13"/>
        <v>7.6500994863342433E-6</v>
      </c>
      <c r="M51" s="16">
        <f t="shared" ca="1" si="5"/>
        <v>38550659303.511482</v>
      </c>
      <c r="N51" s="16">
        <f t="shared" ca="1" si="6"/>
        <v>2048082653.0343094</v>
      </c>
      <c r="O51" s="16">
        <f t="shared" ca="1" si="7"/>
        <v>557934805.73614204</v>
      </c>
      <c r="P51" s="12">
        <f t="shared" ca="1" si="14"/>
        <v>2.7658813218094233E-3</v>
      </c>
      <c r="Q51" s="12"/>
      <c r="R51" s="12"/>
      <c r="S51" s="12"/>
    </row>
    <row r="52" spans="1:19" x14ac:dyDescent="0.2">
      <c r="A52" s="69">
        <v>0</v>
      </c>
      <c r="B52" s="69">
        <v>0</v>
      </c>
      <c r="C52" s="12"/>
      <c r="D52" s="70">
        <f t="shared" si="3"/>
        <v>0</v>
      </c>
      <c r="E52" s="70">
        <f t="shared" si="3"/>
        <v>0</v>
      </c>
      <c r="F52" s="16">
        <f t="shared" si="8"/>
        <v>0</v>
      </c>
      <c r="G52" s="16">
        <f t="shared" si="9"/>
        <v>0</v>
      </c>
      <c r="H52" s="16">
        <f t="shared" si="10"/>
        <v>0</v>
      </c>
      <c r="I52" s="16">
        <f t="shared" si="11"/>
        <v>0</v>
      </c>
      <c r="J52" s="16">
        <f t="shared" si="12"/>
        <v>0</v>
      </c>
      <c r="K52" s="16">
        <f t="shared" ca="1" si="4"/>
        <v>-1.2974977179086558E-3</v>
      </c>
      <c r="L52" s="16">
        <f t="shared" ca="1" si="13"/>
        <v>1.6835003279781698E-6</v>
      </c>
      <c r="M52" s="16">
        <f t="shared" ca="1" si="5"/>
        <v>38542684157.213394</v>
      </c>
      <c r="N52" s="16">
        <f t="shared" ca="1" si="6"/>
        <v>2038025945.6744416</v>
      </c>
      <c r="O52" s="16">
        <f t="shared" ca="1" si="7"/>
        <v>556630545.75968015</v>
      </c>
      <c r="P52" s="12">
        <f t="shared" ca="1" si="14"/>
        <v>1.2974977179086558E-3</v>
      </c>
      <c r="Q52" s="12"/>
      <c r="R52" s="12"/>
      <c r="S52" s="12"/>
    </row>
    <row r="53" spans="1:19" x14ac:dyDescent="0.2">
      <c r="A53" s="69">
        <v>0</v>
      </c>
      <c r="B53" s="69">
        <v>0</v>
      </c>
      <c r="C53" s="12"/>
      <c r="D53" s="70">
        <f t="shared" ref="D53:E84" si="15">A53/A$18</f>
        <v>0</v>
      </c>
      <c r="E53" s="70">
        <f t="shared" si="15"/>
        <v>0</v>
      </c>
      <c r="F53" s="16">
        <f t="shared" si="8"/>
        <v>0</v>
      </c>
      <c r="G53" s="16">
        <f t="shared" si="9"/>
        <v>0</v>
      </c>
      <c r="H53" s="16">
        <f t="shared" si="10"/>
        <v>0</v>
      </c>
      <c r="I53" s="16">
        <f t="shared" si="11"/>
        <v>0</v>
      </c>
      <c r="J53" s="16">
        <f t="shared" si="12"/>
        <v>0</v>
      </c>
      <c r="K53" s="16">
        <f t="shared" ca="1" si="4"/>
        <v>-1.2974977179086558E-3</v>
      </c>
      <c r="L53" s="16">
        <f t="shared" ca="1" si="13"/>
        <v>1.6835003279781698E-6</v>
      </c>
      <c r="M53" s="16">
        <f t="shared" ca="1" si="5"/>
        <v>38542684157.213394</v>
      </c>
      <c r="N53" s="16">
        <f t="shared" ca="1" si="6"/>
        <v>2038025945.6744416</v>
      </c>
      <c r="O53" s="16">
        <f t="shared" ca="1" si="7"/>
        <v>556630545.75968015</v>
      </c>
      <c r="P53" s="12">
        <f t="shared" ca="1" si="14"/>
        <v>1.2974977179086558E-3</v>
      </c>
      <c r="Q53" s="12"/>
      <c r="R53" s="12"/>
      <c r="S53" s="12"/>
    </row>
    <row r="54" spans="1:19" x14ac:dyDescent="0.2">
      <c r="A54" s="69">
        <v>81.5</v>
      </c>
      <c r="B54" s="69">
        <v>1.8081249945680611E-3</v>
      </c>
      <c r="C54" s="12"/>
      <c r="D54" s="70">
        <f t="shared" si="15"/>
        <v>8.1499999999999993E-3</v>
      </c>
      <c r="E54" s="70">
        <f t="shared" si="15"/>
        <v>1.8081249945680611E-3</v>
      </c>
      <c r="F54" s="16">
        <f t="shared" si="8"/>
        <v>6.642249999999999E-5</v>
      </c>
      <c r="G54" s="16">
        <f t="shared" si="9"/>
        <v>5.4134337499999991E-7</v>
      </c>
      <c r="H54" s="16">
        <f t="shared" si="10"/>
        <v>4.4119485062499982E-9</v>
      </c>
      <c r="I54" s="16">
        <f t="shared" si="11"/>
        <v>1.4736218705729697E-5</v>
      </c>
      <c r="J54" s="16">
        <f t="shared" si="12"/>
        <v>1.2010018245169702E-7</v>
      </c>
      <c r="K54" s="16">
        <f t="shared" ca="1" si="4"/>
        <v>-1.4289356182420646E-3</v>
      </c>
      <c r="L54" s="16">
        <f t="shared" ca="1" si="13"/>
        <v>1.0478561411006666E-5</v>
      </c>
      <c r="M54" s="16">
        <f t="shared" ca="1" si="5"/>
        <v>38397740101.0783</v>
      </c>
      <c r="N54" s="16">
        <f t="shared" ca="1" si="6"/>
        <v>1859800167.9896166</v>
      </c>
      <c r="O54" s="16">
        <f t="shared" ca="1" si="7"/>
        <v>533213425.51432961</v>
      </c>
      <c r="P54" s="12">
        <f t="shared" ca="1" si="14"/>
        <v>3.2370606128101255E-3</v>
      </c>
      <c r="Q54" s="12"/>
      <c r="R54" s="12"/>
      <c r="S54" s="12"/>
    </row>
    <row r="55" spans="1:19" x14ac:dyDescent="0.2">
      <c r="A55" s="69">
        <v>84</v>
      </c>
      <c r="B55" s="69">
        <v>2.5499999901512638E-4</v>
      </c>
      <c r="C55" s="12"/>
      <c r="D55" s="70">
        <f t="shared" si="15"/>
        <v>8.3999999999999995E-3</v>
      </c>
      <c r="E55" s="70">
        <f t="shared" si="15"/>
        <v>2.5499999901512638E-4</v>
      </c>
      <c r="F55" s="16">
        <f t="shared" si="8"/>
        <v>7.0559999999999989E-5</v>
      </c>
      <c r="G55" s="16">
        <f t="shared" si="9"/>
        <v>5.9270399999999985E-7</v>
      </c>
      <c r="H55" s="16">
        <f t="shared" si="10"/>
        <v>4.9787135999999983E-9</v>
      </c>
      <c r="I55" s="16">
        <f t="shared" si="11"/>
        <v>2.1419999917270614E-6</v>
      </c>
      <c r="J55" s="16">
        <f t="shared" si="12"/>
        <v>1.7992799930507316E-8</v>
      </c>
      <c r="K55" s="16">
        <f t="shared" ca="1" si="4"/>
        <v>-1.4329760885872648E-3</v>
      </c>
      <c r="L55" s="16">
        <f t="shared" ca="1" si="13"/>
        <v>2.8492632723174753E-6</v>
      </c>
      <c r="M55" s="16">
        <f t="shared" ca="1" si="5"/>
        <v>38393278864.746025</v>
      </c>
      <c r="N55" s="16">
        <f t="shared" ca="1" si="6"/>
        <v>1854450905.2437265</v>
      </c>
      <c r="O55" s="16">
        <f t="shared" ca="1" si="7"/>
        <v>532501277.53806239</v>
      </c>
      <c r="P55" s="12">
        <f t="shared" ca="1" si="14"/>
        <v>1.6879760876023912E-3</v>
      </c>
      <c r="Q55" s="12"/>
      <c r="R55" s="12"/>
      <c r="S55" s="12"/>
    </row>
    <row r="56" spans="1:19" x14ac:dyDescent="0.2">
      <c r="A56" s="69">
        <v>101</v>
      </c>
      <c r="B56" s="69">
        <v>-4.786249999597203E-3</v>
      </c>
      <c r="C56" s="12"/>
      <c r="D56" s="70">
        <f t="shared" si="15"/>
        <v>1.01E-2</v>
      </c>
      <c r="E56" s="70">
        <f t="shared" si="15"/>
        <v>-4.786249999597203E-3</v>
      </c>
      <c r="F56" s="16">
        <f t="shared" si="8"/>
        <v>1.0200999999999999E-4</v>
      </c>
      <c r="G56" s="16">
        <f t="shared" si="9"/>
        <v>1.0303009999999999E-6</v>
      </c>
      <c r="H56" s="16">
        <f t="shared" si="10"/>
        <v>1.0406040099999999E-8</v>
      </c>
      <c r="I56" s="16">
        <f t="shared" si="11"/>
        <v>-4.8341124995931747E-5</v>
      </c>
      <c r="J56" s="16">
        <f t="shared" si="12"/>
        <v>-4.8824536245891065E-7</v>
      </c>
      <c r="K56" s="16">
        <f t="shared" ca="1" si="4"/>
        <v>-1.4604649146023189E-3</v>
      </c>
      <c r="L56" s="16">
        <f t="shared" ca="1" si="13"/>
        <v>1.1060846431574427E-5</v>
      </c>
      <c r="M56" s="16">
        <f t="shared" ca="1" si="5"/>
        <v>38362918693.643288</v>
      </c>
      <c r="N56" s="16">
        <f t="shared" ca="1" si="6"/>
        <v>1818262871.4780185</v>
      </c>
      <c r="O56" s="16">
        <f t="shared" ca="1" si="7"/>
        <v>527668484.93976718</v>
      </c>
      <c r="P56" s="12">
        <f t="shared" ca="1" si="14"/>
        <v>-3.3257850849948839E-3</v>
      </c>
      <c r="Q56" s="12"/>
      <c r="R56" s="12"/>
      <c r="S56" s="12"/>
    </row>
    <row r="57" spans="1:19" x14ac:dyDescent="0.2">
      <c r="A57" s="69">
        <v>315</v>
      </c>
      <c r="B57" s="69">
        <v>-1.2937499996041879E-3</v>
      </c>
      <c r="C57" s="12"/>
      <c r="D57" s="70">
        <f t="shared" si="15"/>
        <v>3.15E-2</v>
      </c>
      <c r="E57" s="70">
        <f t="shared" si="15"/>
        <v>-1.2937499996041879E-3</v>
      </c>
      <c r="F57" s="16">
        <f t="shared" si="8"/>
        <v>9.9225000000000008E-4</v>
      </c>
      <c r="G57" s="16">
        <f t="shared" si="9"/>
        <v>3.1255875000000005E-5</v>
      </c>
      <c r="H57" s="16">
        <f t="shared" si="10"/>
        <v>9.845600625000002E-7</v>
      </c>
      <c r="I57" s="16">
        <f t="shared" si="11"/>
        <v>-4.0753124987531922E-5</v>
      </c>
      <c r="J57" s="16">
        <f t="shared" si="12"/>
        <v>-1.2837234371072556E-6</v>
      </c>
      <c r="K57" s="16">
        <f t="shared" ca="1" si="4"/>
        <v>-1.8085329118436757E-3</v>
      </c>
      <c r="L57" s="16">
        <f t="shared" ca="1" si="13"/>
        <v>2.6500144673376819E-7</v>
      </c>
      <c r="M57" s="16">
        <f t="shared" ca="1" si="5"/>
        <v>37977218932.548912</v>
      </c>
      <c r="N57" s="16">
        <f t="shared" ca="1" si="6"/>
        <v>1390951176.205251</v>
      </c>
      <c r="O57" s="16">
        <f t="shared" ca="1" si="7"/>
        <v>468321935.2729525</v>
      </c>
      <c r="P57" s="12">
        <f t="shared" ca="1" si="14"/>
        <v>5.1478291223948781E-4</v>
      </c>
      <c r="Q57" s="12"/>
      <c r="R57" s="12"/>
      <c r="S57" s="12"/>
    </row>
    <row r="58" spans="1:19" x14ac:dyDescent="0.2">
      <c r="A58" s="69">
        <v>650</v>
      </c>
      <c r="B58" s="69">
        <v>6.874999962747097E-4</v>
      </c>
      <c r="C58" s="12"/>
      <c r="D58" s="70">
        <f t="shared" si="15"/>
        <v>6.5000000000000002E-2</v>
      </c>
      <c r="E58" s="70">
        <f t="shared" si="15"/>
        <v>6.874999962747097E-4</v>
      </c>
      <c r="F58" s="16">
        <f t="shared" si="8"/>
        <v>4.2250000000000005E-3</v>
      </c>
      <c r="G58" s="16">
        <f t="shared" si="9"/>
        <v>2.7462500000000002E-4</v>
      </c>
      <c r="H58" s="16">
        <f t="shared" si="10"/>
        <v>1.7850625000000003E-5</v>
      </c>
      <c r="I58" s="16">
        <f t="shared" si="11"/>
        <v>4.4687499757856132E-5</v>
      </c>
      <c r="J58" s="16">
        <f t="shared" si="12"/>
        <v>2.9046874842606488E-6</v>
      </c>
      <c r="K58" s="16">
        <f t="shared" ca="1" si="4"/>
        <v>-2.3609662919681913E-3</v>
      </c>
      <c r="L58" s="16">
        <f t="shared" ca="1" si="13"/>
        <v>9.2931467105534507E-6</v>
      </c>
      <c r="M58" s="16">
        <f t="shared" ca="1" si="5"/>
        <v>37360573667.786888</v>
      </c>
      <c r="N58" s="16">
        <f t="shared" ca="1" si="6"/>
        <v>830268060.8778497</v>
      </c>
      <c r="O58" s="16">
        <f t="shared" ca="1" si="7"/>
        <v>381201862.83863217</v>
      </c>
      <c r="P58" s="12">
        <f t="shared" ca="1" si="14"/>
        <v>3.048466288242901E-3</v>
      </c>
      <c r="Q58" s="12"/>
      <c r="R58" s="12"/>
      <c r="S58" s="12"/>
    </row>
    <row r="59" spans="1:19" x14ac:dyDescent="0.2">
      <c r="A59" s="69">
        <v>765.5</v>
      </c>
      <c r="B59" s="69">
        <v>8.0131249997066334E-3</v>
      </c>
      <c r="C59" s="12"/>
      <c r="D59" s="70">
        <f t="shared" si="15"/>
        <v>7.6550000000000007E-2</v>
      </c>
      <c r="E59" s="70">
        <f t="shared" si="15"/>
        <v>8.0131249997066334E-3</v>
      </c>
      <c r="F59" s="16">
        <f t="shared" si="8"/>
        <v>5.8599025000000008E-3</v>
      </c>
      <c r="G59" s="16">
        <f t="shared" si="9"/>
        <v>4.4857553637500007E-4</v>
      </c>
      <c r="H59" s="16">
        <f t="shared" si="10"/>
        <v>3.4338457309506258E-5</v>
      </c>
      <c r="I59" s="16">
        <f t="shared" si="11"/>
        <v>6.1340471872754288E-4</v>
      </c>
      <c r="J59" s="16">
        <f t="shared" si="12"/>
        <v>4.6956131218593414E-5</v>
      </c>
      <c r="K59" s="16">
        <f t="shared" ca="1" si="4"/>
        <v>-2.553571148682785E-3</v>
      </c>
      <c r="L59" s="16">
        <f t="shared" ca="1" si="13"/>
        <v>1.1165506749238779E-4</v>
      </c>
      <c r="M59" s="16">
        <f t="shared" ca="1" si="5"/>
        <v>37144407138.167198</v>
      </c>
      <c r="N59" s="16">
        <f t="shared" ca="1" si="6"/>
        <v>668654293.19737446</v>
      </c>
      <c r="O59" s="16">
        <f t="shared" ca="1" si="7"/>
        <v>352881233.06250876</v>
      </c>
      <c r="P59" s="12">
        <f t="shared" ca="1" si="14"/>
        <v>1.0566696148389419E-2</v>
      </c>
      <c r="Q59" s="12"/>
      <c r="R59" s="12"/>
      <c r="S59" s="12"/>
    </row>
    <row r="60" spans="1:19" x14ac:dyDescent="0.2">
      <c r="A60" s="69">
        <v>804</v>
      </c>
      <c r="B60" s="69">
        <v>-8.4500000230036676E-4</v>
      </c>
      <c r="C60" s="12"/>
      <c r="D60" s="70">
        <f t="shared" si="15"/>
        <v>8.0399999999999999E-2</v>
      </c>
      <c r="E60" s="70">
        <f t="shared" si="15"/>
        <v>-8.4500000230036676E-4</v>
      </c>
      <c r="F60" s="16">
        <f t="shared" si="8"/>
        <v>6.46416E-3</v>
      </c>
      <c r="G60" s="16">
        <f t="shared" si="9"/>
        <v>5.1971846399999995E-4</v>
      </c>
      <c r="H60" s="16">
        <f t="shared" si="10"/>
        <v>4.17853645056E-5</v>
      </c>
      <c r="I60" s="16">
        <f t="shared" si="11"/>
        <v>-6.793800018494948E-5</v>
      </c>
      <c r="J60" s="16">
        <f t="shared" si="12"/>
        <v>-5.4622152148699379E-6</v>
      </c>
      <c r="K60" s="16">
        <f t="shared" ca="1" si="4"/>
        <v>-2.6180165034601875E-3</v>
      </c>
      <c r="L60" s="16">
        <f t="shared" ca="1" si="13"/>
        <v>3.1435875133850127E-6</v>
      </c>
      <c r="M60" s="16">
        <f t="shared" ca="1" si="5"/>
        <v>37071952336.090469</v>
      </c>
      <c r="N60" s="16">
        <f t="shared" ca="1" si="6"/>
        <v>618485550.28756714</v>
      </c>
      <c r="O60" s="16">
        <f t="shared" ca="1" si="7"/>
        <v>343643400.74219275</v>
      </c>
      <c r="P60" s="12">
        <f t="shared" ca="1" si="14"/>
        <v>1.7730165011598208E-3</v>
      </c>
      <c r="Q60" s="12"/>
      <c r="R60" s="12"/>
      <c r="S60" s="12"/>
    </row>
    <row r="61" spans="1:19" x14ac:dyDescent="0.2">
      <c r="A61" s="69">
        <v>813.5</v>
      </c>
      <c r="B61" s="69">
        <v>-5.6268749976879917E-3</v>
      </c>
      <c r="C61" s="12"/>
      <c r="D61" s="70">
        <f t="shared" si="15"/>
        <v>8.1350000000000006E-2</v>
      </c>
      <c r="E61" s="70">
        <f t="shared" si="15"/>
        <v>-5.6268749976879917E-3</v>
      </c>
      <c r="F61" s="16">
        <f t="shared" si="8"/>
        <v>6.6178225000000012E-3</v>
      </c>
      <c r="G61" s="16">
        <f t="shared" si="9"/>
        <v>5.3835986037500017E-4</v>
      </c>
      <c r="H61" s="16">
        <f t="shared" si="10"/>
        <v>4.3795574641506264E-5</v>
      </c>
      <c r="I61" s="16">
        <f t="shared" si="11"/>
        <v>-4.5774628106191818E-4</v>
      </c>
      <c r="J61" s="16">
        <f t="shared" si="12"/>
        <v>-3.723765996438705E-5</v>
      </c>
      <c r="K61" s="16">
        <f t="shared" ca="1" si="4"/>
        <v>-2.6339373497407097E-3</v>
      </c>
      <c r="L61" s="16">
        <f t="shared" ca="1" si="13"/>
        <v>8.9576757645002089E-6</v>
      </c>
      <c r="M61" s="16">
        <f t="shared" ca="1" si="5"/>
        <v>37054043340.23616</v>
      </c>
      <c r="N61" s="16">
        <f t="shared" ca="1" si="6"/>
        <v>606393359.46695423</v>
      </c>
      <c r="O61" s="16">
        <f t="shared" ca="1" si="7"/>
        <v>341379676.90653324</v>
      </c>
      <c r="P61" s="12">
        <f t="shared" ca="1" si="14"/>
        <v>-2.992937647947282E-3</v>
      </c>
      <c r="Q61" s="12"/>
      <c r="R61" s="12"/>
      <c r="S61" s="12"/>
    </row>
    <row r="62" spans="1:19" x14ac:dyDescent="0.2">
      <c r="A62" s="69">
        <v>816</v>
      </c>
      <c r="B62" s="69">
        <v>2.1999999444233254E-4</v>
      </c>
      <c r="C62" s="12"/>
      <c r="D62" s="70">
        <f t="shared" si="15"/>
        <v>8.1600000000000006E-2</v>
      </c>
      <c r="E62" s="70">
        <f t="shared" si="15"/>
        <v>2.1999999444233254E-4</v>
      </c>
      <c r="F62" s="16">
        <f t="shared" si="8"/>
        <v>6.6585600000000009E-3</v>
      </c>
      <c r="G62" s="16">
        <f t="shared" si="9"/>
        <v>5.4333849600000006E-4</v>
      </c>
      <c r="H62" s="16">
        <f t="shared" si="10"/>
        <v>4.4336421273600013E-5</v>
      </c>
      <c r="I62" s="16">
        <f t="shared" si="11"/>
        <v>1.7951999546494335E-5</v>
      </c>
      <c r="J62" s="16">
        <f t="shared" si="12"/>
        <v>1.464883162993938E-6</v>
      </c>
      <c r="K62" s="16">
        <f t="shared" ca="1" si="4"/>
        <v>-2.6381282794034153E-3</v>
      </c>
      <c r="L62" s="16">
        <f t="shared" ca="1" si="13"/>
        <v>8.1688972297564748E-6</v>
      </c>
      <c r="M62" s="16">
        <f t="shared" ca="1" si="5"/>
        <v>37049328440.995277</v>
      </c>
      <c r="N62" s="16">
        <f t="shared" ca="1" si="6"/>
        <v>603230140.58426261</v>
      </c>
      <c r="O62" s="16">
        <f t="shared" ca="1" si="7"/>
        <v>340784999.311396</v>
      </c>
      <c r="P62" s="12">
        <f t="shared" ca="1" si="14"/>
        <v>2.8581282738457479E-3</v>
      </c>
      <c r="Q62" s="12"/>
      <c r="R62" s="12"/>
      <c r="S62" s="12"/>
    </row>
    <row r="63" spans="1:19" x14ac:dyDescent="0.2">
      <c r="A63" s="69">
        <v>845</v>
      </c>
      <c r="B63" s="69">
        <v>-2.7562500035855919E-3</v>
      </c>
      <c r="C63" s="12"/>
      <c r="D63" s="70">
        <f t="shared" si="15"/>
        <v>8.4500000000000006E-2</v>
      </c>
      <c r="E63" s="70">
        <f t="shared" si="15"/>
        <v>-2.7562500035855919E-3</v>
      </c>
      <c r="F63" s="16">
        <f t="shared" si="8"/>
        <v>7.1402500000000008E-3</v>
      </c>
      <c r="G63" s="16">
        <f t="shared" si="9"/>
        <v>6.0335112500000006E-4</v>
      </c>
      <c r="H63" s="16">
        <f t="shared" si="10"/>
        <v>5.0983170062500008E-5</v>
      </c>
      <c r="I63" s="16">
        <f t="shared" si="11"/>
        <v>-2.3290312530298252E-4</v>
      </c>
      <c r="J63" s="16">
        <f t="shared" si="12"/>
        <v>-1.9680314088102025E-5</v>
      </c>
      <c r="K63" s="16">
        <f t="shared" ca="1" si="4"/>
        <v>-2.6867806166565198E-3</v>
      </c>
      <c r="L63" s="16">
        <f t="shared" ca="1" si="13"/>
        <v>4.8259957203011298E-9</v>
      </c>
      <c r="M63" s="16">
        <f t="shared" ca="1" si="5"/>
        <v>36994574626.05014</v>
      </c>
      <c r="N63" s="16">
        <f t="shared" ca="1" si="6"/>
        <v>567114604.26239717</v>
      </c>
      <c r="O63" s="16">
        <f t="shared" ca="1" si="7"/>
        <v>333918471.88857681</v>
      </c>
      <c r="P63" s="12">
        <f t="shared" ca="1" si="14"/>
        <v>-6.946938692907207E-5</v>
      </c>
      <c r="Q63" s="12"/>
      <c r="R63" s="12"/>
      <c r="S63" s="12"/>
    </row>
    <row r="64" spans="1:19" x14ac:dyDescent="0.2">
      <c r="A64" s="69">
        <v>1702</v>
      </c>
      <c r="B64" s="69">
        <v>-6.4750000456115231E-4</v>
      </c>
      <c r="C64" s="12"/>
      <c r="D64" s="70">
        <f t="shared" si="15"/>
        <v>0.17019999999999999</v>
      </c>
      <c r="E64" s="70">
        <f t="shared" si="15"/>
        <v>-6.4750000456115231E-4</v>
      </c>
      <c r="F64" s="16">
        <f t="shared" si="8"/>
        <v>2.8968039999999997E-2</v>
      </c>
      <c r="G64" s="16">
        <f t="shared" si="9"/>
        <v>4.9303604079999992E-3</v>
      </c>
      <c r="H64" s="16">
        <f t="shared" si="10"/>
        <v>8.3914734144159987E-4</v>
      </c>
      <c r="I64" s="16">
        <f t="shared" si="11"/>
        <v>-1.1020450077630812E-4</v>
      </c>
      <c r="J64" s="16">
        <f t="shared" si="12"/>
        <v>-1.8756806032127641E-5</v>
      </c>
      <c r="K64" s="16">
        <f t="shared" ca="1" si="4"/>
        <v>-4.1557552900609107E-3</v>
      </c>
      <c r="L64" s="16">
        <f t="shared" ca="1" si="13"/>
        <v>1.2307855148236991E-5</v>
      </c>
      <c r="M64" s="16">
        <f t="shared" ca="1" si="5"/>
        <v>35327409193.480484</v>
      </c>
      <c r="N64" s="16">
        <f t="shared" ca="1" si="6"/>
        <v>1652211.207957553</v>
      </c>
      <c r="O64" s="16">
        <f t="shared" ca="1" si="7"/>
        <v>158999383.0416244</v>
      </c>
      <c r="P64" s="12">
        <f t="shared" ca="1" si="14"/>
        <v>3.5082552854997584E-3</v>
      </c>
      <c r="Q64" s="12"/>
      <c r="R64" s="12"/>
      <c r="S64" s="12"/>
    </row>
    <row r="65" spans="1:19" x14ac:dyDescent="0.2">
      <c r="A65" s="69">
        <v>1793</v>
      </c>
      <c r="B65" s="69">
        <v>-3.2212500009336509E-3</v>
      </c>
      <c r="C65" s="12"/>
      <c r="D65" s="70">
        <f t="shared" si="15"/>
        <v>0.17929999999999999</v>
      </c>
      <c r="E65" s="70">
        <f t="shared" si="15"/>
        <v>-3.2212500009336509E-3</v>
      </c>
      <c r="F65" s="16">
        <f t="shared" si="8"/>
        <v>3.2148489999999995E-2</v>
      </c>
      <c r="G65" s="16">
        <f t="shared" si="9"/>
        <v>5.7642242569999986E-3</v>
      </c>
      <c r="H65" s="16">
        <f t="shared" si="10"/>
        <v>1.0335254092800996E-3</v>
      </c>
      <c r="I65" s="16">
        <f t="shared" si="11"/>
        <v>-5.7757012516740358E-4</v>
      </c>
      <c r="J65" s="16">
        <f t="shared" si="12"/>
        <v>-1.0355832344251546E-4</v>
      </c>
      <c r="K65" s="16">
        <f t="shared" ca="1" si="4"/>
        <v>-4.3152838316875787E-3</v>
      </c>
      <c r="L65" s="16">
        <f t="shared" ca="1" si="13"/>
        <v>1.1969100228341139E-6</v>
      </c>
      <c r="M65" s="16">
        <f t="shared" ca="1" si="5"/>
        <v>35145008009.372711</v>
      </c>
      <c r="N65" s="16">
        <f t="shared" ca="1" si="6"/>
        <v>1345104.4520716099</v>
      </c>
      <c r="O65" s="16">
        <f t="shared" ca="1" si="7"/>
        <v>143812265.60927027</v>
      </c>
      <c r="P65" s="12">
        <f t="shared" ca="1" si="14"/>
        <v>1.0940338307539278E-3</v>
      </c>
      <c r="Q65" s="12"/>
      <c r="R65" s="12"/>
      <c r="S65" s="12"/>
    </row>
    <row r="66" spans="1:19" x14ac:dyDescent="0.2">
      <c r="A66" s="69">
        <v>2477</v>
      </c>
      <c r="B66" s="69">
        <v>-5.5162499993457459E-3</v>
      </c>
      <c r="C66" s="12"/>
      <c r="D66" s="70">
        <f t="shared" si="15"/>
        <v>0.2477</v>
      </c>
      <c r="E66" s="70">
        <f t="shared" si="15"/>
        <v>-5.5162499993457459E-3</v>
      </c>
      <c r="F66" s="16">
        <f t="shared" si="8"/>
        <v>6.135529E-2</v>
      </c>
      <c r="G66" s="16">
        <f t="shared" si="9"/>
        <v>1.5197705333E-2</v>
      </c>
      <c r="H66" s="16">
        <f t="shared" si="10"/>
        <v>3.7644716109840998E-3</v>
      </c>
      <c r="I66" s="16">
        <f t="shared" si="11"/>
        <v>-1.3663751248379414E-3</v>
      </c>
      <c r="J66" s="16">
        <f t="shared" si="12"/>
        <v>-3.384511184223581E-4</v>
      </c>
      <c r="K66" s="16">
        <f t="shared" ca="1" si="4"/>
        <v>-5.536169420809446E-3</v>
      </c>
      <c r="L66" s="16">
        <f t="shared" ca="1" si="13"/>
        <v>3.9678335144851483E-10</v>
      </c>
      <c r="M66" s="16">
        <f t="shared" ca="1" si="5"/>
        <v>33743139750.022202</v>
      </c>
      <c r="N66" s="16">
        <f t="shared" ca="1" si="6"/>
        <v>394591565.2478779</v>
      </c>
      <c r="O66" s="16">
        <f t="shared" ca="1" si="7"/>
        <v>52626337.336668424</v>
      </c>
      <c r="P66" s="12">
        <f t="shared" ca="1" si="14"/>
        <v>1.9919421463700064E-5</v>
      </c>
      <c r="Q66" s="12"/>
      <c r="R66" s="12"/>
      <c r="S66" s="12"/>
    </row>
    <row r="67" spans="1:19" x14ac:dyDescent="0.2">
      <c r="A67" s="69">
        <v>2708</v>
      </c>
      <c r="B67" s="69">
        <v>-1.4065000003029127E-2</v>
      </c>
      <c r="C67" s="12"/>
      <c r="D67" s="70">
        <f t="shared" si="15"/>
        <v>0.27079999999999999</v>
      </c>
      <c r="E67" s="70">
        <f t="shared" si="15"/>
        <v>-1.4065000003029127E-2</v>
      </c>
      <c r="F67" s="16">
        <f t="shared" si="8"/>
        <v>7.3332639999999991E-2</v>
      </c>
      <c r="G67" s="16">
        <f t="shared" si="9"/>
        <v>1.9858478911999995E-2</v>
      </c>
      <c r="H67" s="16">
        <f t="shared" si="10"/>
        <v>5.377676089369599E-3</v>
      </c>
      <c r="I67" s="16">
        <f t="shared" si="11"/>
        <v>-3.8088020008202874E-3</v>
      </c>
      <c r="J67" s="16">
        <f t="shared" si="12"/>
        <v>-1.0314235818221337E-3</v>
      </c>
      <c r="K67" s="16">
        <f t="shared" ca="1" si="4"/>
        <v>-5.9571750707917877E-3</v>
      </c>
      <c r="L67" s="16">
        <f t="shared" ca="1" si="13"/>
        <v>6.5736825131809405E-5</v>
      </c>
      <c r="M67" s="16">
        <f t="shared" ca="1" si="5"/>
        <v>33257955649.176331</v>
      </c>
      <c r="N67" s="16">
        <f t="shared" ca="1" si="6"/>
        <v>692267898.95433986</v>
      </c>
      <c r="O67" s="16">
        <f t="shared" ca="1" si="7"/>
        <v>31532832.982150987</v>
      </c>
      <c r="P67" s="12">
        <f t="shared" ca="1" si="14"/>
        <v>-8.107824932237339E-3</v>
      </c>
      <c r="Q67" s="12"/>
      <c r="R67" s="12"/>
      <c r="S67" s="12"/>
    </row>
    <row r="68" spans="1:19" x14ac:dyDescent="0.2">
      <c r="A68" s="69">
        <v>3555</v>
      </c>
      <c r="B68" s="69">
        <v>-7.8437500051222742E-3</v>
      </c>
      <c r="C68" s="12"/>
      <c r="D68" s="70">
        <f t="shared" si="15"/>
        <v>0.35549999999999998</v>
      </c>
      <c r="E68" s="70">
        <f t="shared" si="15"/>
        <v>-7.8437500051222742E-3</v>
      </c>
      <c r="F68" s="16">
        <f t="shared" si="8"/>
        <v>0.12638025</v>
      </c>
      <c r="G68" s="16">
        <f t="shared" si="9"/>
        <v>4.4928178874999995E-2</v>
      </c>
      <c r="H68" s="16">
        <f t="shared" si="10"/>
        <v>1.5971967590062499E-2</v>
      </c>
      <c r="I68" s="16">
        <f t="shared" si="11"/>
        <v>-2.7884531268209684E-3</v>
      </c>
      <c r="J68" s="16">
        <f t="shared" si="12"/>
        <v>-9.912950865848542E-4</v>
      </c>
      <c r="K68" s="16">
        <f t="shared" ca="1" si="4"/>
        <v>-7.5383977784311889E-3</v>
      </c>
      <c r="L68" s="16">
        <f t="shared" ca="1" si="13"/>
        <v>9.3239982345203904E-8</v>
      </c>
      <c r="M68" s="16">
        <f t="shared" ca="1" si="5"/>
        <v>31432576031.436855</v>
      </c>
      <c r="N68" s="16">
        <f t="shared" ca="1" si="6"/>
        <v>2551190415.4451017</v>
      </c>
      <c r="O68" s="16">
        <f t="shared" ca="1" si="7"/>
        <v>316401.05297344399</v>
      </c>
      <c r="P68" s="12">
        <f t="shared" ca="1" si="14"/>
        <v>-3.0535222669108523E-4</v>
      </c>
      <c r="Q68" s="12"/>
      <c r="R68" s="12"/>
      <c r="S68" s="12"/>
    </row>
    <row r="69" spans="1:19" x14ac:dyDescent="0.2">
      <c r="A69" s="69">
        <v>3690</v>
      </c>
      <c r="B69" s="69">
        <v>-9.3124999984866008E-3</v>
      </c>
      <c r="C69" s="12"/>
      <c r="D69" s="70">
        <f t="shared" si="15"/>
        <v>0.36899999999999999</v>
      </c>
      <c r="E69" s="70">
        <f t="shared" si="15"/>
        <v>-9.3124999984866008E-3</v>
      </c>
      <c r="F69" s="16">
        <f t="shared" si="8"/>
        <v>0.136161</v>
      </c>
      <c r="G69" s="16">
        <f t="shared" si="9"/>
        <v>5.0243409000000003E-2</v>
      </c>
      <c r="H69" s="16">
        <f t="shared" si="10"/>
        <v>1.8539817921000002E-2</v>
      </c>
      <c r="I69" s="16">
        <f t="shared" si="11"/>
        <v>-3.4363124994415558E-3</v>
      </c>
      <c r="J69" s="16">
        <f t="shared" si="12"/>
        <v>-1.2679993122939341E-3</v>
      </c>
      <c r="K69" s="16">
        <f t="shared" ca="1" si="4"/>
        <v>-7.7958724829920861E-3</v>
      </c>
      <c r="L69" s="16">
        <f t="shared" ca="1" si="13"/>
        <v>2.3001590207550642E-6</v>
      </c>
      <c r="M69" s="16">
        <f t="shared" ca="1" si="5"/>
        <v>31135357021.970528</v>
      </c>
      <c r="N69" s="16">
        <f t="shared" ca="1" si="6"/>
        <v>2964538897.6429486</v>
      </c>
      <c r="O69" s="16">
        <f t="shared" ca="1" si="7"/>
        <v>2469924.341080755</v>
      </c>
      <c r="P69" s="12">
        <f t="shared" ca="1" si="14"/>
        <v>-1.5166275154945147E-3</v>
      </c>
      <c r="Q69" s="12"/>
      <c r="R69" s="12"/>
      <c r="S69" s="12"/>
    </row>
    <row r="70" spans="1:19" x14ac:dyDescent="0.2">
      <c r="A70" s="69">
        <v>4335</v>
      </c>
      <c r="B70" s="69">
        <v>-9.4187499998952262E-3</v>
      </c>
      <c r="C70" s="12"/>
      <c r="D70" s="70">
        <f t="shared" si="15"/>
        <v>0.4335</v>
      </c>
      <c r="E70" s="70">
        <f t="shared" si="15"/>
        <v>-9.4187499998952262E-3</v>
      </c>
      <c r="F70" s="16">
        <f t="shared" si="8"/>
        <v>0.18792224999999999</v>
      </c>
      <c r="G70" s="16">
        <f t="shared" si="9"/>
        <v>8.1464295374999995E-2</v>
      </c>
      <c r="H70" s="16">
        <f t="shared" si="10"/>
        <v>3.5314772045062497E-2</v>
      </c>
      <c r="I70" s="16">
        <f t="shared" si="11"/>
        <v>-4.0830281249545804E-3</v>
      </c>
      <c r="J70" s="16">
        <f t="shared" si="12"/>
        <v>-1.7699926921678107E-3</v>
      </c>
      <c r="K70" s="16">
        <f t="shared" ca="1" si="4"/>
        <v>-9.0467113945745282E-3</v>
      </c>
      <c r="L70" s="16">
        <f t="shared" ca="1" si="13"/>
        <v>1.3841272384897007E-7</v>
      </c>
      <c r="M70" s="16">
        <f t="shared" ca="1" si="5"/>
        <v>29693876910.869087</v>
      </c>
      <c r="N70" s="16">
        <f t="shared" ca="1" si="6"/>
        <v>5412933263.2699156</v>
      </c>
      <c r="O70" s="16">
        <f t="shared" ca="1" si="7"/>
        <v>42062899.711497232</v>
      </c>
      <c r="P70" s="12">
        <f t="shared" ca="1" si="14"/>
        <v>-3.7203860532069796E-4</v>
      </c>
      <c r="Q70" s="12"/>
      <c r="R70" s="12"/>
      <c r="S70" s="12"/>
    </row>
    <row r="71" spans="1:19" x14ac:dyDescent="0.2">
      <c r="A71" s="69">
        <v>4441</v>
      </c>
      <c r="B71" s="69">
        <v>-9.8112499981652945E-3</v>
      </c>
      <c r="C71" s="12"/>
      <c r="D71" s="70">
        <f t="shared" si="15"/>
        <v>0.44409999999999999</v>
      </c>
      <c r="E71" s="70">
        <f t="shared" si="15"/>
        <v>-9.8112499981652945E-3</v>
      </c>
      <c r="F71" s="16">
        <f t="shared" si="8"/>
        <v>0.19722481</v>
      </c>
      <c r="G71" s="16">
        <f t="shared" si="9"/>
        <v>8.7587538120999994E-2</v>
      </c>
      <c r="H71" s="16">
        <f t="shared" si="10"/>
        <v>3.8897625679536099E-2</v>
      </c>
      <c r="I71" s="16">
        <f t="shared" si="11"/>
        <v>-4.3571761241852072E-3</v>
      </c>
      <c r="J71" s="16">
        <f t="shared" si="12"/>
        <v>-1.9350219167506505E-3</v>
      </c>
      <c r="K71" s="16">
        <f t="shared" ca="1" si="4"/>
        <v>-9.2555481500684201E-3</v>
      </c>
      <c r="L71" s="16">
        <f t="shared" ca="1" si="13"/>
        <v>3.0880454397828174E-7</v>
      </c>
      <c r="M71" s="16">
        <f t="shared" ca="1" si="5"/>
        <v>29453804166.931873</v>
      </c>
      <c r="N71" s="16">
        <f t="shared" ca="1" si="6"/>
        <v>5892795779.1007442</v>
      </c>
      <c r="O71" s="16">
        <f t="shared" ca="1" si="7"/>
        <v>53404429.428686291</v>
      </c>
      <c r="P71" s="12">
        <f t="shared" ca="1" si="14"/>
        <v>-5.5570184809687444E-4</v>
      </c>
      <c r="Q71" s="12"/>
      <c r="R71" s="12"/>
      <c r="S71" s="12"/>
    </row>
    <row r="72" spans="1:19" x14ac:dyDescent="0.2">
      <c r="A72" s="69">
        <v>4474.5</v>
      </c>
      <c r="B72" s="69">
        <v>-9.063124998647254E-3</v>
      </c>
      <c r="C72" s="12"/>
      <c r="D72" s="70">
        <f t="shared" si="15"/>
        <v>0.44745000000000001</v>
      </c>
      <c r="E72" s="70">
        <f t="shared" si="15"/>
        <v>-9.063124998647254E-3</v>
      </c>
      <c r="F72" s="16">
        <f t="shared" si="8"/>
        <v>0.2002115025</v>
      </c>
      <c r="G72" s="16">
        <f t="shared" si="9"/>
        <v>8.9584636793625008E-2</v>
      </c>
      <c r="H72" s="16">
        <f t="shared" si="10"/>
        <v>4.0084645733307507E-2</v>
      </c>
      <c r="I72" s="16">
        <f t="shared" si="11"/>
        <v>-4.0552952806447136E-3</v>
      </c>
      <c r="J72" s="16">
        <f t="shared" si="12"/>
        <v>-1.8145418733244772E-3</v>
      </c>
      <c r="K72" s="16">
        <f t="shared" ca="1" si="4"/>
        <v>-9.3217405585530391E-3</v>
      </c>
      <c r="L72" s="16">
        <f t="shared" ca="1" si="13"/>
        <v>6.6882007825382761E-8</v>
      </c>
      <c r="M72" s="16">
        <f t="shared" ca="1" si="5"/>
        <v>29377756803.643677</v>
      </c>
      <c r="N72" s="16">
        <f t="shared" ca="1" si="6"/>
        <v>6049134229.8222685</v>
      </c>
      <c r="O72" s="16">
        <f t="shared" ca="1" si="7"/>
        <v>57283011.070094116</v>
      </c>
      <c r="P72" s="12">
        <f t="shared" ca="1" si="14"/>
        <v>2.5861555990578516E-4</v>
      </c>
      <c r="Q72" s="12"/>
      <c r="R72" s="12"/>
      <c r="S72" s="12"/>
    </row>
    <row r="73" spans="1:19" x14ac:dyDescent="0.2">
      <c r="A73" s="69">
        <v>4475</v>
      </c>
      <c r="B73" s="69">
        <v>-1.359375000174623E-2</v>
      </c>
      <c r="C73" s="12"/>
      <c r="D73" s="70">
        <f t="shared" si="15"/>
        <v>0.44750000000000001</v>
      </c>
      <c r="E73" s="70">
        <f t="shared" si="15"/>
        <v>-1.359375000174623E-2</v>
      </c>
      <c r="F73" s="16">
        <f t="shared" si="8"/>
        <v>0.20025625</v>
      </c>
      <c r="G73" s="16">
        <f t="shared" si="9"/>
        <v>8.9614671874999996E-2</v>
      </c>
      <c r="H73" s="16">
        <f t="shared" si="10"/>
        <v>4.0102565664062499E-2</v>
      </c>
      <c r="I73" s="16">
        <f t="shared" si="11"/>
        <v>-6.0832031257814379E-3</v>
      </c>
      <c r="J73" s="16">
        <f t="shared" si="12"/>
        <v>-2.7222333987871935E-3</v>
      </c>
      <c r="K73" s="16">
        <f t="shared" ca="1" si="4"/>
        <v>-9.3227292038030873E-3</v>
      </c>
      <c r="L73" s="16">
        <f t="shared" ca="1" si="13"/>
        <v>1.8241618656462878E-5</v>
      </c>
      <c r="M73" s="16">
        <f t="shared" ca="1" si="5"/>
        <v>29376621138.034241</v>
      </c>
      <c r="N73" s="16">
        <f t="shared" ca="1" si="6"/>
        <v>6051484766.0257626</v>
      </c>
      <c r="O73" s="16">
        <f t="shared" ca="1" si="7"/>
        <v>57341977.495988369</v>
      </c>
      <c r="P73" s="12">
        <f t="shared" ca="1" si="14"/>
        <v>-4.2710207979431425E-3</v>
      </c>
      <c r="Q73" s="12"/>
      <c r="R73" s="12"/>
      <c r="S73" s="12"/>
    </row>
    <row r="74" spans="1:19" x14ac:dyDescent="0.2">
      <c r="A74" s="69">
        <v>5497.5</v>
      </c>
      <c r="B74" s="69">
        <v>-8.9218749999417923E-3</v>
      </c>
      <c r="C74" s="12"/>
      <c r="D74" s="70">
        <f t="shared" si="15"/>
        <v>0.54974999999999996</v>
      </c>
      <c r="E74" s="70">
        <f t="shared" si="15"/>
        <v>-8.9218749999417923E-3</v>
      </c>
      <c r="F74" s="16">
        <f t="shared" si="8"/>
        <v>0.30222506249999997</v>
      </c>
      <c r="G74" s="16">
        <f t="shared" si="9"/>
        <v>0.16614822810937496</v>
      </c>
      <c r="H74" s="16">
        <f t="shared" si="10"/>
        <v>9.1339988403128888E-2</v>
      </c>
      <c r="I74" s="16">
        <f t="shared" si="11"/>
        <v>-4.904800781218E-3</v>
      </c>
      <c r="J74" s="16">
        <f t="shared" si="12"/>
        <v>-2.6964142294745954E-3</v>
      </c>
      <c r="K74" s="16">
        <f t="shared" ca="1" si="4"/>
        <v>-1.1387509581445058E-2</v>
      </c>
      <c r="L74" s="16">
        <f t="shared" ca="1" si="13"/>
        <v>6.0793538895047822E-6</v>
      </c>
      <c r="M74" s="16">
        <f t="shared" ca="1" si="5"/>
        <v>27018916076.129261</v>
      </c>
      <c r="N74" s="16">
        <f t="shared" ca="1" si="6"/>
        <v>11953550972.588654</v>
      </c>
      <c r="O74" s="16">
        <f t="shared" ca="1" si="7"/>
        <v>247415511.37147412</v>
      </c>
      <c r="P74" s="12">
        <f t="shared" ca="1" si="14"/>
        <v>2.4656345815032652E-3</v>
      </c>
      <c r="Q74" s="12"/>
      <c r="R74" s="12"/>
      <c r="S74" s="12"/>
    </row>
    <row r="75" spans="1:19" x14ac:dyDescent="0.2">
      <c r="A75" s="69">
        <v>5498</v>
      </c>
      <c r="B75" s="69">
        <v>-1.1252500000409782E-2</v>
      </c>
      <c r="C75" s="12"/>
      <c r="D75" s="70">
        <f t="shared" si="15"/>
        <v>0.54979999999999996</v>
      </c>
      <c r="E75" s="70">
        <f t="shared" si="15"/>
        <v>-1.1252500000409782E-2</v>
      </c>
      <c r="F75" s="16">
        <f t="shared" si="8"/>
        <v>0.30228003999999997</v>
      </c>
      <c r="G75" s="16">
        <f t="shared" si="9"/>
        <v>0.16619356599199997</v>
      </c>
      <c r="H75" s="16">
        <f t="shared" si="10"/>
        <v>9.1373222582401589E-2</v>
      </c>
      <c r="I75" s="16">
        <f t="shared" si="11"/>
        <v>-6.1866245002252978E-3</v>
      </c>
      <c r="J75" s="16">
        <f t="shared" si="12"/>
        <v>-3.4014061502238685E-3</v>
      </c>
      <c r="K75" s="16">
        <f t="shared" ca="1" si="4"/>
        <v>-1.138854028130762E-2</v>
      </c>
      <c r="L75" s="16">
        <f t="shared" ca="1" si="13"/>
        <v>1.8506958026762788E-8</v>
      </c>
      <c r="M75" s="16">
        <f t="shared" ca="1" si="5"/>
        <v>27017747614.126923</v>
      </c>
      <c r="N75" s="16">
        <f t="shared" ca="1" si="6"/>
        <v>11956992458.074389</v>
      </c>
      <c r="O75" s="16">
        <f t="shared" ca="1" si="7"/>
        <v>247543975.29513487</v>
      </c>
      <c r="P75" s="12">
        <f t="shared" ca="1" si="14"/>
        <v>1.3604028089783844E-4</v>
      </c>
      <c r="Q75" s="12"/>
      <c r="R75" s="12"/>
      <c r="S75" s="12"/>
    </row>
    <row r="76" spans="1:19" x14ac:dyDescent="0.2">
      <c r="A76" s="69">
        <v>5656</v>
      </c>
      <c r="B76" s="69">
        <v>-1.1130000006232876E-2</v>
      </c>
      <c r="C76" s="12"/>
      <c r="D76" s="70">
        <f t="shared" si="15"/>
        <v>0.56559999999999999</v>
      </c>
      <c r="E76" s="70">
        <f t="shared" si="15"/>
        <v>-1.1130000006232876E-2</v>
      </c>
      <c r="F76" s="16">
        <f t="shared" si="8"/>
        <v>0.31990335999999997</v>
      </c>
      <c r="G76" s="16">
        <f t="shared" si="9"/>
        <v>0.18093734041599999</v>
      </c>
      <c r="H76" s="16">
        <f t="shared" si="10"/>
        <v>0.10233815973928959</v>
      </c>
      <c r="I76" s="16">
        <f t="shared" si="11"/>
        <v>-6.2951280035253151E-3</v>
      </c>
      <c r="J76" s="16">
        <f t="shared" si="12"/>
        <v>-3.5605243987939183E-3</v>
      </c>
      <c r="K76" s="16">
        <f t="shared" ca="1" si="4"/>
        <v>-1.1715270933147247E-2</v>
      </c>
      <c r="L76" s="16">
        <f t="shared" ca="1" si="13"/>
        <v>3.425420578912064E-7</v>
      </c>
      <c r="M76" s="16">
        <f t="shared" ca="1" si="5"/>
        <v>26647850077.156754</v>
      </c>
      <c r="N76" s="16">
        <f t="shared" ca="1" si="6"/>
        <v>13072827138.04497</v>
      </c>
      <c r="O76" s="16">
        <f t="shared" ca="1" si="7"/>
        <v>289965706.43413639</v>
      </c>
      <c r="P76" s="12">
        <f t="shared" ca="1" si="14"/>
        <v>5.8527092691437049E-4</v>
      </c>
      <c r="Q76" s="12"/>
      <c r="R76" s="12"/>
      <c r="S76" s="12"/>
    </row>
    <row r="77" spans="1:19" x14ac:dyDescent="0.2">
      <c r="A77" s="69">
        <v>6171.5</v>
      </c>
      <c r="B77" s="69">
        <v>-1.3904375002312008E-2</v>
      </c>
      <c r="C77" s="12"/>
      <c r="D77" s="70">
        <f t="shared" si="15"/>
        <v>0.61714999999999998</v>
      </c>
      <c r="E77" s="70">
        <f t="shared" si="15"/>
        <v>-1.3904375002312008E-2</v>
      </c>
      <c r="F77" s="16">
        <f t="shared" si="8"/>
        <v>0.38087412249999997</v>
      </c>
      <c r="G77" s="16">
        <f t="shared" si="9"/>
        <v>0.23505646470087496</v>
      </c>
      <c r="H77" s="16">
        <f t="shared" si="10"/>
        <v>0.14506509719014499</v>
      </c>
      <c r="I77" s="16">
        <f t="shared" si="11"/>
        <v>-8.5810850326768547E-3</v>
      </c>
      <c r="J77" s="16">
        <f t="shared" si="12"/>
        <v>-5.2958166279165209E-3</v>
      </c>
      <c r="K77" s="16">
        <f t="shared" ca="1" si="4"/>
        <v>-1.2795554021350533E-2</v>
      </c>
      <c r="L77" s="16">
        <f t="shared" ca="1" si="13"/>
        <v>1.2294839678203682E-6</v>
      </c>
      <c r="M77" s="16">
        <f t="shared" ca="1" si="5"/>
        <v>25432597396.832069</v>
      </c>
      <c r="N77" s="16">
        <f t="shared" ca="1" si="6"/>
        <v>17115225507.811665</v>
      </c>
      <c r="O77" s="16">
        <f t="shared" ca="1" si="7"/>
        <v>454415106.2935347</v>
      </c>
      <c r="P77" s="12">
        <f t="shared" ca="1" si="14"/>
        <v>-1.1088209809614752E-3</v>
      </c>
      <c r="Q77" s="12"/>
      <c r="R77" s="12"/>
      <c r="S77" s="12"/>
    </row>
    <row r="78" spans="1:19" x14ac:dyDescent="0.2">
      <c r="A78" s="69">
        <v>7021</v>
      </c>
      <c r="B78" s="69">
        <v>-1.3936249997641426E-2</v>
      </c>
      <c r="C78" s="12"/>
      <c r="D78" s="70">
        <f t="shared" si="15"/>
        <v>0.70209999999999995</v>
      </c>
      <c r="E78" s="70">
        <f t="shared" si="15"/>
        <v>-1.3936249997641426E-2</v>
      </c>
      <c r="F78" s="16">
        <f t="shared" si="8"/>
        <v>0.49294440999999994</v>
      </c>
      <c r="G78" s="16">
        <f t="shared" si="9"/>
        <v>0.34609627026099993</v>
      </c>
      <c r="H78" s="16">
        <f t="shared" si="10"/>
        <v>0.24299419135024805</v>
      </c>
      <c r="I78" s="16">
        <f t="shared" si="11"/>
        <v>-9.7846411233440435E-3</v>
      </c>
      <c r="J78" s="16">
        <f t="shared" si="12"/>
        <v>-6.8697965326998522E-3</v>
      </c>
      <c r="K78" s="16">
        <f t="shared" ca="1" si="4"/>
        <v>-1.4623437124158934E-2</v>
      </c>
      <c r="L78" s="16">
        <f t="shared" ca="1" si="13"/>
        <v>4.722261468513907E-7</v>
      </c>
      <c r="M78" s="16">
        <f t="shared" ca="1" si="5"/>
        <v>23408053577.469154</v>
      </c>
      <c r="N78" s="16">
        <f t="shared" ca="1" si="6"/>
        <v>25188573798.238899</v>
      </c>
      <c r="O78" s="16">
        <f t="shared" ca="1" si="7"/>
        <v>817846744.14631176</v>
      </c>
      <c r="P78" s="12">
        <f t="shared" ca="1" si="14"/>
        <v>6.8718712651750884E-4</v>
      </c>
      <c r="Q78" s="12"/>
      <c r="R78" s="12"/>
      <c r="S78" s="12"/>
    </row>
    <row r="79" spans="1:19" x14ac:dyDescent="0.2">
      <c r="A79" s="69">
        <v>7948</v>
      </c>
      <c r="B79" s="69">
        <v>-1.7315000004600734E-2</v>
      </c>
      <c r="C79" s="12"/>
      <c r="D79" s="70">
        <f t="shared" si="15"/>
        <v>0.79479999999999995</v>
      </c>
      <c r="E79" s="70">
        <f t="shared" si="15"/>
        <v>-1.7315000004600734E-2</v>
      </c>
      <c r="F79" s="16">
        <f t="shared" si="8"/>
        <v>0.63170703999999989</v>
      </c>
      <c r="G79" s="16">
        <f t="shared" si="9"/>
        <v>0.50208075539199992</v>
      </c>
      <c r="H79" s="16">
        <f t="shared" si="10"/>
        <v>0.39905378438556144</v>
      </c>
      <c r="I79" s="16">
        <f t="shared" si="11"/>
        <v>-1.3761962003656663E-2</v>
      </c>
      <c r="J79" s="16">
        <f t="shared" si="12"/>
        <v>-1.0938007400506315E-2</v>
      </c>
      <c r="K79" s="16">
        <f t="shared" ca="1" si="4"/>
        <v>-1.6685777358131725E-2</v>
      </c>
      <c r="L79" s="16">
        <f t="shared" ca="1" si="13"/>
        <v>3.9592113882946349E-7</v>
      </c>
      <c r="M79" s="16">
        <f t="shared" ca="1" si="5"/>
        <v>21181362565.617641</v>
      </c>
      <c r="N79" s="16">
        <f t="shared" ca="1" si="6"/>
        <v>36156238076.845276</v>
      </c>
      <c r="O79" s="16">
        <f t="shared" ca="1" si="7"/>
        <v>1357684474.0948725</v>
      </c>
      <c r="P79" s="12">
        <f t="shared" ca="1" si="14"/>
        <v>-6.2922264646900899E-4</v>
      </c>
      <c r="Q79" s="12"/>
      <c r="R79" s="12"/>
      <c r="S79" s="12"/>
    </row>
    <row r="80" spans="1:19" x14ac:dyDescent="0.2">
      <c r="A80" s="69">
        <v>7984</v>
      </c>
      <c r="B80" s="69">
        <v>-1.8420000000332948E-2</v>
      </c>
      <c r="C80" s="12"/>
      <c r="D80" s="70">
        <f t="shared" si="15"/>
        <v>0.7984</v>
      </c>
      <c r="E80" s="70">
        <f t="shared" si="15"/>
        <v>-1.8420000000332948E-2</v>
      </c>
      <c r="F80" s="16">
        <f t="shared" si="8"/>
        <v>0.63744255999999999</v>
      </c>
      <c r="G80" s="16">
        <f t="shared" si="9"/>
        <v>0.50893413990399994</v>
      </c>
      <c r="H80" s="16">
        <f t="shared" si="10"/>
        <v>0.40633301729935362</v>
      </c>
      <c r="I80" s="16">
        <f t="shared" si="11"/>
        <v>-1.4706528000265826E-2</v>
      </c>
      <c r="J80" s="16">
        <f t="shared" si="12"/>
        <v>-1.1741691955412236E-2</v>
      </c>
      <c r="K80" s="16">
        <f t="shared" ca="1" si="4"/>
        <v>-1.6767293411392235E-2</v>
      </c>
      <c r="L80" s="16">
        <f t="shared" ca="1" si="13"/>
        <v>2.7314390691280451E-6</v>
      </c>
      <c r="M80" s="16">
        <f t="shared" ca="1" si="5"/>
        <v>21094757544.341934</v>
      </c>
      <c r="N80" s="16">
        <f t="shared" ca="1" si="6"/>
        <v>36630188952.042686</v>
      </c>
      <c r="O80" s="16">
        <f t="shared" ca="1" si="7"/>
        <v>1381869035.9721694</v>
      </c>
      <c r="P80" s="12">
        <f t="shared" ca="1" si="14"/>
        <v>-1.6527065889407125E-3</v>
      </c>
      <c r="Q80" s="12"/>
      <c r="R80" s="12"/>
      <c r="S80" s="12"/>
    </row>
    <row r="81" spans="1:19" x14ac:dyDescent="0.2">
      <c r="A81" s="69">
        <v>7991</v>
      </c>
      <c r="B81" s="69">
        <v>-1.7248750002181623E-2</v>
      </c>
      <c r="C81" s="12"/>
      <c r="D81" s="70">
        <f t="shared" si="15"/>
        <v>0.79910000000000003</v>
      </c>
      <c r="E81" s="70">
        <f t="shared" si="15"/>
        <v>-1.7248750002181623E-2</v>
      </c>
      <c r="F81" s="16">
        <f t="shared" si="8"/>
        <v>0.63856081000000009</v>
      </c>
      <c r="G81" s="16">
        <f t="shared" si="9"/>
        <v>0.51027394327100006</v>
      </c>
      <c r="H81" s="16">
        <f t="shared" si="10"/>
        <v>0.40775990806785622</v>
      </c>
      <c r="I81" s="16">
        <f t="shared" si="11"/>
        <v>-1.3783476126743336E-2</v>
      </c>
      <c r="J81" s="16">
        <f t="shared" si="12"/>
        <v>-1.10143757728806E-2</v>
      </c>
      <c r="K81" s="16">
        <f t="shared" ca="1" si="4"/>
        <v>-1.6783156128921825E-2</v>
      </c>
      <c r="L81" s="16">
        <f t="shared" ca="1" si="13"/>
        <v>2.167776548170609E-7</v>
      </c>
      <c r="M81" s="16">
        <f t="shared" ca="1" si="5"/>
        <v>21077917661.486816</v>
      </c>
      <c r="N81" s="16">
        <f t="shared" ca="1" si="6"/>
        <v>36722775282.030807</v>
      </c>
      <c r="O81" s="16">
        <f t="shared" ca="1" si="7"/>
        <v>1386600514.3588264</v>
      </c>
      <c r="P81" s="12">
        <f t="shared" ca="1" si="14"/>
        <v>-4.6559387325979806E-4</v>
      </c>
      <c r="Q81" s="12"/>
      <c r="R81" s="12"/>
      <c r="S81" s="12"/>
    </row>
    <row r="82" spans="1:19" x14ac:dyDescent="0.2">
      <c r="A82" s="69">
        <v>7991.5</v>
      </c>
      <c r="B82" s="69">
        <v>-1.7679374999715947E-2</v>
      </c>
      <c r="C82" s="12"/>
      <c r="D82" s="70">
        <f t="shared" si="15"/>
        <v>0.79915000000000003</v>
      </c>
      <c r="E82" s="70">
        <f t="shared" si="15"/>
        <v>-1.7679374999715947E-2</v>
      </c>
      <c r="F82" s="16">
        <f t="shared" si="8"/>
        <v>0.63864072250000004</v>
      </c>
      <c r="G82" s="16">
        <f t="shared" si="9"/>
        <v>0.51036973338587499</v>
      </c>
      <c r="H82" s="16">
        <f t="shared" si="10"/>
        <v>0.40786197243532207</v>
      </c>
      <c r="I82" s="16">
        <f t="shared" si="11"/>
        <v>-1.4128472531022999E-2</v>
      </c>
      <c r="J82" s="16">
        <f t="shared" si="12"/>
        <v>-1.1290768823167031E-2</v>
      </c>
      <c r="K82" s="16">
        <f t="shared" ca="1" si="4"/>
        <v>-1.6784289334333076E-2</v>
      </c>
      <c r="L82" s="16">
        <f t="shared" ca="1" si="13"/>
        <v>8.011783483738963E-7</v>
      </c>
      <c r="M82" s="16">
        <f t="shared" ca="1" si="5"/>
        <v>21076714813.129368</v>
      </c>
      <c r="N82" s="16">
        <f t="shared" ca="1" si="6"/>
        <v>36729393945.59803</v>
      </c>
      <c r="O82" s="16">
        <f t="shared" ca="1" si="7"/>
        <v>1386938838.0041122</v>
      </c>
      <c r="P82" s="12">
        <f t="shared" ca="1" si="14"/>
        <v>-8.9508566538287065E-4</v>
      </c>
      <c r="Q82" s="12"/>
      <c r="R82" s="12"/>
      <c r="S82" s="12"/>
    </row>
    <row r="83" spans="1:19" x14ac:dyDescent="0.2">
      <c r="A83" s="69">
        <v>8003</v>
      </c>
      <c r="B83" s="69">
        <v>-1.8083750001096632E-2</v>
      </c>
      <c r="C83" s="12"/>
      <c r="D83" s="70">
        <f t="shared" si="15"/>
        <v>0.80030000000000001</v>
      </c>
      <c r="E83" s="70">
        <f t="shared" si="15"/>
        <v>-1.8083750001096632E-2</v>
      </c>
      <c r="F83" s="16">
        <f t="shared" si="8"/>
        <v>0.64048009000000006</v>
      </c>
      <c r="G83" s="16">
        <f t="shared" si="9"/>
        <v>0.5125762160270001</v>
      </c>
      <c r="H83" s="16">
        <f t="shared" si="10"/>
        <v>0.4102147456864082</v>
      </c>
      <c r="I83" s="16">
        <f t="shared" si="11"/>
        <v>-1.4472425125877635E-2</v>
      </c>
      <c r="J83" s="16">
        <f t="shared" si="12"/>
        <v>-1.1582281828239872E-2</v>
      </c>
      <c r="K83" s="16">
        <f t="shared" ca="1" si="4"/>
        <v>-1.6810358731848066E-2</v>
      </c>
      <c r="L83" s="16">
        <f t="shared" ca="1" si="13"/>
        <v>1.6215253245984754E-6</v>
      </c>
      <c r="M83" s="16">
        <f t="shared" ca="1" si="5"/>
        <v>21049049326.538536</v>
      </c>
      <c r="N83" s="16">
        <f t="shared" ca="1" si="6"/>
        <v>36881820356.434494</v>
      </c>
      <c r="O83" s="16">
        <f t="shared" ca="1" si="7"/>
        <v>1394733571.8707345</v>
      </c>
      <c r="P83" s="12">
        <f t="shared" ca="1" si="14"/>
        <v>-1.2733912692485666E-3</v>
      </c>
      <c r="Q83" s="12"/>
      <c r="R83" s="12"/>
      <c r="S83" s="12"/>
    </row>
    <row r="84" spans="1:19" x14ac:dyDescent="0.2">
      <c r="A84" s="69">
        <v>8003.5</v>
      </c>
      <c r="B84" s="69">
        <v>-1.8814374998328276E-2</v>
      </c>
      <c r="C84" s="12"/>
      <c r="D84" s="70">
        <f t="shared" si="15"/>
        <v>0.80035000000000001</v>
      </c>
      <c r="E84" s="70">
        <f t="shared" si="15"/>
        <v>-1.8814374998328276E-2</v>
      </c>
      <c r="F84" s="16">
        <f t="shared" si="8"/>
        <v>0.64056012250000005</v>
      </c>
      <c r="G84" s="16">
        <f t="shared" si="9"/>
        <v>0.51267229404287507</v>
      </c>
      <c r="H84" s="16">
        <f t="shared" si="10"/>
        <v>0.41031727053721506</v>
      </c>
      <c r="I84" s="16">
        <f t="shared" si="11"/>
        <v>-1.5058085029912035E-2</v>
      </c>
      <c r="J84" s="16">
        <f t="shared" si="12"/>
        <v>-1.2051738353690097E-2</v>
      </c>
      <c r="K84" s="16">
        <f t="shared" ca="1" si="4"/>
        <v>-1.6811492430568554E-2</v>
      </c>
      <c r="L84" s="16">
        <f t="shared" ca="1" si="13"/>
        <v>4.0115385802357778E-6</v>
      </c>
      <c r="M84" s="16">
        <f t="shared" ca="1" si="5"/>
        <v>21047846480.703144</v>
      </c>
      <c r="N84" s="16">
        <f t="shared" ca="1" si="6"/>
        <v>36888456166.556129</v>
      </c>
      <c r="O84" s="16">
        <f t="shared" ca="1" si="7"/>
        <v>1395073051.4215827</v>
      </c>
      <c r="P84" s="12">
        <f t="shared" ca="1" si="14"/>
        <v>-2.0028825677597221E-3</v>
      </c>
      <c r="Q84" s="12"/>
      <c r="R84" s="12"/>
      <c r="S84" s="12"/>
    </row>
    <row r="85" spans="1:19" x14ac:dyDescent="0.2">
      <c r="A85" s="69">
        <v>8098</v>
      </c>
      <c r="B85" s="69">
        <v>-1.750249999895459E-2</v>
      </c>
      <c r="C85" s="12"/>
      <c r="D85" s="70">
        <f t="shared" ref="D85:E116" si="16">A85/A$18</f>
        <v>0.80979999999999996</v>
      </c>
      <c r="E85" s="70">
        <f t="shared" si="16"/>
        <v>-1.750249999895459E-2</v>
      </c>
      <c r="F85" s="16">
        <f t="shared" si="8"/>
        <v>0.65577603999999989</v>
      </c>
      <c r="G85" s="16">
        <f t="shared" si="9"/>
        <v>0.53104743719199987</v>
      </c>
      <c r="H85" s="16">
        <f t="shared" si="10"/>
        <v>0.43004221463808145</v>
      </c>
      <c r="I85" s="16">
        <f t="shared" si="11"/>
        <v>-1.4173524499153427E-2</v>
      </c>
      <c r="J85" s="16">
        <f t="shared" si="12"/>
        <v>-1.1477720139414444E-2</v>
      </c>
      <c r="K85" s="16">
        <f t="shared" ref="K85:K148" ca="1" si="17">+E$4+E$5*D85+E$6*D85^2</f>
        <v>-1.7026130545714266E-2</v>
      </c>
      <c r="L85" s="16">
        <f t="shared" ca="1" si="13"/>
        <v>2.2692785598048575E-7</v>
      </c>
      <c r="M85" s="16">
        <f t="shared" ref="M85:M148" ca="1" si="18">(M$1-M$2*D85+M$3*F85)^2</f>
        <v>20820514468.875633</v>
      </c>
      <c r="N85" s="16">
        <f t="shared" ref="N85:N148" ca="1" si="19">(-M$2+M$4*D85-M$5*F85)^2</f>
        <v>38155495020.006454</v>
      </c>
      <c r="O85" s="16">
        <f t="shared" ref="O85:O148" ca="1" si="20">+(M$3-D85*M$5+F85*M$6)^2</f>
        <v>1460102842.2343113</v>
      </c>
      <c r="P85" s="12">
        <f t="shared" ca="1" si="14"/>
        <v>-4.7636945324032454E-4</v>
      </c>
      <c r="Q85" s="12"/>
      <c r="R85" s="12"/>
      <c r="S85" s="12"/>
    </row>
    <row r="86" spans="1:19" x14ac:dyDescent="0.2">
      <c r="A86" s="69">
        <v>8140</v>
      </c>
      <c r="B86" s="69">
        <v>-1.7775000000256114E-2</v>
      </c>
      <c r="C86" s="12"/>
      <c r="D86" s="70">
        <f t="shared" si="16"/>
        <v>0.81399999999999995</v>
      </c>
      <c r="E86" s="70">
        <f t="shared" si="16"/>
        <v>-1.7775000000256114E-2</v>
      </c>
      <c r="F86" s="16">
        <f t="shared" ref="F86:F149" si="21">D86*D86</f>
        <v>0.66259599999999996</v>
      </c>
      <c r="G86" s="16">
        <f t="shared" ref="G86:G149" si="22">D86*F86</f>
        <v>0.5393531439999999</v>
      </c>
      <c r="H86" s="16">
        <f t="shared" ref="H86:H149" si="23">F86*F86</f>
        <v>0.43903345921599995</v>
      </c>
      <c r="I86" s="16">
        <f t="shared" ref="I86:I149" si="24">E86*D86</f>
        <v>-1.4468850000208476E-2</v>
      </c>
      <c r="J86" s="16">
        <f t="shared" ref="J86:J149" si="25">I86*D86</f>
        <v>-1.1777643900169698E-2</v>
      </c>
      <c r="K86" s="16">
        <f t="shared" ca="1" si="17"/>
        <v>-1.7121760942045122E-2</v>
      </c>
      <c r="L86" s="16">
        <f t="shared" ref="L86:L149" ca="1" si="26">+(K86-E86)^2</f>
        <v>4.2672126717238311E-7</v>
      </c>
      <c r="M86" s="16">
        <f t="shared" ca="1" si="18"/>
        <v>20719484838.433914</v>
      </c>
      <c r="N86" s="16">
        <f t="shared" ca="1" si="19"/>
        <v>38726876000.499146</v>
      </c>
      <c r="O86" s="16">
        <f t="shared" ca="1" si="20"/>
        <v>1489562010.2311699</v>
      </c>
      <c r="P86" s="12">
        <f t="shared" ref="P86:P149" ca="1" si="27">+E86-K86</f>
        <v>-6.5323905821099149E-4</v>
      </c>
      <c r="Q86" s="12"/>
      <c r="R86" s="12"/>
      <c r="S86" s="12"/>
    </row>
    <row r="87" spans="1:19" x14ac:dyDescent="0.2">
      <c r="A87" s="69">
        <v>8140.5</v>
      </c>
      <c r="B87" s="69">
        <v>-1.6505624997080304E-2</v>
      </c>
      <c r="C87" s="12"/>
      <c r="D87" s="70">
        <f t="shared" si="16"/>
        <v>0.81405000000000005</v>
      </c>
      <c r="E87" s="70">
        <f t="shared" si="16"/>
        <v>-1.6505624997080304E-2</v>
      </c>
      <c r="F87" s="16">
        <f t="shared" si="21"/>
        <v>0.66267740250000007</v>
      </c>
      <c r="G87" s="16">
        <f t="shared" si="22"/>
        <v>0.53945253950512506</v>
      </c>
      <c r="H87" s="16">
        <f t="shared" si="23"/>
        <v>0.4391413397841471</v>
      </c>
      <c r="I87" s="16">
        <f t="shared" si="24"/>
        <v>-1.3436404028873222E-2</v>
      </c>
      <c r="J87" s="16">
        <f t="shared" si="25"/>
        <v>-1.0937904699704248E-2</v>
      </c>
      <c r="K87" s="16">
        <f t="shared" ca="1" si="17"/>
        <v>-1.7122900272712745E-2</v>
      </c>
      <c r="L87" s="16">
        <f t="shared" ca="1" si="26"/>
        <v>3.8102876590710594E-7</v>
      </c>
      <c r="M87" s="16">
        <f t="shared" ca="1" si="18"/>
        <v>20718282141.463501</v>
      </c>
      <c r="N87" s="16">
        <f t="shared" ca="1" si="19"/>
        <v>38733708868.130035</v>
      </c>
      <c r="O87" s="16">
        <f t="shared" ca="1" si="20"/>
        <v>1489914789.1279566</v>
      </c>
      <c r="P87" s="12">
        <f t="shared" ca="1" si="27"/>
        <v>6.1727527563244095E-4</v>
      </c>
      <c r="Q87" s="12"/>
      <c r="R87" s="12"/>
      <c r="S87" s="12"/>
    </row>
    <row r="88" spans="1:19" x14ac:dyDescent="0.2">
      <c r="A88" s="69">
        <v>8141</v>
      </c>
      <c r="B88" s="69">
        <v>-1.793625000573229E-2</v>
      </c>
      <c r="C88" s="12"/>
      <c r="D88" s="70">
        <f t="shared" si="16"/>
        <v>0.81410000000000005</v>
      </c>
      <c r="E88" s="70">
        <f t="shared" si="16"/>
        <v>-1.793625000573229E-2</v>
      </c>
      <c r="F88" s="16">
        <f t="shared" si="21"/>
        <v>0.66275881000000003</v>
      </c>
      <c r="G88" s="16">
        <f t="shared" si="22"/>
        <v>0.53955194722100008</v>
      </c>
      <c r="H88" s="16">
        <f t="shared" si="23"/>
        <v>0.43924924023261613</v>
      </c>
      <c r="I88" s="16">
        <f t="shared" si="24"/>
        <v>-1.4601901129666658E-2</v>
      </c>
      <c r="J88" s="16">
        <f t="shared" si="25"/>
        <v>-1.1887407709661627E-2</v>
      </c>
      <c r="K88" s="16">
        <f t="shared" ca="1" si="17"/>
        <v>-1.7124039623934915E-2</v>
      </c>
      <c r="L88" s="16">
        <f t="shared" ca="1" si="26"/>
        <v>6.5968570429943878E-7</v>
      </c>
      <c r="M88" s="16">
        <f t="shared" ca="1" si="18"/>
        <v>20717079445.441948</v>
      </c>
      <c r="N88" s="16">
        <f t="shared" ca="1" si="19"/>
        <v>38740542459.338387</v>
      </c>
      <c r="O88" s="16">
        <f t="shared" ca="1" si="20"/>
        <v>1490267616.9092827</v>
      </c>
      <c r="P88" s="12">
        <f t="shared" ca="1" si="27"/>
        <v>-8.1221038179737567E-4</v>
      </c>
      <c r="Q88" s="12"/>
      <c r="R88" s="12"/>
      <c r="S88" s="12"/>
    </row>
    <row r="89" spans="1:19" x14ac:dyDescent="0.2">
      <c r="A89" s="69">
        <v>8886.5</v>
      </c>
      <c r="B89" s="69">
        <v>-1.9298125000204891E-2</v>
      </c>
      <c r="C89" s="12"/>
      <c r="D89" s="70">
        <f t="shared" si="16"/>
        <v>0.88865000000000005</v>
      </c>
      <c r="E89" s="70">
        <f t="shared" si="16"/>
        <v>-1.9298125000204891E-2</v>
      </c>
      <c r="F89" s="16">
        <f t="shared" si="21"/>
        <v>0.78969882250000012</v>
      </c>
      <c r="G89" s="16">
        <f t="shared" si="22"/>
        <v>0.70176585861462515</v>
      </c>
      <c r="H89" s="16">
        <f t="shared" si="23"/>
        <v>0.62362423025788671</v>
      </c>
      <c r="I89" s="16">
        <f t="shared" si="24"/>
        <v>-1.7149278781432076E-2</v>
      </c>
      <c r="J89" s="16">
        <f t="shared" si="25"/>
        <v>-1.5239706589119615E-2</v>
      </c>
      <c r="K89" s="16">
        <f t="shared" ca="1" si="17"/>
        <v>-1.8845674836140316E-2</v>
      </c>
      <c r="L89" s="16">
        <f t="shared" ca="1" si="26"/>
        <v>2.0471115096206039E-7</v>
      </c>
      <c r="M89" s="16">
        <f t="shared" ca="1" si="18"/>
        <v>18926569151.146519</v>
      </c>
      <c r="N89" s="16">
        <f t="shared" ca="1" si="19"/>
        <v>49752068687.460106</v>
      </c>
      <c r="O89" s="16">
        <f t="shared" ca="1" si="20"/>
        <v>2072116595.3512135</v>
      </c>
      <c r="P89" s="12">
        <f t="shared" ca="1" si="27"/>
        <v>-4.524501640645745E-4</v>
      </c>
      <c r="Q89" s="12"/>
      <c r="R89" s="12"/>
      <c r="S89" s="12"/>
    </row>
    <row r="90" spans="1:19" x14ac:dyDescent="0.2">
      <c r="A90" s="69">
        <v>8961</v>
      </c>
      <c r="B90" s="69">
        <v>-1.8961250003485475E-2</v>
      </c>
      <c r="C90" s="12"/>
      <c r="D90" s="70">
        <f t="shared" si="16"/>
        <v>0.89610000000000001</v>
      </c>
      <c r="E90" s="70">
        <f t="shared" si="16"/>
        <v>-1.8961250003485475E-2</v>
      </c>
      <c r="F90" s="16">
        <f t="shared" si="21"/>
        <v>0.80299520999999996</v>
      </c>
      <c r="G90" s="16">
        <f t="shared" si="22"/>
        <v>0.71956400768099993</v>
      </c>
      <c r="H90" s="16">
        <f t="shared" si="23"/>
        <v>0.64480130728294405</v>
      </c>
      <c r="I90" s="16">
        <f t="shared" si="24"/>
        <v>-1.6991176128123335E-2</v>
      </c>
      <c r="J90" s="16">
        <f t="shared" si="25"/>
        <v>-1.522579292841132E-2</v>
      </c>
      <c r="K90" s="16">
        <f t="shared" ca="1" si="17"/>
        <v>-1.9020234243980125E-2</v>
      </c>
      <c r="L90" s="16">
        <f t="shared" ca="1" si="26"/>
        <v>3.4791406267307098E-9</v>
      </c>
      <c r="M90" s="16">
        <f t="shared" ca="1" si="18"/>
        <v>18748137830.878651</v>
      </c>
      <c r="N90" s="16">
        <f t="shared" ca="1" si="19"/>
        <v>50945013156.368126</v>
      </c>
      <c r="O90" s="16">
        <f t="shared" ca="1" si="20"/>
        <v>2136561506.6524179</v>
      </c>
      <c r="P90" s="12">
        <f t="shared" ca="1" si="27"/>
        <v>5.8984240494650009E-5</v>
      </c>
      <c r="Q90" s="12"/>
      <c r="R90" s="12"/>
      <c r="S90" s="12"/>
    </row>
    <row r="91" spans="1:19" x14ac:dyDescent="0.2">
      <c r="A91" s="69">
        <v>8965.5</v>
      </c>
      <c r="B91" s="69">
        <v>-1.7136875001597218E-2</v>
      </c>
      <c r="C91" s="12"/>
      <c r="D91" s="70">
        <f t="shared" si="16"/>
        <v>0.89654999999999996</v>
      </c>
      <c r="E91" s="70">
        <f t="shared" si="16"/>
        <v>-1.7136875001597218E-2</v>
      </c>
      <c r="F91" s="16">
        <f t="shared" si="21"/>
        <v>0.80380190249999994</v>
      </c>
      <c r="G91" s="16">
        <f t="shared" si="22"/>
        <v>0.72064859568637496</v>
      </c>
      <c r="H91" s="16">
        <f t="shared" si="23"/>
        <v>0.64609749846261944</v>
      </c>
      <c r="I91" s="16">
        <f t="shared" si="24"/>
        <v>-1.5364065282681985E-2</v>
      </c>
      <c r="J91" s="16">
        <f t="shared" si="25"/>
        <v>-1.3774652729188533E-2</v>
      </c>
      <c r="K91" s="16">
        <f t="shared" ca="1" si="17"/>
        <v>-1.903079271511568E-2</v>
      </c>
      <c r="L91" s="16">
        <f t="shared" ca="1" si="26"/>
        <v>3.5869243055789973E-6</v>
      </c>
      <c r="M91" s="16">
        <f t="shared" ca="1" si="18"/>
        <v>18737364202.229286</v>
      </c>
      <c r="N91" s="16">
        <f t="shared" ca="1" si="19"/>
        <v>51017621425.960876</v>
      </c>
      <c r="O91" s="16">
        <f t="shared" ca="1" si="20"/>
        <v>2140491819.4637916</v>
      </c>
      <c r="P91" s="12">
        <f t="shared" ca="1" si="27"/>
        <v>1.8939177135184615E-3</v>
      </c>
      <c r="Q91" s="12"/>
      <c r="R91" s="12"/>
      <c r="S91" s="12"/>
    </row>
    <row r="92" spans="1:19" x14ac:dyDescent="0.2">
      <c r="A92" s="69">
        <v>8966</v>
      </c>
      <c r="B92" s="69">
        <v>-1.90675000048941E-2</v>
      </c>
      <c r="C92" s="12"/>
      <c r="D92" s="70">
        <f t="shared" si="16"/>
        <v>0.89659999999999995</v>
      </c>
      <c r="E92" s="70">
        <f t="shared" si="16"/>
        <v>-1.90675000048941E-2</v>
      </c>
      <c r="F92" s="16">
        <f t="shared" si="21"/>
        <v>0.80389155999999995</v>
      </c>
      <c r="G92" s="16">
        <f t="shared" si="22"/>
        <v>0.72076917269599994</v>
      </c>
      <c r="H92" s="16">
        <f t="shared" si="23"/>
        <v>0.64624164023923347</v>
      </c>
      <c r="I92" s="16">
        <f t="shared" si="24"/>
        <v>-1.7095920504388049E-2</v>
      </c>
      <c r="J92" s="16">
        <f t="shared" si="25"/>
        <v>-1.5328202324234324E-2</v>
      </c>
      <c r="K92" s="16">
        <f t="shared" ca="1" si="17"/>
        <v>-1.9031965981347938E-2</v>
      </c>
      <c r="L92" s="16">
        <f t="shared" ca="1" si="26"/>
        <v>1.2626668293791818E-9</v>
      </c>
      <c r="M92" s="16">
        <f t="shared" ca="1" si="18"/>
        <v>18736167162.045986</v>
      </c>
      <c r="N92" s="16">
        <f t="shared" ca="1" si="19"/>
        <v>51025692896.564957</v>
      </c>
      <c r="O92" s="16">
        <f t="shared" ca="1" si="20"/>
        <v>2140928786.4671926</v>
      </c>
      <c r="P92" s="12">
        <f t="shared" ca="1" si="27"/>
        <v>-3.5534023546161808E-5</v>
      </c>
      <c r="Q92" s="12"/>
      <c r="R92" s="12"/>
      <c r="S92" s="12"/>
    </row>
    <row r="93" spans="1:19" x14ac:dyDescent="0.2">
      <c r="A93" s="69">
        <v>9100.5</v>
      </c>
      <c r="B93" s="69">
        <v>-2.3905625006591436E-2</v>
      </c>
      <c r="C93" s="12"/>
      <c r="D93" s="70">
        <f t="shared" si="16"/>
        <v>0.91005000000000003</v>
      </c>
      <c r="E93" s="70">
        <f t="shared" si="16"/>
        <v>-2.3905625006591436E-2</v>
      </c>
      <c r="F93" s="16">
        <f t="shared" si="21"/>
        <v>0.8281910025</v>
      </c>
      <c r="G93" s="16">
        <f t="shared" si="22"/>
        <v>0.75369522182512505</v>
      </c>
      <c r="H93" s="16">
        <f t="shared" si="23"/>
        <v>0.68590033662195504</v>
      </c>
      <c r="I93" s="16">
        <f t="shared" si="24"/>
        <v>-2.1755314037248535E-2</v>
      </c>
      <c r="J93" s="16">
        <f t="shared" si="25"/>
        <v>-1.9798423539598028E-2</v>
      </c>
      <c r="K93" s="16">
        <f t="shared" ca="1" si="17"/>
        <v>-1.9348321036367192E-2</v>
      </c>
      <c r="L93" s="16">
        <f t="shared" ca="1" si="26"/>
        <v>2.076901947702165E-5</v>
      </c>
      <c r="M93" s="16">
        <f t="shared" ca="1" si="18"/>
        <v>18414389291.964653</v>
      </c>
      <c r="N93" s="16">
        <f t="shared" ca="1" si="19"/>
        <v>53225247191.287918</v>
      </c>
      <c r="O93" s="16">
        <f t="shared" ca="1" si="20"/>
        <v>2260410645.8880591</v>
      </c>
      <c r="P93" s="12">
        <f t="shared" ca="1" si="27"/>
        <v>-4.5573039702242434E-3</v>
      </c>
      <c r="Q93" s="12"/>
      <c r="R93" s="12"/>
      <c r="S93" s="12"/>
    </row>
    <row r="94" spans="1:19" x14ac:dyDescent="0.2">
      <c r="A94" s="69">
        <v>9101</v>
      </c>
      <c r="B94" s="69">
        <v>-1.9436250004218891E-2</v>
      </c>
      <c r="C94" s="12"/>
      <c r="D94" s="70">
        <f t="shared" si="16"/>
        <v>0.91010000000000002</v>
      </c>
      <c r="E94" s="70">
        <f t="shared" si="16"/>
        <v>-1.9436250004218891E-2</v>
      </c>
      <c r="F94" s="16">
        <f t="shared" si="21"/>
        <v>0.82828201000000001</v>
      </c>
      <c r="G94" s="16">
        <f t="shared" si="22"/>
        <v>0.75381945730099997</v>
      </c>
      <c r="H94" s="16">
        <f t="shared" si="23"/>
        <v>0.6860510880896401</v>
      </c>
      <c r="I94" s="16">
        <f t="shared" si="24"/>
        <v>-1.7688931128839614E-2</v>
      </c>
      <c r="J94" s="16">
        <f t="shared" si="25"/>
        <v>-1.6098696220356933E-2</v>
      </c>
      <c r="K94" s="16">
        <f t="shared" ca="1" si="17"/>
        <v>-1.9349499852328377E-2</v>
      </c>
      <c r="L94" s="16">
        <f t="shared" ca="1" si="26"/>
        <v>7.5255888530272638E-9</v>
      </c>
      <c r="M94" s="16">
        <f t="shared" ca="1" si="18"/>
        <v>18413193969.505749</v>
      </c>
      <c r="N94" s="16">
        <f t="shared" ca="1" si="19"/>
        <v>53233529686.464516</v>
      </c>
      <c r="O94" s="16">
        <f t="shared" ca="1" si="20"/>
        <v>2260862051.7693138</v>
      </c>
      <c r="P94" s="12">
        <f t="shared" ca="1" si="27"/>
        <v>-8.6750151890514077E-5</v>
      </c>
      <c r="Q94" s="12"/>
      <c r="R94" s="12"/>
      <c r="S94" s="12"/>
    </row>
    <row r="95" spans="1:19" x14ac:dyDescent="0.2">
      <c r="A95" s="69">
        <v>10755</v>
      </c>
      <c r="B95" s="69">
        <v>-2.5043749999895226E-2</v>
      </c>
      <c r="C95" s="12"/>
      <c r="D95" s="70">
        <f t="shared" si="16"/>
        <v>1.0754999999999999</v>
      </c>
      <c r="E95" s="70">
        <f t="shared" si="16"/>
        <v>-2.5043749999895226E-2</v>
      </c>
      <c r="F95" s="16">
        <f t="shared" si="21"/>
        <v>1.1567002499999999</v>
      </c>
      <c r="G95" s="16">
        <f t="shared" si="22"/>
        <v>1.2440311188749997</v>
      </c>
      <c r="H95" s="16">
        <f t="shared" si="23"/>
        <v>1.3379554683500623</v>
      </c>
      <c r="I95" s="16">
        <f t="shared" si="24"/>
        <v>-2.6934553124887312E-2</v>
      </c>
      <c r="J95" s="16">
        <f t="shared" si="25"/>
        <v>-2.89681118858163E-2</v>
      </c>
      <c r="K95" s="16">
        <f t="shared" ca="1" si="17"/>
        <v>-2.3361519880381928E-2</v>
      </c>
      <c r="L95" s="16">
        <f t="shared" ca="1" si="26"/>
        <v>2.8298981749977262E-6</v>
      </c>
      <c r="M95" s="16">
        <f t="shared" ca="1" si="18"/>
        <v>14515417476.457859</v>
      </c>
      <c r="N95" s="16">
        <f t="shared" ca="1" si="19"/>
        <v>85136404796.022903</v>
      </c>
      <c r="O95" s="16">
        <f t="shared" ca="1" si="20"/>
        <v>4064830332.1027942</v>
      </c>
      <c r="P95" s="12">
        <f t="shared" ca="1" si="27"/>
        <v>-1.6822301195132984E-3</v>
      </c>
      <c r="Q95" s="12"/>
      <c r="R95" s="12"/>
      <c r="S95" s="12"/>
    </row>
    <row r="96" spans="1:19" x14ac:dyDescent="0.2">
      <c r="A96" s="69"/>
      <c r="B96" s="69"/>
      <c r="C96" s="12"/>
      <c r="D96" s="70">
        <f t="shared" si="16"/>
        <v>0</v>
      </c>
      <c r="E96" s="70">
        <f t="shared" si="16"/>
        <v>0</v>
      </c>
      <c r="F96" s="16">
        <f t="shared" si="21"/>
        <v>0</v>
      </c>
      <c r="G96" s="16">
        <f t="shared" si="22"/>
        <v>0</v>
      </c>
      <c r="H96" s="16">
        <f t="shared" si="23"/>
        <v>0</v>
      </c>
      <c r="I96" s="16">
        <f t="shared" si="24"/>
        <v>0</v>
      </c>
      <c r="J96" s="16">
        <f t="shared" si="25"/>
        <v>0</v>
      </c>
      <c r="K96" s="16">
        <f t="shared" ca="1" si="17"/>
        <v>-1.2974977179086558E-3</v>
      </c>
      <c r="L96" s="16">
        <f t="shared" ca="1" si="26"/>
        <v>1.6835003279781698E-6</v>
      </c>
      <c r="M96" s="16">
        <f t="shared" ca="1" si="18"/>
        <v>38542684157.213394</v>
      </c>
      <c r="N96" s="16">
        <f t="shared" ca="1" si="19"/>
        <v>2038025945.6744416</v>
      </c>
      <c r="O96" s="16">
        <f t="shared" ca="1" si="20"/>
        <v>556630545.75968015</v>
      </c>
      <c r="P96" s="12">
        <f t="shared" ca="1" si="27"/>
        <v>1.2974977179086558E-3</v>
      </c>
      <c r="Q96" s="12"/>
      <c r="R96" s="12"/>
      <c r="S96" s="12"/>
    </row>
    <row r="97" spans="1:19" x14ac:dyDescent="0.2">
      <c r="A97" s="69"/>
      <c r="B97" s="69"/>
      <c r="C97" s="12"/>
      <c r="D97" s="70">
        <f t="shared" si="16"/>
        <v>0</v>
      </c>
      <c r="E97" s="70">
        <f t="shared" si="16"/>
        <v>0</v>
      </c>
      <c r="F97" s="16">
        <f t="shared" si="21"/>
        <v>0</v>
      </c>
      <c r="G97" s="16">
        <f t="shared" si="22"/>
        <v>0</v>
      </c>
      <c r="H97" s="16">
        <f t="shared" si="23"/>
        <v>0</v>
      </c>
      <c r="I97" s="16">
        <f t="shared" si="24"/>
        <v>0</v>
      </c>
      <c r="J97" s="16">
        <f t="shared" si="25"/>
        <v>0</v>
      </c>
      <c r="K97" s="16">
        <f t="shared" ca="1" si="17"/>
        <v>-1.2974977179086558E-3</v>
      </c>
      <c r="L97" s="16">
        <f t="shared" ca="1" si="26"/>
        <v>1.6835003279781698E-6</v>
      </c>
      <c r="M97" s="16">
        <f t="shared" ca="1" si="18"/>
        <v>38542684157.213394</v>
      </c>
      <c r="N97" s="16">
        <f t="shared" ca="1" si="19"/>
        <v>2038025945.6744416</v>
      </c>
      <c r="O97" s="16">
        <f t="shared" ca="1" si="20"/>
        <v>556630545.75968015</v>
      </c>
      <c r="P97" s="12">
        <f t="shared" ca="1" si="27"/>
        <v>1.2974977179086558E-3</v>
      </c>
      <c r="Q97" s="12"/>
      <c r="R97" s="12"/>
      <c r="S97" s="12"/>
    </row>
    <row r="98" spans="1:19" x14ac:dyDescent="0.2">
      <c r="A98" s="69"/>
      <c r="B98" s="69"/>
      <c r="C98" s="12"/>
      <c r="D98" s="70">
        <f t="shared" si="16"/>
        <v>0</v>
      </c>
      <c r="E98" s="70">
        <f t="shared" si="16"/>
        <v>0</v>
      </c>
      <c r="F98" s="16">
        <f t="shared" si="21"/>
        <v>0</v>
      </c>
      <c r="G98" s="16">
        <f t="shared" si="22"/>
        <v>0</v>
      </c>
      <c r="H98" s="16">
        <f t="shared" si="23"/>
        <v>0</v>
      </c>
      <c r="I98" s="16">
        <f t="shared" si="24"/>
        <v>0</v>
      </c>
      <c r="J98" s="16">
        <f t="shared" si="25"/>
        <v>0</v>
      </c>
      <c r="K98" s="16">
        <f t="shared" ca="1" si="17"/>
        <v>-1.2974977179086558E-3</v>
      </c>
      <c r="L98" s="16">
        <f t="shared" ca="1" si="26"/>
        <v>1.6835003279781698E-6</v>
      </c>
      <c r="M98" s="16">
        <f t="shared" ca="1" si="18"/>
        <v>38542684157.213394</v>
      </c>
      <c r="N98" s="16">
        <f t="shared" ca="1" si="19"/>
        <v>2038025945.6744416</v>
      </c>
      <c r="O98" s="16">
        <f t="shared" ca="1" si="20"/>
        <v>556630545.75968015</v>
      </c>
      <c r="P98" s="12">
        <f t="shared" ca="1" si="27"/>
        <v>1.2974977179086558E-3</v>
      </c>
      <c r="Q98" s="12"/>
      <c r="R98" s="12"/>
      <c r="S98" s="12"/>
    </row>
    <row r="99" spans="1:19" x14ac:dyDescent="0.2">
      <c r="A99" s="69"/>
      <c r="B99" s="69"/>
      <c r="C99" s="12"/>
      <c r="D99" s="70">
        <f t="shared" si="16"/>
        <v>0</v>
      </c>
      <c r="E99" s="70">
        <f t="shared" si="16"/>
        <v>0</v>
      </c>
      <c r="F99" s="16">
        <f t="shared" si="21"/>
        <v>0</v>
      </c>
      <c r="G99" s="16">
        <f t="shared" si="22"/>
        <v>0</v>
      </c>
      <c r="H99" s="16">
        <f t="shared" si="23"/>
        <v>0</v>
      </c>
      <c r="I99" s="16">
        <f t="shared" si="24"/>
        <v>0</v>
      </c>
      <c r="J99" s="16">
        <f t="shared" si="25"/>
        <v>0</v>
      </c>
      <c r="K99" s="16">
        <f t="shared" ca="1" si="17"/>
        <v>-1.2974977179086558E-3</v>
      </c>
      <c r="L99" s="16">
        <f t="shared" ca="1" si="26"/>
        <v>1.6835003279781698E-6</v>
      </c>
      <c r="M99" s="16">
        <f t="shared" ca="1" si="18"/>
        <v>38542684157.213394</v>
      </c>
      <c r="N99" s="16">
        <f t="shared" ca="1" si="19"/>
        <v>2038025945.6744416</v>
      </c>
      <c r="O99" s="16">
        <f t="shared" ca="1" si="20"/>
        <v>556630545.75968015</v>
      </c>
      <c r="P99" s="12">
        <f t="shared" ca="1" si="27"/>
        <v>1.2974977179086558E-3</v>
      </c>
      <c r="Q99" s="12"/>
      <c r="R99" s="12"/>
      <c r="S99" s="12"/>
    </row>
    <row r="100" spans="1:19" x14ac:dyDescent="0.2">
      <c r="A100" s="69"/>
      <c r="B100" s="69"/>
      <c r="C100" s="12"/>
      <c r="D100" s="70">
        <f t="shared" si="16"/>
        <v>0</v>
      </c>
      <c r="E100" s="70">
        <f t="shared" si="16"/>
        <v>0</v>
      </c>
      <c r="F100" s="16">
        <f t="shared" si="21"/>
        <v>0</v>
      </c>
      <c r="G100" s="16">
        <f t="shared" si="22"/>
        <v>0</v>
      </c>
      <c r="H100" s="16">
        <f t="shared" si="23"/>
        <v>0</v>
      </c>
      <c r="I100" s="16">
        <f t="shared" si="24"/>
        <v>0</v>
      </c>
      <c r="J100" s="16">
        <f t="shared" si="25"/>
        <v>0</v>
      </c>
      <c r="K100" s="16">
        <f t="shared" ca="1" si="17"/>
        <v>-1.2974977179086558E-3</v>
      </c>
      <c r="L100" s="16">
        <f t="shared" ca="1" si="26"/>
        <v>1.6835003279781698E-6</v>
      </c>
      <c r="M100" s="16">
        <f t="shared" ca="1" si="18"/>
        <v>38542684157.213394</v>
      </c>
      <c r="N100" s="16">
        <f t="shared" ca="1" si="19"/>
        <v>2038025945.6744416</v>
      </c>
      <c r="O100" s="16">
        <f t="shared" ca="1" si="20"/>
        <v>556630545.75968015</v>
      </c>
      <c r="P100" s="12">
        <f t="shared" ca="1" si="27"/>
        <v>1.2974977179086558E-3</v>
      </c>
      <c r="Q100" s="12"/>
      <c r="R100" s="12"/>
      <c r="S100" s="12"/>
    </row>
    <row r="101" spans="1:19" x14ac:dyDescent="0.2">
      <c r="A101" s="69"/>
      <c r="B101" s="69"/>
      <c r="C101" s="12"/>
      <c r="D101" s="70">
        <f t="shared" si="16"/>
        <v>0</v>
      </c>
      <c r="E101" s="70">
        <f t="shared" si="16"/>
        <v>0</v>
      </c>
      <c r="F101" s="16">
        <f t="shared" si="21"/>
        <v>0</v>
      </c>
      <c r="G101" s="16">
        <f t="shared" si="22"/>
        <v>0</v>
      </c>
      <c r="H101" s="16">
        <f t="shared" si="23"/>
        <v>0</v>
      </c>
      <c r="I101" s="16">
        <f t="shared" si="24"/>
        <v>0</v>
      </c>
      <c r="J101" s="16">
        <f t="shared" si="25"/>
        <v>0</v>
      </c>
      <c r="K101" s="16">
        <f t="shared" ca="1" si="17"/>
        <v>-1.2974977179086558E-3</v>
      </c>
      <c r="L101" s="16">
        <f t="shared" ca="1" si="26"/>
        <v>1.6835003279781698E-6</v>
      </c>
      <c r="M101" s="16">
        <f t="shared" ca="1" si="18"/>
        <v>38542684157.213394</v>
      </c>
      <c r="N101" s="16">
        <f t="shared" ca="1" si="19"/>
        <v>2038025945.6744416</v>
      </c>
      <c r="O101" s="16">
        <f t="shared" ca="1" si="20"/>
        <v>556630545.75968015</v>
      </c>
      <c r="P101" s="12">
        <f t="shared" ca="1" si="27"/>
        <v>1.2974977179086558E-3</v>
      </c>
      <c r="Q101" s="12"/>
      <c r="R101" s="12"/>
      <c r="S101" s="12"/>
    </row>
    <row r="102" spans="1:19" x14ac:dyDescent="0.2">
      <c r="A102" s="69"/>
      <c r="B102" s="69"/>
      <c r="C102" s="12"/>
      <c r="D102" s="70">
        <f t="shared" si="16"/>
        <v>0</v>
      </c>
      <c r="E102" s="70">
        <f t="shared" si="16"/>
        <v>0</v>
      </c>
      <c r="F102" s="16">
        <f t="shared" si="21"/>
        <v>0</v>
      </c>
      <c r="G102" s="16">
        <f t="shared" si="22"/>
        <v>0</v>
      </c>
      <c r="H102" s="16">
        <f t="shared" si="23"/>
        <v>0</v>
      </c>
      <c r="I102" s="16">
        <f t="shared" si="24"/>
        <v>0</v>
      </c>
      <c r="J102" s="16">
        <f t="shared" si="25"/>
        <v>0</v>
      </c>
      <c r="K102" s="16">
        <f t="shared" ca="1" si="17"/>
        <v>-1.2974977179086558E-3</v>
      </c>
      <c r="L102" s="16">
        <f t="shared" ca="1" si="26"/>
        <v>1.6835003279781698E-6</v>
      </c>
      <c r="M102" s="16">
        <f t="shared" ca="1" si="18"/>
        <v>38542684157.213394</v>
      </c>
      <c r="N102" s="16">
        <f t="shared" ca="1" si="19"/>
        <v>2038025945.6744416</v>
      </c>
      <c r="O102" s="16">
        <f t="shared" ca="1" si="20"/>
        <v>556630545.75968015</v>
      </c>
      <c r="P102" s="12">
        <f t="shared" ca="1" si="27"/>
        <v>1.2974977179086558E-3</v>
      </c>
      <c r="Q102" s="12"/>
      <c r="R102" s="12"/>
      <c r="S102" s="12"/>
    </row>
    <row r="103" spans="1:19" x14ac:dyDescent="0.2">
      <c r="A103" s="69"/>
      <c r="B103" s="69"/>
      <c r="C103" s="12"/>
      <c r="D103" s="70">
        <f t="shared" si="16"/>
        <v>0</v>
      </c>
      <c r="E103" s="70">
        <f t="shared" si="16"/>
        <v>0</v>
      </c>
      <c r="F103" s="16">
        <f t="shared" si="21"/>
        <v>0</v>
      </c>
      <c r="G103" s="16">
        <f t="shared" si="22"/>
        <v>0</v>
      </c>
      <c r="H103" s="16">
        <f t="shared" si="23"/>
        <v>0</v>
      </c>
      <c r="I103" s="16">
        <f t="shared" si="24"/>
        <v>0</v>
      </c>
      <c r="J103" s="16">
        <f t="shared" si="25"/>
        <v>0</v>
      </c>
      <c r="K103" s="16">
        <f t="shared" ca="1" si="17"/>
        <v>-1.2974977179086558E-3</v>
      </c>
      <c r="L103" s="16">
        <f t="shared" ca="1" si="26"/>
        <v>1.6835003279781698E-6</v>
      </c>
      <c r="M103" s="16">
        <f t="shared" ca="1" si="18"/>
        <v>38542684157.213394</v>
      </c>
      <c r="N103" s="16">
        <f t="shared" ca="1" si="19"/>
        <v>2038025945.6744416</v>
      </c>
      <c r="O103" s="16">
        <f t="shared" ca="1" si="20"/>
        <v>556630545.75968015</v>
      </c>
      <c r="P103" s="12">
        <f t="shared" ca="1" si="27"/>
        <v>1.2974977179086558E-3</v>
      </c>
      <c r="Q103" s="12"/>
      <c r="R103" s="12"/>
      <c r="S103" s="12"/>
    </row>
    <row r="104" spans="1:19" x14ac:dyDescent="0.2">
      <c r="A104" s="69"/>
      <c r="B104" s="69"/>
      <c r="C104" s="12"/>
      <c r="D104" s="70">
        <f t="shared" si="16"/>
        <v>0</v>
      </c>
      <c r="E104" s="70">
        <f t="shared" si="16"/>
        <v>0</v>
      </c>
      <c r="F104" s="16">
        <f t="shared" si="21"/>
        <v>0</v>
      </c>
      <c r="G104" s="16">
        <f t="shared" si="22"/>
        <v>0</v>
      </c>
      <c r="H104" s="16">
        <f t="shared" si="23"/>
        <v>0</v>
      </c>
      <c r="I104" s="16">
        <f t="shared" si="24"/>
        <v>0</v>
      </c>
      <c r="J104" s="16">
        <f t="shared" si="25"/>
        <v>0</v>
      </c>
      <c r="K104" s="16">
        <f t="shared" ca="1" si="17"/>
        <v>-1.2974977179086558E-3</v>
      </c>
      <c r="L104" s="16">
        <f t="shared" ca="1" si="26"/>
        <v>1.6835003279781698E-6</v>
      </c>
      <c r="M104" s="16">
        <f t="shared" ca="1" si="18"/>
        <v>38542684157.213394</v>
      </c>
      <c r="N104" s="16">
        <f t="shared" ca="1" si="19"/>
        <v>2038025945.6744416</v>
      </c>
      <c r="O104" s="16">
        <f t="shared" ca="1" si="20"/>
        <v>556630545.75968015</v>
      </c>
      <c r="P104" s="12">
        <f t="shared" ca="1" si="27"/>
        <v>1.2974977179086558E-3</v>
      </c>
      <c r="Q104" s="12"/>
      <c r="R104" s="12"/>
      <c r="S104" s="12"/>
    </row>
    <row r="105" spans="1:19" x14ac:dyDescent="0.2">
      <c r="A105" s="69"/>
      <c r="B105" s="69"/>
      <c r="C105" s="12"/>
      <c r="D105" s="70">
        <f t="shared" si="16"/>
        <v>0</v>
      </c>
      <c r="E105" s="70">
        <f t="shared" si="16"/>
        <v>0</v>
      </c>
      <c r="F105" s="16">
        <f t="shared" si="21"/>
        <v>0</v>
      </c>
      <c r="G105" s="16">
        <f t="shared" si="22"/>
        <v>0</v>
      </c>
      <c r="H105" s="16">
        <f t="shared" si="23"/>
        <v>0</v>
      </c>
      <c r="I105" s="16">
        <f t="shared" si="24"/>
        <v>0</v>
      </c>
      <c r="J105" s="16">
        <f t="shared" si="25"/>
        <v>0</v>
      </c>
      <c r="K105" s="16">
        <f t="shared" ca="1" si="17"/>
        <v>-1.2974977179086558E-3</v>
      </c>
      <c r="L105" s="16">
        <f t="shared" ca="1" si="26"/>
        <v>1.6835003279781698E-6</v>
      </c>
      <c r="M105" s="16">
        <f t="shared" ca="1" si="18"/>
        <v>38542684157.213394</v>
      </c>
      <c r="N105" s="16">
        <f t="shared" ca="1" si="19"/>
        <v>2038025945.6744416</v>
      </c>
      <c r="O105" s="16">
        <f t="shared" ca="1" si="20"/>
        <v>556630545.75968015</v>
      </c>
      <c r="P105" s="12">
        <f t="shared" ca="1" si="27"/>
        <v>1.2974977179086558E-3</v>
      </c>
      <c r="Q105" s="12"/>
      <c r="R105" s="12"/>
      <c r="S105" s="12"/>
    </row>
    <row r="106" spans="1:19" x14ac:dyDescent="0.2">
      <c r="A106" s="69"/>
      <c r="B106" s="69"/>
      <c r="C106" s="12"/>
      <c r="D106" s="70">
        <f t="shared" si="16"/>
        <v>0</v>
      </c>
      <c r="E106" s="70">
        <f t="shared" si="16"/>
        <v>0</v>
      </c>
      <c r="F106" s="16">
        <f t="shared" si="21"/>
        <v>0</v>
      </c>
      <c r="G106" s="16">
        <f t="shared" si="22"/>
        <v>0</v>
      </c>
      <c r="H106" s="16">
        <f t="shared" si="23"/>
        <v>0</v>
      </c>
      <c r="I106" s="16">
        <f t="shared" si="24"/>
        <v>0</v>
      </c>
      <c r="J106" s="16">
        <f t="shared" si="25"/>
        <v>0</v>
      </c>
      <c r="K106" s="16">
        <f t="shared" ca="1" si="17"/>
        <v>-1.2974977179086558E-3</v>
      </c>
      <c r="L106" s="16">
        <f t="shared" ca="1" si="26"/>
        <v>1.6835003279781698E-6</v>
      </c>
      <c r="M106" s="16">
        <f t="shared" ca="1" si="18"/>
        <v>38542684157.213394</v>
      </c>
      <c r="N106" s="16">
        <f t="shared" ca="1" si="19"/>
        <v>2038025945.6744416</v>
      </c>
      <c r="O106" s="16">
        <f t="shared" ca="1" si="20"/>
        <v>556630545.75968015</v>
      </c>
      <c r="P106" s="12">
        <f t="shared" ca="1" si="27"/>
        <v>1.2974977179086558E-3</v>
      </c>
      <c r="Q106" s="12"/>
      <c r="R106" s="12"/>
      <c r="S106" s="12"/>
    </row>
    <row r="107" spans="1:19" x14ac:dyDescent="0.2">
      <c r="A107" s="69"/>
      <c r="B107" s="69"/>
      <c r="C107" s="12"/>
      <c r="D107" s="70">
        <f t="shared" si="16"/>
        <v>0</v>
      </c>
      <c r="E107" s="70">
        <f t="shared" si="16"/>
        <v>0</v>
      </c>
      <c r="F107" s="16">
        <f t="shared" si="21"/>
        <v>0</v>
      </c>
      <c r="G107" s="16">
        <f t="shared" si="22"/>
        <v>0</v>
      </c>
      <c r="H107" s="16">
        <f t="shared" si="23"/>
        <v>0</v>
      </c>
      <c r="I107" s="16">
        <f t="shared" si="24"/>
        <v>0</v>
      </c>
      <c r="J107" s="16">
        <f t="shared" si="25"/>
        <v>0</v>
      </c>
      <c r="K107" s="16">
        <f t="shared" ca="1" si="17"/>
        <v>-1.2974977179086558E-3</v>
      </c>
      <c r="L107" s="16">
        <f t="shared" ca="1" si="26"/>
        <v>1.6835003279781698E-6</v>
      </c>
      <c r="M107" s="16">
        <f t="shared" ca="1" si="18"/>
        <v>38542684157.213394</v>
      </c>
      <c r="N107" s="16">
        <f t="shared" ca="1" si="19"/>
        <v>2038025945.6744416</v>
      </c>
      <c r="O107" s="16">
        <f t="shared" ca="1" si="20"/>
        <v>556630545.75968015</v>
      </c>
      <c r="P107" s="12">
        <f t="shared" ca="1" si="27"/>
        <v>1.2974977179086558E-3</v>
      </c>
      <c r="Q107" s="12"/>
      <c r="R107" s="12"/>
      <c r="S107" s="12"/>
    </row>
    <row r="108" spans="1:19" x14ac:dyDescent="0.2">
      <c r="A108" s="69"/>
      <c r="B108" s="69"/>
      <c r="C108" s="12"/>
      <c r="D108" s="70">
        <f t="shared" si="16"/>
        <v>0</v>
      </c>
      <c r="E108" s="70">
        <f t="shared" si="16"/>
        <v>0</v>
      </c>
      <c r="F108" s="16">
        <f t="shared" si="21"/>
        <v>0</v>
      </c>
      <c r="G108" s="16">
        <f t="shared" si="22"/>
        <v>0</v>
      </c>
      <c r="H108" s="16">
        <f t="shared" si="23"/>
        <v>0</v>
      </c>
      <c r="I108" s="16">
        <f t="shared" si="24"/>
        <v>0</v>
      </c>
      <c r="J108" s="16">
        <f t="shared" si="25"/>
        <v>0</v>
      </c>
      <c r="K108" s="16">
        <f t="shared" ca="1" si="17"/>
        <v>-1.2974977179086558E-3</v>
      </c>
      <c r="L108" s="16">
        <f t="shared" ca="1" si="26"/>
        <v>1.6835003279781698E-6</v>
      </c>
      <c r="M108" s="16">
        <f t="shared" ca="1" si="18"/>
        <v>38542684157.213394</v>
      </c>
      <c r="N108" s="16">
        <f t="shared" ca="1" si="19"/>
        <v>2038025945.6744416</v>
      </c>
      <c r="O108" s="16">
        <f t="shared" ca="1" si="20"/>
        <v>556630545.75968015</v>
      </c>
      <c r="P108" s="12">
        <f t="shared" ca="1" si="27"/>
        <v>1.2974977179086558E-3</v>
      </c>
      <c r="Q108" s="12"/>
      <c r="R108" s="12"/>
      <c r="S108" s="12"/>
    </row>
    <row r="109" spans="1:19" x14ac:dyDescent="0.2">
      <c r="A109" s="69"/>
      <c r="B109" s="69"/>
      <c r="C109" s="12"/>
      <c r="D109" s="70">
        <f t="shared" si="16"/>
        <v>0</v>
      </c>
      <c r="E109" s="70">
        <f t="shared" si="16"/>
        <v>0</v>
      </c>
      <c r="F109" s="16">
        <f t="shared" si="21"/>
        <v>0</v>
      </c>
      <c r="G109" s="16">
        <f t="shared" si="22"/>
        <v>0</v>
      </c>
      <c r="H109" s="16">
        <f t="shared" si="23"/>
        <v>0</v>
      </c>
      <c r="I109" s="16">
        <f t="shared" si="24"/>
        <v>0</v>
      </c>
      <c r="J109" s="16">
        <f t="shared" si="25"/>
        <v>0</v>
      </c>
      <c r="K109" s="16">
        <f t="shared" ca="1" si="17"/>
        <v>-1.2974977179086558E-3</v>
      </c>
      <c r="L109" s="16">
        <f t="shared" ca="1" si="26"/>
        <v>1.6835003279781698E-6</v>
      </c>
      <c r="M109" s="16">
        <f t="shared" ca="1" si="18"/>
        <v>38542684157.213394</v>
      </c>
      <c r="N109" s="16">
        <f t="shared" ca="1" si="19"/>
        <v>2038025945.6744416</v>
      </c>
      <c r="O109" s="16">
        <f t="shared" ca="1" si="20"/>
        <v>556630545.75968015</v>
      </c>
      <c r="P109" s="12">
        <f t="shared" ca="1" si="27"/>
        <v>1.2974977179086558E-3</v>
      </c>
      <c r="Q109" s="12"/>
      <c r="R109" s="12"/>
      <c r="S109" s="12"/>
    </row>
    <row r="110" spans="1:19" x14ac:dyDescent="0.2">
      <c r="A110" s="69"/>
      <c r="B110" s="69"/>
      <c r="C110" s="12"/>
      <c r="D110" s="70">
        <f t="shared" si="16"/>
        <v>0</v>
      </c>
      <c r="E110" s="70">
        <f t="shared" si="16"/>
        <v>0</v>
      </c>
      <c r="F110" s="16">
        <f t="shared" si="21"/>
        <v>0</v>
      </c>
      <c r="G110" s="16">
        <f t="shared" si="22"/>
        <v>0</v>
      </c>
      <c r="H110" s="16">
        <f t="shared" si="23"/>
        <v>0</v>
      </c>
      <c r="I110" s="16">
        <f t="shared" si="24"/>
        <v>0</v>
      </c>
      <c r="J110" s="16">
        <f t="shared" si="25"/>
        <v>0</v>
      </c>
      <c r="K110" s="16">
        <f t="shared" ca="1" si="17"/>
        <v>-1.2974977179086558E-3</v>
      </c>
      <c r="L110" s="16">
        <f t="shared" ca="1" si="26"/>
        <v>1.6835003279781698E-6</v>
      </c>
      <c r="M110" s="16">
        <f t="shared" ca="1" si="18"/>
        <v>38542684157.213394</v>
      </c>
      <c r="N110" s="16">
        <f t="shared" ca="1" si="19"/>
        <v>2038025945.6744416</v>
      </c>
      <c r="O110" s="16">
        <f t="shared" ca="1" si="20"/>
        <v>556630545.75968015</v>
      </c>
      <c r="P110" s="12">
        <f t="shared" ca="1" si="27"/>
        <v>1.2974977179086558E-3</v>
      </c>
      <c r="Q110" s="12"/>
      <c r="R110" s="12"/>
      <c r="S110" s="12"/>
    </row>
    <row r="111" spans="1:19" x14ac:dyDescent="0.2">
      <c r="A111" s="69"/>
      <c r="B111" s="69"/>
      <c r="C111" s="12"/>
      <c r="D111" s="70">
        <f t="shared" si="16"/>
        <v>0</v>
      </c>
      <c r="E111" s="70">
        <f t="shared" si="16"/>
        <v>0</v>
      </c>
      <c r="F111" s="16">
        <f t="shared" si="21"/>
        <v>0</v>
      </c>
      <c r="G111" s="16">
        <f t="shared" si="22"/>
        <v>0</v>
      </c>
      <c r="H111" s="16">
        <f t="shared" si="23"/>
        <v>0</v>
      </c>
      <c r="I111" s="16">
        <f t="shared" si="24"/>
        <v>0</v>
      </c>
      <c r="J111" s="16">
        <f t="shared" si="25"/>
        <v>0</v>
      </c>
      <c r="K111" s="16">
        <f t="shared" ca="1" si="17"/>
        <v>-1.2974977179086558E-3</v>
      </c>
      <c r="L111" s="16">
        <f t="shared" ca="1" si="26"/>
        <v>1.6835003279781698E-6</v>
      </c>
      <c r="M111" s="16">
        <f t="shared" ca="1" si="18"/>
        <v>38542684157.213394</v>
      </c>
      <c r="N111" s="16">
        <f t="shared" ca="1" si="19"/>
        <v>2038025945.6744416</v>
      </c>
      <c r="O111" s="16">
        <f t="shared" ca="1" si="20"/>
        <v>556630545.75968015</v>
      </c>
      <c r="P111" s="12">
        <f t="shared" ca="1" si="27"/>
        <v>1.2974977179086558E-3</v>
      </c>
      <c r="Q111" s="12"/>
      <c r="R111" s="12"/>
      <c r="S111" s="12"/>
    </row>
    <row r="112" spans="1:19" x14ac:dyDescent="0.2">
      <c r="A112" s="69"/>
      <c r="B112" s="69"/>
      <c r="C112" s="12"/>
      <c r="D112" s="70">
        <f t="shared" si="16"/>
        <v>0</v>
      </c>
      <c r="E112" s="70">
        <f t="shared" si="16"/>
        <v>0</v>
      </c>
      <c r="F112" s="16">
        <f t="shared" si="21"/>
        <v>0</v>
      </c>
      <c r="G112" s="16">
        <f t="shared" si="22"/>
        <v>0</v>
      </c>
      <c r="H112" s="16">
        <f t="shared" si="23"/>
        <v>0</v>
      </c>
      <c r="I112" s="16">
        <f t="shared" si="24"/>
        <v>0</v>
      </c>
      <c r="J112" s="16">
        <f t="shared" si="25"/>
        <v>0</v>
      </c>
      <c r="K112" s="16">
        <f t="shared" ca="1" si="17"/>
        <v>-1.2974977179086558E-3</v>
      </c>
      <c r="L112" s="16">
        <f t="shared" ca="1" si="26"/>
        <v>1.6835003279781698E-6</v>
      </c>
      <c r="M112" s="16">
        <f t="shared" ca="1" si="18"/>
        <v>38542684157.213394</v>
      </c>
      <c r="N112" s="16">
        <f t="shared" ca="1" si="19"/>
        <v>2038025945.6744416</v>
      </c>
      <c r="O112" s="16">
        <f t="shared" ca="1" si="20"/>
        <v>556630545.75968015</v>
      </c>
      <c r="P112" s="12">
        <f t="shared" ca="1" si="27"/>
        <v>1.2974977179086558E-3</v>
      </c>
      <c r="Q112" s="12"/>
      <c r="R112" s="12"/>
      <c r="S112" s="12"/>
    </row>
    <row r="113" spans="1:19" x14ac:dyDescent="0.2">
      <c r="A113" s="69"/>
      <c r="B113" s="69"/>
      <c r="C113" s="12"/>
      <c r="D113" s="70">
        <f t="shared" si="16"/>
        <v>0</v>
      </c>
      <c r="E113" s="70">
        <f t="shared" si="16"/>
        <v>0</v>
      </c>
      <c r="F113" s="16">
        <f t="shared" si="21"/>
        <v>0</v>
      </c>
      <c r="G113" s="16">
        <f t="shared" si="22"/>
        <v>0</v>
      </c>
      <c r="H113" s="16">
        <f t="shared" si="23"/>
        <v>0</v>
      </c>
      <c r="I113" s="16">
        <f t="shared" si="24"/>
        <v>0</v>
      </c>
      <c r="J113" s="16">
        <f t="shared" si="25"/>
        <v>0</v>
      </c>
      <c r="K113" s="16">
        <f t="shared" ca="1" si="17"/>
        <v>-1.2974977179086558E-3</v>
      </c>
      <c r="L113" s="16">
        <f t="shared" ca="1" si="26"/>
        <v>1.6835003279781698E-6</v>
      </c>
      <c r="M113" s="16">
        <f t="shared" ca="1" si="18"/>
        <v>38542684157.213394</v>
      </c>
      <c r="N113" s="16">
        <f t="shared" ca="1" si="19"/>
        <v>2038025945.6744416</v>
      </c>
      <c r="O113" s="16">
        <f t="shared" ca="1" si="20"/>
        <v>556630545.75968015</v>
      </c>
      <c r="P113" s="12">
        <f t="shared" ca="1" si="27"/>
        <v>1.2974977179086558E-3</v>
      </c>
      <c r="Q113" s="12"/>
      <c r="R113" s="12"/>
      <c r="S113" s="12"/>
    </row>
    <row r="114" spans="1:19" x14ac:dyDescent="0.2">
      <c r="A114" s="69"/>
      <c r="B114" s="69"/>
      <c r="C114" s="12"/>
      <c r="D114" s="70">
        <f t="shared" si="16"/>
        <v>0</v>
      </c>
      <c r="E114" s="70">
        <f t="shared" si="16"/>
        <v>0</v>
      </c>
      <c r="F114" s="16">
        <f t="shared" si="21"/>
        <v>0</v>
      </c>
      <c r="G114" s="16">
        <f t="shared" si="22"/>
        <v>0</v>
      </c>
      <c r="H114" s="16">
        <f t="shared" si="23"/>
        <v>0</v>
      </c>
      <c r="I114" s="16">
        <f t="shared" si="24"/>
        <v>0</v>
      </c>
      <c r="J114" s="16">
        <f t="shared" si="25"/>
        <v>0</v>
      </c>
      <c r="K114" s="16">
        <f t="shared" ca="1" si="17"/>
        <v>-1.2974977179086558E-3</v>
      </c>
      <c r="L114" s="16">
        <f t="shared" ca="1" si="26"/>
        <v>1.6835003279781698E-6</v>
      </c>
      <c r="M114" s="16">
        <f t="shared" ca="1" si="18"/>
        <v>38542684157.213394</v>
      </c>
      <c r="N114" s="16">
        <f t="shared" ca="1" si="19"/>
        <v>2038025945.6744416</v>
      </c>
      <c r="O114" s="16">
        <f t="shared" ca="1" si="20"/>
        <v>556630545.75968015</v>
      </c>
      <c r="P114" s="12">
        <f t="shared" ca="1" si="27"/>
        <v>1.2974977179086558E-3</v>
      </c>
      <c r="Q114" s="12"/>
      <c r="R114" s="12"/>
      <c r="S114" s="12"/>
    </row>
    <row r="115" spans="1:19" x14ac:dyDescent="0.2">
      <c r="A115" s="69"/>
      <c r="B115" s="69"/>
      <c r="C115" s="12"/>
      <c r="D115" s="70">
        <f t="shared" si="16"/>
        <v>0</v>
      </c>
      <c r="E115" s="70">
        <f t="shared" si="16"/>
        <v>0</v>
      </c>
      <c r="F115" s="16">
        <f t="shared" si="21"/>
        <v>0</v>
      </c>
      <c r="G115" s="16">
        <f t="shared" si="22"/>
        <v>0</v>
      </c>
      <c r="H115" s="16">
        <f t="shared" si="23"/>
        <v>0</v>
      </c>
      <c r="I115" s="16">
        <f t="shared" si="24"/>
        <v>0</v>
      </c>
      <c r="J115" s="16">
        <f t="shared" si="25"/>
        <v>0</v>
      </c>
      <c r="K115" s="16">
        <f t="shared" ca="1" si="17"/>
        <v>-1.2974977179086558E-3</v>
      </c>
      <c r="L115" s="16">
        <f t="shared" ca="1" si="26"/>
        <v>1.6835003279781698E-6</v>
      </c>
      <c r="M115" s="16">
        <f t="shared" ca="1" si="18"/>
        <v>38542684157.213394</v>
      </c>
      <c r="N115" s="16">
        <f t="shared" ca="1" si="19"/>
        <v>2038025945.6744416</v>
      </c>
      <c r="O115" s="16">
        <f t="shared" ca="1" si="20"/>
        <v>556630545.75968015</v>
      </c>
      <c r="P115" s="12">
        <f t="shared" ca="1" si="27"/>
        <v>1.2974977179086558E-3</v>
      </c>
      <c r="Q115" s="12"/>
      <c r="R115" s="12"/>
      <c r="S115" s="12"/>
    </row>
    <row r="116" spans="1:19" x14ac:dyDescent="0.2">
      <c r="A116" s="69"/>
      <c r="B116" s="69"/>
      <c r="C116" s="12"/>
      <c r="D116" s="70">
        <f t="shared" si="16"/>
        <v>0</v>
      </c>
      <c r="E116" s="70">
        <f t="shared" si="16"/>
        <v>0</v>
      </c>
      <c r="F116" s="16">
        <f t="shared" si="21"/>
        <v>0</v>
      </c>
      <c r="G116" s="16">
        <f t="shared" si="22"/>
        <v>0</v>
      </c>
      <c r="H116" s="16">
        <f t="shared" si="23"/>
        <v>0</v>
      </c>
      <c r="I116" s="16">
        <f t="shared" si="24"/>
        <v>0</v>
      </c>
      <c r="J116" s="16">
        <f t="shared" si="25"/>
        <v>0</v>
      </c>
      <c r="K116" s="16">
        <f t="shared" ca="1" si="17"/>
        <v>-1.2974977179086558E-3</v>
      </c>
      <c r="L116" s="16">
        <f t="shared" ca="1" si="26"/>
        <v>1.6835003279781698E-6</v>
      </c>
      <c r="M116" s="16">
        <f t="shared" ca="1" si="18"/>
        <v>38542684157.213394</v>
      </c>
      <c r="N116" s="16">
        <f t="shared" ca="1" si="19"/>
        <v>2038025945.6744416</v>
      </c>
      <c r="O116" s="16">
        <f t="shared" ca="1" si="20"/>
        <v>556630545.75968015</v>
      </c>
      <c r="P116" s="12">
        <f t="shared" ca="1" si="27"/>
        <v>1.2974977179086558E-3</v>
      </c>
      <c r="Q116" s="12"/>
      <c r="R116" s="12"/>
      <c r="S116" s="12"/>
    </row>
    <row r="117" spans="1:19" x14ac:dyDescent="0.2">
      <c r="A117" s="69"/>
      <c r="B117" s="69"/>
      <c r="C117" s="12"/>
      <c r="D117" s="70">
        <f t="shared" ref="D117:E132" si="28">A117/A$18</f>
        <v>0</v>
      </c>
      <c r="E117" s="70">
        <f t="shared" si="28"/>
        <v>0</v>
      </c>
      <c r="F117" s="16">
        <f t="shared" si="21"/>
        <v>0</v>
      </c>
      <c r="G117" s="16">
        <f t="shared" si="22"/>
        <v>0</v>
      </c>
      <c r="H117" s="16">
        <f t="shared" si="23"/>
        <v>0</v>
      </c>
      <c r="I117" s="16">
        <f t="shared" si="24"/>
        <v>0</v>
      </c>
      <c r="J117" s="16">
        <f t="shared" si="25"/>
        <v>0</v>
      </c>
      <c r="K117" s="16">
        <f t="shared" ca="1" si="17"/>
        <v>-1.2974977179086558E-3</v>
      </c>
      <c r="L117" s="16">
        <f t="shared" ca="1" si="26"/>
        <v>1.6835003279781698E-6</v>
      </c>
      <c r="M117" s="16">
        <f t="shared" ca="1" si="18"/>
        <v>38542684157.213394</v>
      </c>
      <c r="N117" s="16">
        <f t="shared" ca="1" si="19"/>
        <v>2038025945.6744416</v>
      </c>
      <c r="O117" s="16">
        <f t="shared" ca="1" si="20"/>
        <v>556630545.75968015</v>
      </c>
      <c r="P117" s="12">
        <f t="shared" ca="1" si="27"/>
        <v>1.2974977179086558E-3</v>
      </c>
      <c r="Q117" s="12"/>
      <c r="R117" s="12"/>
      <c r="S117" s="12"/>
    </row>
    <row r="118" spans="1:19" x14ac:dyDescent="0.2">
      <c r="A118" s="69"/>
      <c r="B118" s="69"/>
      <c r="C118" s="12"/>
      <c r="D118" s="70">
        <f t="shared" si="28"/>
        <v>0</v>
      </c>
      <c r="E118" s="70">
        <f t="shared" si="28"/>
        <v>0</v>
      </c>
      <c r="F118" s="16">
        <f t="shared" si="21"/>
        <v>0</v>
      </c>
      <c r="G118" s="16">
        <f t="shared" si="22"/>
        <v>0</v>
      </c>
      <c r="H118" s="16">
        <f t="shared" si="23"/>
        <v>0</v>
      </c>
      <c r="I118" s="16">
        <f t="shared" si="24"/>
        <v>0</v>
      </c>
      <c r="J118" s="16">
        <f t="shared" si="25"/>
        <v>0</v>
      </c>
      <c r="K118" s="16">
        <f t="shared" ca="1" si="17"/>
        <v>-1.2974977179086558E-3</v>
      </c>
      <c r="L118" s="16">
        <f t="shared" ca="1" si="26"/>
        <v>1.6835003279781698E-6</v>
      </c>
      <c r="M118" s="16">
        <f t="shared" ca="1" si="18"/>
        <v>38542684157.213394</v>
      </c>
      <c r="N118" s="16">
        <f t="shared" ca="1" si="19"/>
        <v>2038025945.6744416</v>
      </c>
      <c r="O118" s="16">
        <f t="shared" ca="1" si="20"/>
        <v>556630545.75968015</v>
      </c>
      <c r="P118" s="12">
        <f t="shared" ca="1" si="27"/>
        <v>1.2974977179086558E-3</v>
      </c>
      <c r="Q118" s="12"/>
      <c r="R118" s="12"/>
      <c r="S118" s="12"/>
    </row>
    <row r="119" spans="1:19" x14ac:dyDescent="0.2">
      <c r="A119" s="69"/>
      <c r="B119" s="69"/>
      <c r="C119" s="12"/>
      <c r="D119" s="70">
        <f t="shared" si="28"/>
        <v>0</v>
      </c>
      <c r="E119" s="70">
        <f t="shared" si="28"/>
        <v>0</v>
      </c>
      <c r="F119" s="16">
        <f t="shared" si="21"/>
        <v>0</v>
      </c>
      <c r="G119" s="16">
        <f t="shared" si="22"/>
        <v>0</v>
      </c>
      <c r="H119" s="16">
        <f t="shared" si="23"/>
        <v>0</v>
      </c>
      <c r="I119" s="16">
        <f t="shared" si="24"/>
        <v>0</v>
      </c>
      <c r="J119" s="16">
        <f t="shared" si="25"/>
        <v>0</v>
      </c>
      <c r="K119" s="16">
        <f t="shared" ca="1" si="17"/>
        <v>-1.2974977179086558E-3</v>
      </c>
      <c r="L119" s="16">
        <f t="shared" ca="1" si="26"/>
        <v>1.6835003279781698E-6</v>
      </c>
      <c r="M119" s="16">
        <f t="shared" ca="1" si="18"/>
        <v>38542684157.213394</v>
      </c>
      <c r="N119" s="16">
        <f t="shared" ca="1" si="19"/>
        <v>2038025945.6744416</v>
      </c>
      <c r="O119" s="16">
        <f t="shared" ca="1" si="20"/>
        <v>556630545.75968015</v>
      </c>
      <c r="P119" s="12">
        <f t="shared" ca="1" si="27"/>
        <v>1.2974977179086558E-3</v>
      </c>
      <c r="Q119" s="12"/>
      <c r="R119" s="12"/>
      <c r="S119" s="12"/>
    </row>
    <row r="120" spans="1:19" x14ac:dyDescent="0.2">
      <c r="A120" s="71"/>
      <c r="B120" s="71"/>
      <c r="C120" s="12"/>
      <c r="D120" s="70">
        <f t="shared" si="28"/>
        <v>0</v>
      </c>
      <c r="E120" s="70">
        <f t="shared" si="28"/>
        <v>0</v>
      </c>
      <c r="F120" s="16">
        <f t="shared" si="21"/>
        <v>0</v>
      </c>
      <c r="G120" s="16">
        <f t="shared" si="22"/>
        <v>0</v>
      </c>
      <c r="H120" s="16">
        <f t="shared" si="23"/>
        <v>0</v>
      </c>
      <c r="I120" s="16">
        <f t="shared" si="24"/>
        <v>0</v>
      </c>
      <c r="J120" s="16">
        <f t="shared" si="25"/>
        <v>0</v>
      </c>
      <c r="K120" s="16">
        <f t="shared" ca="1" si="17"/>
        <v>-1.2974977179086558E-3</v>
      </c>
      <c r="L120" s="16">
        <f t="shared" ca="1" si="26"/>
        <v>1.6835003279781698E-6</v>
      </c>
      <c r="M120" s="16">
        <f t="shared" ca="1" si="18"/>
        <v>38542684157.213394</v>
      </c>
      <c r="N120" s="16">
        <f t="shared" ca="1" si="19"/>
        <v>2038025945.6744416</v>
      </c>
      <c r="O120" s="16">
        <f t="shared" ca="1" si="20"/>
        <v>556630545.75968015</v>
      </c>
      <c r="P120" s="12">
        <f t="shared" ca="1" si="27"/>
        <v>1.2974977179086558E-3</v>
      </c>
      <c r="Q120" s="12"/>
      <c r="R120" s="12"/>
      <c r="S120" s="12"/>
    </row>
    <row r="121" spans="1:19" x14ac:dyDescent="0.2">
      <c r="A121" s="71"/>
      <c r="B121" s="71"/>
      <c r="C121" s="12"/>
      <c r="D121" s="70">
        <f t="shared" si="28"/>
        <v>0</v>
      </c>
      <c r="E121" s="70">
        <f t="shared" si="28"/>
        <v>0</v>
      </c>
      <c r="F121" s="16">
        <f t="shared" si="21"/>
        <v>0</v>
      </c>
      <c r="G121" s="16">
        <f t="shared" si="22"/>
        <v>0</v>
      </c>
      <c r="H121" s="16">
        <f t="shared" si="23"/>
        <v>0</v>
      </c>
      <c r="I121" s="16">
        <f t="shared" si="24"/>
        <v>0</v>
      </c>
      <c r="J121" s="16">
        <f t="shared" si="25"/>
        <v>0</v>
      </c>
      <c r="K121" s="16">
        <f t="shared" ca="1" si="17"/>
        <v>-1.2974977179086558E-3</v>
      </c>
      <c r="L121" s="16">
        <f t="shared" ca="1" si="26"/>
        <v>1.6835003279781698E-6</v>
      </c>
      <c r="M121" s="16">
        <f t="shared" ca="1" si="18"/>
        <v>38542684157.213394</v>
      </c>
      <c r="N121" s="16">
        <f t="shared" ca="1" si="19"/>
        <v>2038025945.6744416</v>
      </c>
      <c r="O121" s="16">
        <f t="shared" ca="1" si="20"/>
        <v>556630545.75968015</v>
      </c>
      <c r="P121" s="12">
        <f t="shared" ca="1" si="27"/>
        <v>1.2974977179086558E-3</v>
      </c>
      <c r="Q121" s="12"/>
      <c r="R121" s="12"/>
      <c r="S121" s="12"/>
    </row>
    <row r="122" spans="1:19" x14ac:dyDescent="0.2">
      <c r="A122" s="71"/>
      <c r="B122" s="71"/>
      <c r="C122" s="12"/>
      <c r="D122" s="70">
        <f t="shared" si="28"/>
        <v>0</v>
      </c>
      <c r="E122" s="70">
        <f t="shared" si="28"/>
        <v>0</v>
      </c>
      <c r="F122" s="16">
        <f t="shared" si="21"/>
        <v>0</v>
      </c>
      <c r="G122" s="16">
        <f t="shared" si="22"/>
        <v>0</v>
      </c>
      <c r="H122" s="16">
        <f t="shared" si="23"/>
        <v>0</v>
      </c>
      <c r="I122" s="16">
        <f t="shared" si="24"/>
        <v>0</v>
      </c>
      <c r="J122" s="16">
        <f t="shared" si="25"/>
        <v>0</v>
      </c>
      <c r="K122" s="16">
        <f t="shared" ca="1" si="17"/>
        <v>-1.2974977179086558E-3</v>
      </c>
      <c r="L122" s="16">
        <f t="shared" ca="1" si="26"/>
        <v>1.6835003279781698E-6</v>
      </c>
      <c r="M122" s="16">
        <f t="shared" ca="1" si="18"/>
        <v>38542684157.213394</v>
      </c>
      <c r="N122" s="16">
        <f t="shared" ca="1" si="19"/>
        <v>2038025945.6744416</v>
      </c>
      <c r="O122" s="16">
        <f t="shared" ca="1" si="20"/>
        <v>556630545.75968015</v>
      </c>
      <c r="P122" s="12">
        <f t="shared" ca="1" si="27"/>
        <v>1.2974977179086558E-3</v>
      </c>
      <c r="Q122" s="12"/>
      <c r="R122" s="12"/>
      <c r="S122" s="12"/>
    </row>
    <row r="123" spans="1:19" x14ac:dyDescent="0.2">
      <c r="A123" s="71"/>
      <c r="B123" s="71"/>
      <c r="C123" s="12"/>
      <c r="D123" s="70">
        <f t="shared" si="28"/>
        <v>0</v>
      </c>
      <c r="E123" s="70">
        <f t="shared" si="28"/>
        <v>0</v>
      </c>
      <c r="F123" s="16">
        <f t="shared" si="21"/>
        <v>0</v>
      </c>
      <c r="G123" s="16">
        <f t="shared" si="22"/>
        <v>0</v>
      </c>
      <c r="H123" s="16">
        <f t="shared" si="23"/>
        <v>0</v>
      </c>
      <c r="I123" s="16">
        <f t="shared" si="24"/>
        <v>0</v>
      </c>
      <c r="J123" s="16">
        <f t="shared" si="25"/>
        <v>0</v>
      </c>
      <c r="K123" s="16">
        <f t="shared" ca="1" si="17"/>
        <v>-1.2974977179086558E-3</v>
      </c>
      <c r="L123" s="16">
        <f t="shared" ca="1" si="26"/>
        <v>1.6835003279781698E-6</v>
      </c>
      <c r="M123" s="16">
        <f t="shared" ca="1" si="18"/>
        <v>38542684157.213394</v>
      </c>
      <c r="N123" s="16">
        <f t="shared" ca="1" si="19"/>
        <v>2038025945.6744416</v>
      </c>
      <c r="O123" s="16">
        <f t="shared" ca="1" si="20"/>
        <v>556630545.75968015</v>
      </c>
      <c r="P123" s="12">
        <f t="shared" ca="1" si="27"/>
        <v>1.2974977179086558E-3</v>
      </c>
      <c r="Q123" s="12"/>
      <c r="R123" s="12"/>
      <c r="S123" s="12"/>
    </row>
    <row r="124" spans="1:19" x14ac:dyDescent="0.2">
      <c r="A124" s="71"/>
      <c r="B124" s="71"/>
      <c r="C124" s="12"/>
      <c r="D124" s="70">
        <f t="shared" si="28"/>
        <v>0</v>
      </c>
      <c r="E124" s="70">
        <f t="shared" si="28"/>
        <v>0</v>
      </c>
      <c r="F124" s="16">
        <f t="shared" si="21"/>
        <v>0</v>
      </c>
      <c r="G124" s="16">
        <f t="shared" si="22"/>
        <v>0</v>
      </c>
      <c r="H124" s="16">
        <f t="shared" si="23"/>
        <v>0</v>
      </c>
      <c r="I124" s="16">
        <f t="shared" si="24"/>
        <v>0</v>
      </c>
      <c r="J124" s="16">
        <f t="shared" si="25"/>
        <v>0</v>
      </c>
      <c r="K124" s="16">
        <f t="shared" ca="1" si="17"/>
        <v>-1.2974977179086558E-3</v>
      </c>
      <c r="L124" s="16">
        <f t="shared" ca="1" si="26"/>
        <v>1.6835003279781698E-6</v>
      </c>
      <c r="M124" s="16">
        <f t="shared" ca="1" si="18"/>
        <v>38542684157.213394</v>
      </c>
      <c r="N124" s="16">
        <f t="shared" ca="1" si="19"/>
        <v>2038025945.6744416</v>
      </c>
      <c r="O124" s="16">
        <f t="shared" ca="1" si="20"/>
        <v>556630545.75968015</v>
      </c>
      <c r="P124" s="12">
        <f t="shared" ca="1" si="27"/>
        <v>1.2974977179086558E-3</v>
      </c>
      <c r="Q124" s="12"/>
      <c r="R124" s="12"/>
      <c r="S124" s="12"/>
    </row>
    <row r="125" spans="1:19" x14ac:dyDescent="0.2">
      <c r="A125" s="71"/>
      <c r="B125" s="71"/>
      <c r="C125" s="12"/>
      <c r="D125" s="70">
        <f t="shared" si="28"/>
        <v>0</v>
      </c>
      <c r="E125" s="70">
        <f t="shared" si="28"/>
        <v>0</v>
      </c>
      <c r="F125" s="16">
        <f t="shared" si="21"/>
        <v>0</v>
      </c>
      <c r="G125" s="16">
        <f t="shared" si="22"/>
        <v>0</v>
      </c>
      <c r="H125" s="16">
        <f t="shared" si="23"/>
        <v>0</v>
      </c>
      <c r="I125" s="16">
        <f t="shared" si="24"/>
        <v>0</v>
      </c>
      <c r="J125" s="16">
        <f t="shared" si="25"/>
        <v>0</v>
      </c>
      <c r="K125" s="16">
        <f t="shared" ca="1" si="17"/>
        <v>-1.2974977179086558E-3</v>
      </c>
      <c r="L125" s="16">
        <f t="shared" ca="1" si="26"/>
        <v>1.6835003279781698E-6</v>
      </c>
      <c r="M125" s="16">
        <f t="shared" ca="1" si="18"/>
        <v>38542684157.213394</v>
      </c>
      <c r="N125" s="16">
        <f t="shared" ca="1" si="19"/>
        <v>2038025945.6744416</v>
      </c>
      <c r="O125" s="16">
        <f t="shared" ca="1" si="20"/>
        <v>556630545.75968015</v>
      </c>
      <c r="P125" s="12">
        <f t="shared" ca="1" si="27"/>
        <v>1.2974977179086558E-3</v>
      </c>
      <c r="Q125" s="12"/>
      <c r="R125" s="12"/>
      <c r="S125" s="12"/>
    </row>
    <row r="126" spans="1:19" x14ac:dyDescent="0.2">
      <c r="A126" s="71"/>
      <c r="B126" s="71"/>
      <c r="C126" s="12"/>
      <c r="D126" s="70">
        <f t="shared" si="28"/>
        <v>0</v>
      </c>
      <c r="E126" s="70">
        <f t="shared" si="28"/>
        <v>0</v>
      </c>
      <c r="F126" s="16">
        <f t="shared" si="21"/>
        <v>0</v>
      </c>
      <c r="G126" s="16">
        <f t="shared" si="22"/>
        <v>0</v>
      </c>
      <c r="H126" s="16">
        <f t="shared" si="23"/>
        <v>0</v>
      </c>
      <c r="I126" s="16">
        <f t="shared" si="24"/>
        <v>0</v>
      </c>
      <c r="J126" s="16">
        <f t="shared" si="25"/>
        <v>0</v>
      </c>
      <c r="K126" s="16">
        <f t="shared" ca="1" si="17"/>
        <v>-1.2974977179086558E-3</v>
      </c>
      <c r="L126" s="16">
        <f t="shared" ca="1" si="26"/>
        <v>1.6835003279781698E-6</v>
      </c>
      <c r="M126" s="16">
        <f t="shared" ca="1" si="18"/>
        <v>38542684157.213394</v>
      </c>
      <c r="N126" s="16">
        <f t="shared" ca="1" si="19"/>
        <v>2038025945.6744416</v>
      </c>
      <c r="O126" s="16">
        <f t="shared" ca="1" si="20"/>
        <v>556630545.75968015</v>
      </c>
      <c r="P126" s="12">
        <f t="shared" ca="1" si="27"/>
        <v>1.2974977179086558E-3</v>
      </c>
      <c r="Q126" s="12"/>
      <c r="R126" s="12"/>
      <c r="S126" s="12"/>
    </row>
    <row r="127" spans="1:19" x14ac:dyDescent="0.2">
      <c r="A127" s="71"/>
      <c r="B127" s="71"/>
      <c r="C127" s="12"/>
      <c r="D127" s="70">
        <f t="shared" si="28"/>
        <v>0</v>
      </c>
      <c r="E127" s="70">
        <f t="shared" si="28"/>
        <v>0</v>
      </c>
      <c r="F127" s="16">
        <f t="shared" si="21"/>
        <v>0</v>
      </c>
      <c r="G127" s="16">
        <f t="shared" si="22"/>
        <v>0</v>
      </c>
      <c r="H127" s="16">
        <f t="shared" si="23"/>
        <v>0</v>
      </c>
      <c r="I127" s="16">
        <f t="shared" si="24"/>
        <v>0</v>
      </c>
      <c r="J127" s="16">
        <f t="shared" si="25"/>
        <v>0</v>
      </c>
      <c r="K127" s="16">
        <f t="shared" ca="1" si="17"/>
        <v>-1.2974977179086558E-3</v>
      </c>
      <c r="L127" s="16">
        <f t="shared" ca="1" si="26"/>
        <v>1.6835003279781698E-6</v>
      </c>
      <c r="M127" s="16">
        <f t="shared" ca="1" si="18"/>
        <v>38542684157.213394</v>
      </c>
      <c r="N127" s="16">
        <f t="shared" ca="1" si="19"/>
        <v>2038025945.6744416</v>
      </c>
      <c r="O127" s="16">
        <f t="shared" ca="1" si="20"/>
        <v>556630545.75968015</v>
      </c>
      <c r="P127" s="12">
        <f t="shared" ca="1" si="27"/>
        <v>1.2974977179086558E-3</v>
      </c>
      <c r="Q127" s="12"/>
      <c r="R127" s="12"/>
      <c r="S127" s="12"/>
    </row>
    <row r="128" spans="1:19" x14ac:dyDescent="0.2">
      <c r="A128" s="71"/>
      <c r="B128" s="71"/>
      <c r="C128" s="12"/>
      <c r="D128" s="70">
        <f t="shared" si="28"/>
        <v>0</v>
      </c>
      <c r="E128" s="70">
        <f t="shared" si="28"/>
        <v>0</v>
      </c>
      <c r="F128" s="16">
        <f t="shared" si="21"/>
        <v>0</v>
      </c>
      <c r="G128" s="16">
        <f t="shared" si="22"/>
        <v>0</v>
      </c>
      <c r="H128" s="16">
        <f t="shared" si="23"/>
        <v>0</v>
      </c>
      <c r="I128" s="16">
        <f t="shared" si="24"/>
        <v>0</v>
      </c>
      <c r="J128" s="16">
        <f t="shared" si="25"/>
        <v>0</v>
      </c>
      <c r="K128" s="16">
        <f t="shared" ca="1" si="17"/>
        <v>-1.2974977179086558E-3</v>
      </c>
      <c r="L128" s="16">
        <f t="shared" ca="1" si="26"/>
        <v>1.6835003279781698E-6</v>
      </c>
      <c r="M128" s="16">
        <f t="shared" ca="1" si="18"/>
        <v>38542684157.213394</v>
      </c>
      <c r="N128" s="16">
        <f t="shared" ca="1" si="19"/>
        <v>2038025945.6744416</v>
      </c>
      <c r="O128" s="16">
        <f t="shared" ca="1" si="20"/>
        <v>556630545.75968015</v>
      </c>
      <c r="P128" s="12">
        <f t="shared" ca="1" si="27"/>
        <v>1.2974977179086558E-3</v>
      </c>
      <c r="Q128" s="12"/>
      <c r="R128" s="12"/>
      <c r="S128" s="12"/>
    </row>
    <row r="129" spans="1:19" x14ac:dyDescent="0.2">
      <c r="A129" s="71"/>
      <c r="B129" s="71"/>
      <c r="C129" s="12"/>
      <c r="D129" s="70">
        <f t="shared" si="28"/>
        <v>0</v>
      </c>
      <c r="E129" s="70">
        <f t="shared" si="28"/>
        <v>0</v>
      </c>
      <c r="F129" s="16">
        <f t="shared" si="21"/>
        <v>0</v>
      </c>
      <c r="G129" s="16">
        <f t="shared" si="22"/>
        <v>0</v>
      </c>
      <c r="H129" s="16">
        <f t="shared" si="23"/>
        <v>0</v>
      </c>
      <c r="I129" s="16">
        <f t="shared" si="24"/>
        <v>0</v>
      </c>
      <c r="J129" s="16">
        <f t="shared" si="25"/>
        <v>0</v>
      </c>
      <c r="K129" s="16">
        <f t="shared" ca="1" si="17"/>
        <v>-1.2974977179086558E-3</v>
      </c>
      <c r="L129" s="16">
        <f t="shared" ca="1" si="26"/>
        <v>1.6835003279781698E-6</v>
      </c>
      <c r="M129" s="16">
        <f t="shared" ca="1" si="18"/>
        <v>38542684157.213394</v>
      </c>
      <c r="N129" s="16">
        <f t="shared" ca="1" si="19"/>
        <v>2038025945.6744416</v>
      </c>
      <c r="O129" s="16">
        <f t="shared" ca="1" si="20"/>
        <v>556630545.75968015</v>
      </c>
      <c r="P129" s="12">
        <f t="shared" ca="1" si="27"/>
        <v>1.2974977179086558E-3</v>
      </c>
      <c r="Q129" s="12"/>
      <c r="R129" s="12"/>
      <c r="S129" s="12"/>
    </row>
    <row r="130" spans="1:19" x14ac:dyDescent="0.2">
      <c r="A130" s="71"/>
      <c r="B130" s="71"/>
      <c r="C130" s="12"/>
      <c r="D130" s="70">
        <f t="shared" si="28"/>
        <v>0</v>
      </c>
      <c r="E130" s="70">
        <f t="shared" si="28"/>
        <v>0</v>
      </c>
      <c r="F130" s="16">
        <f t="shared" si="21"/>
        <v>0</v>
      </c>
      <c r="G130" s="16">
        <f t="shared" si="22"/>
        <v>0</v>
      </c>
      <c r="H130" s="16">
        <f t="shared" si="23"/>
        <v>0</v>
      </c>
      <c r="I130" s="16">
        <f t="shared" si="24"/>
        <v>0</v>
      </c>
      <c r="J130" s="16">
        <f t="shared" si="25"/>
        <v>0</v>
      </c>
      <c r="K130" s="16">
        <f t="shared" ca="1" si="17"/>
        <v>-1.2974977179086558E-3</v>
      </c>
      <c r="L130" s="16">
        <f t="shared" ca="1" si="26"/>
        <v>1.6835003279781698E-6</v>
      </c>
      <c r="M130" s="16">
        <f t="shared" ca="1" si="18"/>
        <v>38542684157.213394</v>
      </c>
      <c r="N130" s="16">
        <f t="shared" ca="1" si="19"/>
        <v>2038025945.6744416</v>
      </c>
      <c r="O130" s="16">
        <f t="shared" ca="1" si="20"/>
        <v>556630545.75968015</v>
      </c>
      <c r="P130" s="12">
        <f t="shared" ca="1" si="27"/>
        <v>1.2974977179086558E-3</v>
      </c>
      <c r="Q130" s="12"/>
      <c r="R130" s="12"/>
      <c r="S130" s="12"/>
    </row>
    <row r="131" spans="1:19" x14ac:dyDescent="0.2">
      <c r="A131" s="71"/>
      <c r="B131" s="71"/>
      <c r="C131" s="12"/>
      <c r="D131" s="70">
        <f t="shared" si="28"/>
        <v>0</v>
      </c>
      <c r="E131" s="70">
        <f t="shared" si="28"/>
        <v>0</v>
      </c>
      <c r="F131" s="16">
        <f t="shared" si="21"/>
        <v>0</v>
      </c>
      <c r="G131" s="16">
        <f t="shared" si="22"/>
        <v>0</v>
      </c>
      <c r="H131" s="16">
        <f t="shared" si="23"/>
        <v>0</v>
      </c>
      <c r="I131" s="16">
        <f t="shared" si="24"/>
        <v>0</v>
      </c>
      <c r="J131" s="16">
        <f t="shared" si="25"/>
        <v>0</v>
      </c>
      <c r="K131" s="16">
        <f t="shared" ca="1" si="17"/>
        <v>-1.2974977179086558E-3</v>
      </c>
      <c r="L131" s="16">
        <f t="shared" ca="1" si="26"/>
        <v>1.6835003279781698E-6</v>
      </c>
      <c r="M131" s="16">
        <f t="shared" ca="1" si="18"/>
        <v>38542684157.213394</v>
      </c>
      <c r="N131" s="16">
        <f t="shared" ca="1" si="19"/>
        <v>2038025945.6744416</v>
      </c>
      <c r="O131" s="16">
        <f t="shared" ca="1" si="20"/>
        <v>556630545.75968015</v>
      </c>
      <c r="P131" s="12">
        <f t="shared" ca="1" si="27"/>
        <v>1.2974977179086558E-3</v>
      </c>
      <c r="Q131" s="12"/>
      <c r="R131" s="12"/>
      <c r="S131" s="12"/>
    </row>
    <row r="132" spans="1:19" x14ac:dyDescent="0.2">
      <c r="A132" s="71"/>
      <c r="B132" s="71"/>
      <c r="C132" s="12"/>
      <c r="D132" s="70">
        <f t="shared" si="28"/>
        <v>0</v>
      </c>
      <c r="E132" s="70">
        <f t="shared" si="28"/>
        <v>0</v>
      </c>
      <c r="F132" s="16">
        <f t="shared" si="21"/>
        <v>0</v>
      </c>
      <c r="G132" s="16">
        <f t="shared" si="22"/>
        <v>0</v>
      </c>
      <c r="H132" s="16">
        <f t="shared" si="23"/>
        <v>0</v>
      </c>
      <c r="I132" s="16">
        <f t="shared" si="24"/>
        <v>0</v>
      </c>
      <c r="J132" s="16">
        <f t="shared" si="25"/>
        <v>0</v>
      </c>
      <c r="K132" s="16">
        <f t="shared" ca="1" si="17"/>
        <v>-1.2974977179086558E-3</v>
      </c>
      <c r="L132" s="16">
        <f t="shared" ca="1" si="26"/>
        <v>1.6835003279781698E-6</v>
      </c>
      <c r="M132" s="16">
        <f t="shared" ca="1" si="18"/>
        <v>38542684157.213394</v>
      </c>
      <c r="N132" s="16">
        <f t="shared" ca="1" si="19"/>
        <v>2038025945.6744416</v>
      </c>
      <c r="O132" s="16">
        <f t="shared" ca="1" si="20"/>
        <v>556630545.75968015</v>
      </c>
      <c r="P132" s="12">
        <f t="shared" ca="1" si="27"/>
        <v>1.2974977179086558E-3</v>
      </c>
      <c r="Q132" s="12"/>
      <c r="R132" s="12"/>
      <c r="S132" s="12"/>
    </row>
    <row r="133" spans="1:19" x14ac:dyDescent="0.2">
      <c r="A133" s="71"/>
      <c r="B133" s="71"/>
      <c r="C133" s="12"/>
      <c r="D133" s="70">
        <f t="shared" ref="D133:E196" si="29">A133/A$18</f>
        <v>0</v>
      </c>
      <c r="E133" s="70">
        <f t="shared" si="29"/>
        <v>0</v>
      </c>
      <c r="F133" s="16">
        <f t="shared" si="21"/>
        <v>0</v>
      </c>
      <c r="G133" s="16">
        <f t="shared" si="22"/>
        <v>0</v>
      </c>
      <c r="H133" s="16">
        <f t="shared" si="23"/>
        <v>0</v>
      </c>
      <c r="I133" s="16">
        <f t="shared" si="24"/>
        <v>0</v>
      </c>
      <c r="J133" s="16">
        <f t="shared" si="25"/>
        <v>0</v>
      </c>
      <c r="K133" s="16">
        <f t="shared" ca="1" si="17"/>
        <v>-1.2974977179086558E-3</v>
      </c>
      <c r="L133" s="16">
        <f t="shared" ca="1" si="26"/>
        <v>1.6835003279781698E-6</v>
      </c>
      <c r="M133" s="16">
        <f t="shared" ca="1" si="18"/>
        <v>38542684157.213394</v>
      </c>
      <c r="N133" s="16">
        <f t="shared" ca="1" si="19"/>
        <v>2038025945.6744416</v>
      </c>
      <c r="O133" s="16">
        <f t="shared" ca="1" si="20"/>
        <v>556630545.75968015</v>
      </c>
      <c r="P133" s="12">
        <f t="shared" ca="1" si="27"/>
        <v>1.2974977179086558E-3</v>
      </c>
      <c r="Q133" s="12"/>
      <c r="R133" s="12"/>
      <c r="S133" s="12"/>
    </row>
    <row r="134" spans="1:19" x14ac:dyDescent="0.2">
      <c r="A134" s="71"/>
      <c r="B134" s="71"/>
      <c r="C134" s="12"/>
      <c r="D134" s="70">
        <f t="shared" si="29"/>
        <v>0</v>
      </c>
      <c r="E134" s="70">
        <f t="shared" si="29"/>
        <v>0</v>
      </c>
      <c r="F134" s="16">
        <f t="shared" si="21"/>
        <v>0</v>
      </c>
      <c r="G134" s="16">
        <f t="shared" si="22"/>
        <v>0</v>
      </c>
      <c r="H134" s="16">
        <f t="shared" si="23"/>
        <v>0</v>
      </c>
      <c r="I134" s="16">
        <f t="shared" si="24"/>
        <v>0</v>
      </c>
      <c r="J134" s="16">
        <f t="shared" si="25"/>
        <v>0</v>
      </c>
      <c r="K134" s="16">
        <f t="shared" ca="1" si="17"/>
        <v>-1.2974977179086558E-3</v>
      </c>
      <c r="L134" s="16">
        <f t="shared" ca="1" si="26"/>
        <v>1.6835003279781698E-6</v>
      </c>
      <c r="M134" s="16">
        <f t="shared" ca="1" si="18"/>
        <v>38542684157.213394</v>
      </c>
      <c r="N134" s="16">
        <f t="shared" ca="1" si="19"/>
        <v>2038025945.6744416</v>
      </c>
      <c r="O134" s="16">
        <f t="shared" ca="1" si="20"/>
        <v>556630545.75968015</v>
      </c>
      <c r="P134" s="12">
        <f t="shared" ca="1" si="27"/>
        <v>1.2974977179086558E-3</v>
      </c>
      <c r="Q134" s="12"/>
      <c r="R134" s="12"/>
      <c r="S134" s="12"/>
    </row>
    <row r="135" spans="1:19" x14ac:dyDescent="0.2">
      <c r="A135" s="71"/>
      <c r="B135" s="71"/>
      <c r="C135" s="12"/>
      <c r="D135" s="70">
        <f t="shared" si="29"/>
        <v>0</v>
      </c>
      <c r="E135" s="70">
        <f t="shared" si="29"/>
        <v>0</v>
      </c>
      <c r="F135" s="16">
        <f t="shared" si="21"/>
        <v>0</v>
      </c>
      <c r="G135" s="16">
        <f t="shared" si="22"/>
        <v>0</v>
      </c>
      <c r="H135" s="16">
        <f t="shared" si="23"/>
        <v>0</v>
      </c>
      <c r="I135" s="16">
        <f t="shared" si="24"/>
        <v>0</v>
      </c>
      <c r="J135" s="16">
        <f t="shared" si="25"/>
        <v>0</v>
      </c>
      <c r="K135" s="16">
        <f t="shared" ca="1" si="17"/>
        <v>-1.2974977179086558E-3</v>
      </c>
      <c r="L135" s="16">
        <f t="shared" ca="1" si="26"/>
        <v>1.6835003279781698E-6</v>
      </c>
      <c r="M135" s="16">
        <f t="shared" ca="1" si="18"/>
        <v>38542684157.213394</v>
      </c>
      <c r="N135" s="16">
        <f t="shared" ca="1" si="19"/>
        <v>2038025945.6744416</v>
      </c>
      <c r="O135" s="16">
        <f t="shared" ca="1" si="20"/>
        <v>556630545.75968015</v>
      </c>
      <c r="P135" s="12">
        <f t="shared" ca="1" si="27"/>
        <v>1.2974977179086558E-3</v>
      </c>
      <c r="Q135" s="12"/>
      <c r="R135" s="12"/>
      <c r="S135" s="12"/>
    </row>
    <row r="136" spans="1:19" x14ac:dyDescent="0.2">
      <c r="A136" s="71"/>
      <c r="B136" s="71"/>
      <c r="C136" s="12"/>
      <c r="D136" s="70">
        <f t="shared" si="29"/>
        <v>0</v>
      </c>
      <c r="E136" s="70">
        <f t="shared" si="29"/>
        <v>0</v>
      </c>
      <c r="F136" s="16">
        <f t="shared" si="21"/>
        <v>0</v>
      </c>
      <c r="G136" s="16">
        <f t="shared" si="22"/>
        <v>0</v>
      </c>
      <c r="H136" s="16">
        <f t="shared" si="23"/>
        <v>0</v>
      </c>
      <c r="I136" s="16">
        <f t="shared" si="24"/>
        <v>0</v>
      </c>
      <c r="J136" s="16">
        <f t="shared" si="25"/>
        <v>0</v>
      </c>
      <c r="K136" s="16">
        <f t="shared" ca="1" si="17"/>
        <v>-1.2974977179086558E-3</v>
      </c>
      <c r="L136" s="16">
        <f t="shared" ca="1" si="26"/>
        <v>1.6835003279781698E-6</v>
      </c>
      <c r="M136" s="16">
        <f t="shared" ca="1" si="18"/>
        <v>38542684157.213394</v>
      </c>
      <c r="N136" s="16">
        <f t="shared" ca="1" si="19"/>
        <v>2038025945.6744416</v>
      </c>
      <c r="O136" s="16">
        <f t="shared" ca="1" si="20"/>
        <v>556630545.75968015</v>
      </c>
      <c r="P136" s="12">
        <f t="shared" ca="1" si="27"/>
        <v>1.2974977179086558E-3</v>
      </c>
      <c r="Q136" s="12"/>
      <c r="R136" s="12"/>
      <c r="S136" s="12"/>
    </row>
    <row r="137" spans="1:19" x14ac:dyDescent="0.2">
      <c r="A137" s="71"/>
      <c r="B137" s="71"/>
      <c r="C137" s="12"/>
      <c r="D137" s="70">
        <f t="shared" si="29"/>
        <v>0</v>
      </c>
      <c r="E137" s="70">
        <f t="shared" si="29"/>
        <v>0</v>
      </c>
      <c r="F137" s="16">
        <f t="shared" si="21"/>
        <v>0</v>
      </c>
      <c r="G137" s="16">
        <f t="shared" si="22"/>
        <v>0</v>
      </c>
      <c r="H137" s="16">
        <f t="shared" si="23"/>
        <v>0</v>
      </c>
      <c r="I137" s="16">
        <f t="shared" si="24"/>
        <v>0</v>
      </c>
      <c r="J137" s="16">
        <f t="shared" si="25"/>
        <v>0</v>
      </c>
      <c r="K137" s="16">
        <f t="shared" ca="1" si="17"/>
        <v>-1.2974977179086558E-3</v>
      </c>
      <c r="L137" s="16">
        <f t="shared" ca="1" si="26"/>
        <v>1.6835003279781698E-6</v>
      </c>
      <c r="M137" s="16">
        <f t="shared" ca="1" si="18"/>
        <v>38542684157.213394</v>
      </c>
      <c r="N137" s="16">
        <f t="shared" ca="1" si="19"/>
        <v>2038025945.6744416</v>
      </c>
      <c r="O137" s="16">
        <f t="shared" ca="1" si="20"/>
        <v>556630545.75968015</v>
      </c>
      <c r="P137" s="12">
        <f t="shared" ca="1" si="27"/>
        <v>1.2974977179086558E-3</v>
      </c>
      <c r="Q137" s="12"/>
      <c r="R137" s="12"/>
      <c r="S137" s="12"/>
    </row>
    <row r="138" spans="1:19" x14ac:dyDescent="0.2">
      <c r="A138" s="71"/>
      <c r="B138" s="71"/>
      <c r="C138" s="12"/>
      <c r="D138" s="70">
        <f t="shared" si="29"/>
        <v>0</v>
      </c>
      <c r="E138" s="70">
        <f t="shared" si="29"/>
        <v>0</v>
      </c>
      <c r="F138" s="16">
        <f t="shared" si="21"/>
        <v>0</v>
      </c>
      <c r="G138" s="16">
        <f t="shared" si="22"/>
        <v>0</v>
      </c>
      <c r="H138" s="16">
        <f t="shared" si="23"/>
        <v>0</v>
      </c>
      <c r="I138" s="16">
        <f t="shared" si="24"/>
        <v>0</v>
      </c>
      <c r="J138" s="16">
        <f t="shared" si="25"/>
        <v>0</v>
      </c>
      <c r="K138" s="16">
        <f t="shared" ca="1" si="17"/>
        <v>-1.2974977179086558E-3</v>
      </c>
      <c r="L138" s="16">
        <f t="shared" ca="1" si="26"/>
        <v>1.6835003279781698E-6</v>
      </c>
      <c r="M138" s="16">
        <f t="shared" ca="1" si="18"/>
        <v>38542684157.213394</v>
      </c>
      <c r="N138" s="16">
        <f t="shared" ca="1" si="19"/>
        <v>2038025945.6744416</v>
      </c>
      <c r="O138" s="16">
        <f t="shared" ca="1" si="20"/>
        <v>556630545.75968015</v>
      </c>
      <c r="P138" s="12">
        <f t="shared" ca="1" si="27"/>
        <v>1.2974977179086558E-3</v>
      </c>
      <c r="Q138" s="12"/>
      <c r="R138" s="12"/>
      <c r="S138" s="12"/>
    </row>
    <row r="139" spans="1:19" x14ac:dyDescent="0.2">
      <c r="A139" s="71"/>
      <c r="B139" s="71"/>
      <c r="C139" s="12"/>
      <c r="D139" s="70">
        <f t="shared" si="29"/>
        <v>0</v>
      </c>
      <c r="E139" s="70">
        <f t="shared" si="29"/>
        <v>0</v>
      </c>
      <c r="F139" s="16">
        <f t="shared" si="21"/>
        <v>0</v>
      </c>
      <c r="G139" s="16">
        <f t="shared" si="22"/>
        <v>0</v>
      </c>
      <c r="H139" s="16">
        <f t="shared" si="23"/>
        <v>0</v>
      </c>
      <c r="I139" s="16">
        <f t="shared" si="24"/>
        <v>0</v>
      </c>
      <c r="J139" s="16">
        <f t="shared" si="25"/>
        <v>0</v>
      </c>
      <c r="K139" s="16">
        <f t="shared" ca="1" si="17"/>
        <v>-1.2974977179086558E-3</v>
      </c>
      <c r="L139" s="16">
        <f t="shared" ca="1" si="26"/>
        <v>1.6835003279781698E-6</v>
      </c>
      <c r="M139" s="16">
        <f t="shared" ca="1" si="18"/>
        <v>38542684157.213394</v>
      </c>
      <c r="N139" s="16">
        <f t="shared" ca="1" si="19"/>
        <v>2038025945.6744416</v>
      </c>
      <c r="O139" s="16">
        <f t="shared" ca="1" si="20"/>
        <v>556630545.75968015</v>
      </c>
      <c r="P139" s="12">
        <f t="shared" ca="1" si="27"/>
        <v>1.2974977179086558E-3</v>
      </c>
      <c r="Q139" s="12"/>
      <c r="R139" s="12"/>
      <c r="S139" s="12"/>
    </row>
    <row r="140" spans="1:19" x14ac:dyDescent="0.2">
      <c r="A140" s="71"/>
      <c r="B140" s="71"/>
      <c r="C140" s="12"/>
      <c r="D140" s="70">
        <f t="shared" si="29"/>
        <v>0</v>
      </c>
      <c r="E140" s="70">
        <f t="shared" si="29"/>
        <v>0</v>
      </c>
      <c r="F140" s="16">
        <f t="shared" si="21"/>
        <v>0</v>
      </c>
      <c r="G140" s="16">
        <f t="shared" si="22"/>
        <v>0</v>
      </c>
      <c r="H140" s="16">
        <f t="shared" si="23"/>
        <v>0</v>
      </c>
      <c r="I140" s="16">
        <f t="shared" si="24"/>
        <v>0</v>
      </c>
      <c r="J140" s="16">
        <f t="shared" si="25"/>
        <v>0</v>
      </c>
      <c r="K140" s="16">
        <f t="shared" ca="1" si="17"/>
        <v>-1.2974977179086558E-3</v>
      </c>
      <c r="L140" s="16">
        <f t="shared" ca="1" si="26"/>
        <v>1.6835003279781698E-6</v>
      </c>
      <c r="M140" s="16">
        <f t="shared" ca="1" si="18"/>
        <v>38542684157.213394</v>
      </c>
      <c r="N140" s="16">
        <f t="shared" ca="1" si="19"/>
        <v>2038025945.6744416</v>
      </c>
      <c r="O140" s="16">
        <f t="shared" ca="1" si="20"/>
        <v>556630545.75968015</v>
      </c>
      <c r="P140" s="12">
        <f t="shared" ca="1" si="27"/>
        <v>1.2974977179086558E-3</v>
      </c>
      <c r="Q140" s="12"/>
      <c r="R140" s="12"/>
      <c r="S140" s="12"/>
    </row>
    <row r="141" spans="1:19" x14ac:dyDescent="0.2">
      <c r="A141" s="71"/>
      <c r="B141" s="71"/>
      <c r="C141" s="12"/>
      <c r="D141" s="70">
        <f t="shared" si="29"/>
        <v>0</v>
      </c>
      <c r="E141" s="70">
        <f t="shared" si="29"/>
        <v>0</v>
      </c>
      <c r="F141" s="16">
        <f t="shared" si="21"/>
        <v>0</v>
      </c>
      <c r="G141" s="16">
        <f t="shared" si="22"/>
        <v>0</v>
      </c>
      <c r="H141" s="16">
        <f t="shared" si="23"/>
        <v>0</v>
      </c>
      <c r="I141" s="16">
        <f t="shared" si="24"/>
        <v>0</v>
      </c>
      <c r="J141" s="16">
        <f t="shared" si="25"/>
        <v>0</v>
      </c>
      <c r="K141" s="16">
        <f t="shared" ca="1" si="17"/>
        <v>-1.2974977179086558E-3</v>
      </c>
      <c r="L141" s="16">
        <f t="shared" ca="1" si="26"/>
        <v>1.6835003279781698E-6</v>
      </c>
      <c r="M141" s="16">
        <f t="shared" ca="1" si="18"/>
        <v>38542684157.213394</v>
      </c>
      <c r="N141" s="16">
        <f t="shared" ca="1" si="19"/>
        <v>2038025945.6744416</v>
      </c>
      <c r="O141" s="16">
        <f t="shared" ca="1" si="20"/>
        <v>556630545.75968015</v>
      </c>
      <c r="P141" s="12">
        <f t="shared" ca="1" si="27"/>
        <v>1.2974977179086558E-3</v>
      </c>
      <c r="Q141" s="12"/>
      <c r="R141" s="12"/>
      <c r="S141" s="12"/>
    </row>
    <row r="142" spans="1:19" x14ac:dyDescent="0.2">
      <c r="A142" s="71"/>
      <c r="B142" s="71"/>
      <c r="C142" s="12"/>
      <c r="D142" s="70">
        <f t="shared" si="29"/>
        <v>0</v>
      </c>
      <c r="E142" s="70">
        <f t="shared" si="29"/>
        <v>0</v>
      </c>
      <c r="F142" s="16">
        <f t="shared" si="21"/>
        <v>0</v>
      </c>
      <c r="G142" s="16">
        <f t="shared" si="22"/>
        <v>0</v>
      </c>
      <c r="H142" s="16">
        <f t="shared" si="23"/>
        <v>0</v>
      </c>
      <c r="I142" s="16">
        <f t="shared" si="24"/>
        <v>0</v>
      </c>
      <c r="J142" s="16">
        <f t="shared" si="25"/>
        <v>0</v>
      </c>
      <c r="K142" s="16">
        <f t="shared" ca="1" si="17"/>
        <v>-1.2974977179086558E-3</v>
      </c>
      <c r="L142" s="16">
        <f t="shared" ca="1" si="26"/>
        <v>1.6835003279781698E-6</v>
      </c>
      <c r="M142" s="16">
        <f t="shared" ca="1" si="18"/>
        <v>38542684157.213394</v>
      </c>
      <c r="N142" s="16">
        <f t="shared" ca="1" si="19"/>
        <v>2038025945.6744416</v>
      </c>
      <c r="O142" s="16">
        <f t="shared" ca="1" si="20"/>
        <v>556630545.75968015</v>
      </c>
      <c r="P142" s="12">
        <f t="shared" ca="1" si="27"/>
        <v>1.2974977179086558E-3</v>
      </c>
      <c r="Q142" s="12"/>
      <c r="R142" s="12"/>
      <c r="S142" s="12"/>
    </row>
    <row r="143" spans="1:19" x14ac:dyDescent="0.2">
      <c r="A143" s="71"/>
      <c r="B143" s="71"/>
      <c r="C143" s="12"/>
      <c r="D143" s="70">
        <f t="shared" si="29"/>
        <v>0</v>
      </c>
      <c r="E143" s="70">
        <f t="shared" si="29"/>
        <v>0</v>
      </c>
      <c r="F143" s="16">
        <f t="shared" si="21"/>
        <v>0</v>
      </c>
      <c r="G143" s="16">
        <f t="shared" si="22"/>
        <v>0</v>
      </c>
      <c r="H143" s="16">
        <f t="shared" si="23"/>
        <v>0</v>
      </c>
      <c r="I143" s="16">
        <f t="shared" si="24"/>
        <v>0</v>
      </c>
      <c r="J143" s="16">
        <f t="shared" si="25"/>
        <v>0</v>
      </c>
      <c r="K143" s="16">
        <f t="shared" ca="1" si="17"/>
        <v>-1.2974977179086558E-3</v>
      </c>
      <c r="L143" s="16">
        <f t="shared" ca="1" si="26"/>
        <v>1.6835003279781698E-6</v>
      </c>
      <c r="M143" s="16">
        <f t="shared" ca="1" si="18"/>
        <v>38542684157.213394</v>
      </c>
      <c r="N143" s="16">
        <f t="shared" ca="1" si="19"/>
        <v>2038025945.6744416</v>
      </c>
      <c r="O143" s="16">
        <f t="shared" ca="1" si="20"/>
        <v>556630545.75968015</v>
      </c>
      <c r="P143" s="12">
        <f t="shared" ca="1" si="27"/>
        <v>1.2974977179086558E-3</v>
      </c>
      <c r="Q143" s="12"/>
      <c r="R143" s="12"/>
      <c r="S143" s="12"/>
    </row>
    <row r="144" spans="1:19" x14ac:dyDescent="0.2">
      <c r="A144" s="71"/>
      <c r="B144" s="71"/>
      <c r="C144" s="12"/>
      <c r="D144" s="70">
        <f t="shared" si="29"/>
        <v>0</v>
      </c>
      <c r="E144" s="70">
        <f t="shared" si="29"/>
        <v>0</v>
      </c>
      <c r="F144" s="16">
        <f t="shared" si="21"/>
        <v>0</v>
      </c>
      <c r="G144" s="16">
        <f t="shared" si="22"/>
        <v>0</v>
      </c>
      <c r="H144" s="16">
        <f t="shared" si="23"/>
        <v>0</v>
      </c>
      <c r="I144" s="16">
        <f t="shared" si="24"/>
        <v>0</v>
      </c>
      <c r="J144" s="16">
        <f t="shared" si="25"/>
        <v>0</v>
      </c>
      <c r="K144" s="16">
        <f t="shared" ca="1" si="17"/>
        <v>-1.2974977179086558E-3</v>
      </c>
      <c r="L144" s="16">
        <f t="shared" ca="1" si="26"/>
        <v>1.6835003279781698E-6</v>
      </c>
      <c r="M144" s="16">
        <f t="shared" ca="1" si="18"/>
        <v>38542684157.213394</v>
      </c>
      <c r="N144" s="16">
        <f t="shared" ca="1" si="19"/>
        <v>2038025945.6744416</v>
      </c>
      <c r="O144" s="16">
        <f t="shared" ca="1" si="20"/>
        <v>556630545.75968015</v>
      </c>
      <c r="P144" s="12">
        <f t="shared" ca="1" si="27"/>
        <v>1.2974977179086558E-3</v>
      </c>
      <c r="Q144" s="12"/>
      <c r="R144" s="12"/>
      <c r="S144" s="12"/>
    </row>
    <row r="145" spans="1:19" x14ac:dyDescent="0.2">
      <c r="A145" s="71"/>
      <c r="B145" s="71"/>
      <c r="C145" s="12"/>
      <c r="D145" s="70">
        <f t="shared" si="29"/>
        <v>0</v>
      </c>
      <c r="E145" s="70">
        <f t="shared" si="29"/>
        <v>0</v>
      </c>
      <c r="F145" s="16">
        <f t="shared" si="21"/>
        <v>0</v>
      </c>
      <c r="G145" s="16">
        <f t="shared" si="22"/>
        <v>0</v>
      </c>
      <c r="H145" s="16">
        <f t="shared" si="23"/>
        <v>0</v>
      </c>
      <c r="I145" s="16">
        <f t="shared" si="24"/>
        <v>0</v>
      </c>
      <c r="J145" s="16">
        <f t="shared" si="25"/>
        <v>0</v>
      </c>
      <c r="K145" s="16">
        <f t="shared" ca="1" si="17"/>
        <v>-1.2974977179086558E-3</v>
      </c>
      <c r="L145" s="16">
        <f t="shared" ca="1" si="26"/>
        <v>1.6835003279781698E-6</v>
      </c>
      <c r="M145" s="16">
        <f t="shared" ca="1" si="18"/>
        <v>38542684157.213394</v>
      </c>
      <c r="N145" s="16">
        <f t="shared" ca="1" si="19"/>
        <v>2038025945.6744416</v>
      </c>
      <c r="O145" s="16">
        <f t="shared" ca="1" si="20"/>
        <v>556630545.75968015</v>
      </c>
      <c r="P145" s="12">
        <f t="shared" ca="1" si="27"/>
        <v>1.2974977179086558E-3</v>
      </c>
      <c r="Q145" s="12"/>
      <c r="R145" s="12"/>
      <c r="S145" s="12"/>
    </row>
    <row r="146" spans="1:19" x14ac:dyDescent="0.2">
      <c r="A146" s="71"/>
      <c r="B146" s="71"/>
      <c r="C146" s="12"/>
      <c r="D146" s="70">
        <f t="shared" si="29"/>
        <v>0</v>
      </c>
      <c r="E146" s="70">
        <f t="shared" si="29"/>
        <v>0</v>
      </c>
      <c r="F146" s="16">
        <f t="shared" si="21"/>
        <v>0</v>
      </c>
      <c r="G146" s="16">
        <f t="shared" si="22"/>
        <v>0</v>
      </c>
      <c r="H146" s="16">
        <f t="shared" si="23"/>
        <v>0</v>
      </c>
      <c r="I146" s="16">
        <f t="shared" si="24"/>
        <v>0</v>
      </c>
      <c r="J146" s="16">
        <f t="shared" si="25"/>
        <v>0</v>
      </c>
      <c r="K146" s="16">
        <f t="shared" ca="1" si="17"/>
        <v>-1.2974977179086558E-3</v>
      </c>
      <c r="L146" s="16">
        <f t="shared" ca="1" si="26"/>
        <v>1.6835003279781698E-6</v>
      </c>
      <c r="M146" s="16">
        <f t="shared" ca="1" si="18"/>
        <v>38542684157.213394</v>
      </c>
      <c r="N146" s="16">
        <f t="shared" ca="1" si="19"/>
        <v>2038025945.6744416</v>
      </c>
      <c r="O146" s="16">
        <f t="shared" ca="1" si="20"/>
        <v>556630545.75968015</v>
      </c>
      <c r="P146" s="12">
        <f t="shared" ca="1" si="27"/>
        <v>1.2974977179086558E-3</v>
      </c>
      <c r="Q146" s="12"/>
      <c r="R146" s="12"/>
      <c r="S146" s="12"/>
    </row>
    <row r="147" spans="1:19" x14ac:dyDescent="0.2">
      <c r="A147" s="71"/>
      <c r="B147" s="71"/>
      <c r="C147" s="12"/>
      <c r="D147" s="70">
        <f t="shared" si="29"/>
        <v>0</v>
      </c>
      <c r="E147" s="70">
        <f t="shared" si="29"/>
        <v>0</v>
      </c>
      <c r="F147" s="16">
        <f t="shared" si="21"/>
        <v>0</v>
      </c>
      <c r="G147" s="16">
        <f t="shared" si="22"/>
        <v>0</v>
      </c>
      <c r="H147" s="16">
        <f t="shared" si="23"/>
        <v>0</v>
      </c>
      <c r="I147" s="16">
        <f t="shared" si="24"/>
        <v>0</v>
      </c>
      <c r="J147" s="16">
        <f t="shared" si="25"/>
        <v>0</v>
      </c>
      <c r="K147" s="16">
        <f t="shared" ca="1" si="17"/>
        <v>-1.2974977179086558E-3</v>
      </c>
      <c r="L147" s="16">
        <f t="shared" ca="1" si="26"/>
        <v>1.6835003279781698E-6</v>
      </c>
      <c r="M147" s="16">
        <f t="shared" ca="1" si="18"/>
        <v>38542684157.213394</v>
      </c>
      <c r="N147" s="16">
        <f t="shared" ca="1" si="19"/>
        <v>2038025945.6744416</v>
      </c>
      <c r="O147" s="16">
        <f t="shared" ca="1" si="20"/>
        <v>556630545.75968015</v>
      </c>
      <c r="P147" s="12">
        <f t="shared" ca="1" si="27"/>
        <v>1.2974977179086558E-3</v>
      </c>
      <c r="Q147" s="12"/>
      <c r="R147" s="12"/>
      <c r="S147" s="12"/>
    </row>
    <row r="148" spans="1:19" x14ac:dyDescent="0.2">
      <c r="A148" s="71"/>
      <c r="B148" s="71"/>
      <c r="C148" s="12"/>
      <c r="D148" s="70">
        <f t="shared" si="29"/>
        <v>0</v>
      </c>
      <c r="E148" s="70">
        <f t="shared" si="29"/>
        <v>0</v>
      </c>
      <c r="F148" s="16">
        <f t="shared" si="21"/>
        <v>0</v>
      </c>
      <c r="G148" s="16">
        <f t="shared" si="22"/>
        <v>0</v>
      </c>
      <c r="H148" s="16">
        <f t="shared" si="23"/>
        <v>0</v>
      </c>
      <c r="I148" s="16">
        <f t="shared" si="24"/>
        <v>0</v>
      </c>
      <c r="J148" s="16">
        <f t="shared" si="25"/>
        <v>0</v>
      </c>
      <c r="K148" s="16">
        <f t="shared" ca="1" si="17"/>
        <v>-1.2974977179086558E-3</v>
      </c>
      <c r="L148" s="16">
        <f t="shared" ca="1" si="26"/>
        <v>1.6835003279781698E-6</v>
      </c>
      <c r="M148" s="16">
        <f t="shared" ca="1" si="18"/>
        <v>38542684157.213394</v>
      </c>
      <c r="N148" s="16">
        <f t="shared" ca="1" si="19"/>
        <v>2038025945.6744416</v>
      </c>
      <c r="O148" s="16">
        <f t="shared" ca="1" si="20"/>
        <v>556630545.75968015</v>
      </c>
      <c r="P148" s="12">
        <f t="shared" ca="1" si="27"/>
        <v>1.2974977179086558E-3</v>
      </c>
      <c r="Q148" s="12"/>
      <c r="R148" s="12"/>
      <c r="S148" s="12"/>
    </row>
    <row r="149" spans="1:19" x14ac:dyDescent="0.2">
      <c r="A149" s="71"/>
      <c r="B149" s="71"/>
      <c r="C149" s="12"/>
      <c r="D149" s="70">
        <f t="shared" si="29"/>
        <v>0</v>
      </c>
      <c r="E149" s="70">
        <f t="shared" si="29"/>
        <v>0</v>
      </c>
      <c r="F149" s="16">
        <f t="shared" si="21"/>
        <v>0</v>
      </c>
      <c r="G149" s="16">
        <f t="shared" si="22"/>
        <v>0</v>
      </c>
      <c r="H149" s="16">
        <f t="shared" si="23"/>
        <v>0</v>
      </c>
      <c r="I149" s="16">
        <f t="shared" si="24"/>
        <v>0</v>
      </c>
      <c r="J149" s="16">
        <f t="shared" si="25"/>
        <v>0</v>
      </c>
      <c r="K149" s="16">
        <f t="shared" ref="K149:K212" ca="1" si="30">+E$4+E$5*D149+E$6*D149^2</f>
        <v>-1.2974977179086558E-3</v>
      </c>
      <c r="L149" s="16">
        <f t="shared" ca="1" si="26"/>
        <v>1.6835003279781698E-6</v>
      </c>
      <c r="M149" s="16">
        <f t="shared" ref="M149:M212" ca="1" si="31">(M$1-M$2*D149+M$3*F149)^2</f>
        <v>38542684157.213394</v>
      </c>
      <c r="N149" s="16">
        <f t="shared" ref="N149:N212" ca="1" si="32">(-M$2+M$4*D149-M$5*F149)^2</f>
        <v>2038025945.6744416</v>
      </c>
      <c r="O149" s="16">
        <f t="shared" ref="O149:O212" ca="1" si="33">+(M$3-D149*M$5+F149*M$6)^2</f>
        <v>556630545.75968015</v>
      </c>
      <c r="P149" s="12">
        <f t="shared" ca="1" si="27"/>
        <v>1.2974977179086558E-3</v>
      </c>
      <c r="Q149" s="12"/>
      <c r="R149" s="12"/>
      <c r="S149" s="12"/>
    </row>
    <row r="150" spans="1:19" x14ac:dyDescent="0.2">
      <c r="A150" s="71"/>
      <c r="B150" s="71"/>
      <c r="C150" s="12"/>
      <c r="D150" s="70">
        <f t="shared" si="29"/>
        <v>0</v>
      </c>
      <c r="E150" s="70">
        <f t="shared" si="29"/>
        <v>0</v>
      </c>
      <c r="F150" s="16">
        <f t="shared" ref="F150:F213" si="34">D150*D150</f>
        <v>0</v>
      </c>
      <c r="G150" s="16">
        <f t="shared" ref="G150:G213" si="35">D150*F150</f>
        <v>0</v>
      </c>
      <c r="H150" s="16">
        <f t="shared" ref="H150:H213" si="36">F150*F150</f>
        <v>0</v>
      </c>
      <c r="I150" s="16">
        <f t="shared" ref="I150:I213" si="37">E150*D150</f>
        <v>0</v>
      </c>
      <c r="J150" s="16">
        <f t="shared" ref="J150:J213" si="38">I150*D150</f>
        <v>0</v>
      </c>
      <c r="K150" s="16">
        <f t="shared" ca="1" si="30"/>
        <v>-1.2974977179086558E-3</v>
      </c>
      <c r="L150" s="16">
        <f t="shared" ref="L150:L213" ca="1" si="39">+(K150-E150)^2</f>
        <v>1.6835003279781698E-6</v>
      </c>
      <c r="M150" s="16">
        <f t="shared" ca="1" si="31"/>
        <v>38542684157.213394</v>
      </c>
      <c r="N150" s="16">
        <f t="shared" ca="1" si="32"/>
        <v>2038025945.6744416</v>
      </c>
      <c r="O150" s="16">
        <f t="shared" ca="1" si="33"/>
        <v>556630545.75968015</v>
      </c>
      <c r="P150" s="12">
        <f t="shared" ref="P150:P213" ca="1" si="40">+E150-K150</f>
        <v>1.2974977179086558E-3</v>
      </c>
      <c r="Q150" s="12"/>
      <c r="R150" s="12"/>
      <c r="S150" s="12"/>
    </row>
    <row r="151" spans="1:19" x14ac:dyDescent="0.2">
      <c r="A151" s="71"/>
      <c r="B151" s="71"/>
      <c r="C151" s="12"/>
      <c r="D151" s="70">
        <f t="shared" si="29"/>
        <v>0</v>
      </c>
      <c r="E151" s="70">
        <f t="shared" si="29"/>
        <v>0</v>
      </c>
      <c r="F151" s="16">
        <f t="shared" si="34"/>
        <v>0</v>
      </c>
      <c r="G151" s="16">
        <f t="shared" si="35"/>
        <v>0</v>
      </c>
      <c r="H151" s="16">
        <f t="shared" si="36"/>
        <v>0</v>
      </c>
      <c r="I151" s="16">
        <f t="shared" si="37"/>
        <v>0</v>
      </c>
      <c r="J151" s="16">
        <f t="shared" si="38"/>
        <v>0</v>
      </c>
      <c r="K151" s="16">
        <f t="shared" ca="1" si="30"/>
        <v>-1.2974977179086558E-3</v>
      </c>
      <c r="L151" s="16">
        <f t="shared" ca="1" si="39"/>
        <v>1.6835003279781698E-6</v>
      </c>
      <c r="M151" s="16">
        <f t="shared" ca="1" si="31"/>
        <v>38542684157.213394</v>
      </c>
      <c r="N151" s="16">
        <f t="shared" ca="1" si="32"/>
        <v>2038025945.6744416</v>
      </c>
      <c r="O151" s="16">
        <f t="shared" ca="1" si="33"/>
        <v>556630545.75968015</v>
      </c>
      <c r="P151" s="12">
        <f t="shared" ca="1" si="40"/>
        <v>1.2974977179086558E-3</v>
      </c>
      <c r="Q151" s="12"/>
      <c r="R151" s="12"/>
      <c r="S151" s="12"/>
    </row>
    <row r="152" spans="1:19" x14ac:dyDescent="0.2">
      <c r="A152" s="71"/>
      <c r="B152" s="71"/>
      <c r="C152" s="12"/>
      <c r="D152" s="70">
        <f t="shared" si="29"/>
        <v>0</v>
      </c>
      <c r="E152" s="70">
        <f t="shared" si="29"/>
        <v>0</v>
      </c>
      <c r="F152" s="16">
        <f t="shared" si="34"/>
        <v>0</v>
      </c>
      <c r="G152" s="16">
        <f t="shared" si="35"/>
        <v>0</v>
      </c>
      <c r="H152" s="16">
        <f t="shared" si="36"/>
        <v>0</v>
      </c>
      <c r="I152" s="16">
        <f t="shared" si="37"/>
        <v>0</v>
      </c>
      <c r="J152" s="16">
        <f t="shared" si="38"/>
        <v>0</v>
      </c>
      <c r="K152" s="16">
        <f t="shared" ca="1" si="30"/>
        <v>-1.2974977179086558E-3</v>
      </c>
      <c r="L152" s="16">
        <f t="shared" ca="1" si="39"/>
        <v>1.6835003279781698E-6</v>
      </c>
      <c r="M152" s="16">
        <f t="shared" ca="1" si="31"/>
        <v>38542684157.213394</v>
      </c>
      <c r="N152" s="16">
        <f t="shared" ca="1" si="32"/>
        <v>2038025945.6744416</v>
      </c>
      <c r="O152" s="16">
        <f t="shared" ca="1" si="33"/>
        <v>556630545.75968015</v>
      </c>
      <c r="P152" s="12">
        <f t="shared" ca="1" si="40"/>
        <v>1.2974977179086558E-3</v>
      </c>
      <c r="Q152" s="12"/>
      <c r="R152" s="12"/>
      <c r="S152" s="12"/>
    </row>
    <row r="153" spans="1:19" x14ac:dyDescent="0.2">
      <c r="A153" s="71"/>
      <c r="B153" s="71"/>
      <c r="C153" s="12"/>
      <c r="D153" s="70">
        <f t="shared" si="29"/>
        <v>0</v>
      </c>
      <c r="E153" s="70">
        <f t="shared" si="29"/>
        <v>0</v>
      </c>
      <c r="F153" s="16">
        <f t="shared" si="34"/>
        <v>0</v>
      </c>
      <c r="G153" s="16">
        <f t="shared" si="35"/>
        <v>0</v>
      </c>
      <c r="H153" s="16">
        <f t="shared" si="36"/>
        <v>0</v>
      </c>
      <c r="I153" s="16">
        <f t="shared" si="37"/>
        <v>0</v>
      </c>
      <c r="J153" s="16">
        <f t="shared" si="38"/>
        <v>0</v>
      </c>
      <c r="K153" s="16">
        <f t="shared" ca="1" si="30"/>
        <v>-1.2974977179086558E-3</v>
      </c>
      <c r="L153" s="16">
        <f t="shared" ca="1" si="39"/>
        <v>1.6835003279781698E-6</v>
      </c>
      <c r="M153" s="16">
        <f t="shared" ca="1" si="31"/>
        <v>38542684157.213394</v>
      </c>
      <c r="N153" s="16">
        <f t="shared" ca="1" si="32"/>
        <v>2038025945.6744416</v>
      </c>
      <c r="O153" s="16">
        <f t="shared" ca="1" si="33"/>
        <v>556630545.75968015</v>
      </c>
      <c r="P153" s="12">
        <f t="shared" ca="1" si="40"/>
        <v>1.2974977179086558E-3</v>
      </c>
      <c r="Q153" s="12"/>
      <c r="R153" s="12"/>
      <c r="S153" s="12"/>
    </row>
    <row r="154" spans="1:19" x14ac:dyDescent="0.2">
      <c r="A154" s="71"/>
      <c r="B154" s="71"/>
      <c r="C154" s="12"/>
      <c r="D154" s="70">
        <f t="shared" si="29"/>
        <v>0</v>
      </c>
      <c r="E154" s="70">
        <f t="shared" si="29"/>
        <v>0</v>
      </c>
      <c r="F154" s="16">
        <f t="shared" si="34"/>
        <v>0</v>
      </c>
      <c r="G154" s="16">
        <f t="shared" si="35"/>
        <v>0</v>
      </c>
      <c r="H154" s="16">
        <f t="shared" si="36"/>
        <v>0</v>
      </c>
      <c r="I154" s="16">
        <f t="shared" si="37"/>
        <v>0</v>
      </c>
      <c r="J154" s="16">
        <f t="shared" si="38"/>
        <v>0</v>
      </c>
      <c r="K154" s="16">
        <f t="shared" ca="1" si="30"/>
        <v>-1.2974977179086558E-3</v>
      </c>
      <c r="L154" s="16">
        <f t="shared" ca="1" si="39"/>
        <v>1.6835003279781698E-6</v>
      </c>
      <c r="M154" s="16">
        <f t="shared" ca="1" si="31"/>
        <v>38542684157.213394</v>
      </c>
      <c r="N154" s="16">
        <f t="shared" ca="1" si="32"/>
        <v>2038025945.6744416</v>
      </c>
      <c r="O154" s="16">
        <f t="shared" ca="1" si="33"/>
        <v>556630545.75968015</v>
      </c>
      <c r="P154" s="12">
        <f t="shared" ca="1" si="40"/>
        <v>1.2974977179086558E-3</v>
      </c>
      <c r="Q154" s="12"/>
      <c r="R154" s="12"/>
      <c r="S154" s="12"/>
    </row>
    <row r="155" spans="1:19" x14ac:dyDescent="0.2">
      <c r="A155" s="71"/>
      <c r="B155" s="71"/>
      <c r="C155" s="12"/>
      <c r="D155" s="70">
        <f t="shared" si="29"/>
        <v>0</v>
      </c>
      <c r="E155" s="70">
        <f t="shared" si="29"/>
        <v>0</v>
      </c>
      <c r="F155" s="16">
        <f t="shared" si="34"/>
        <v>0</v>
      </c>
      <c r="G155" s="16">
        <f t="shared" si="35"/>
        <v>0</v>
      </c>
      <c r="H155" s="16">
        <f t="shared" si="36"/>
        <v>0</v>
      </c>
      <c r="I155" s="16">
        <f t="shared" si="37"/>
        <v>0</v>
      </c>
      <c r="J155" s="16">
        <f t="shared" si="38"/>
        <v>0</v>
      </c>
      <c r="K155" s="16">
        <f t="shared" ca="1" si="30"/>
        <v>-1.2974977179086558E-3</v>
      </c>
      <c r="L155" s="16">
        <f t="shared" ca="1" si="39"/>
        <v>1.6835003279781698E-6</v>
      </c>
      <c r="M155" s="16">
        <f t="shared" ca="1" si="31"/>
        <v>38542684157.213394</v>
      </c>
      <c r="N155" s="16">
        <f t="shared" ca="1" si="32"/>
        <v>2038025945.6744416</v>
      </c>
      <c r="O155" s="16">
        <f t="shared" ca="1" si="33"/>
        <v>556630545.75968015</v>
      </c>
      <c r="P155" s="12">
        <f t="shared" ca="1" si="40"/>
        <v>1.2974977179086558E-3</v>
      </c>
      <c r="Q155" s="12"/>
      <c r="R155" s="12"/>
      <c r="S155" s="12"/>
    </row>
    <row r="156" spans="1:19" x14ac:dyDescent="0.2">
      <c r="A156" s="71"/>
      <c r="B156" s="71"/>
      <c r="C156" s="12"/>
      <c r="D156" s="70">
        <f t="shared" si="29"/>
        <v>0</v>
      </c>
      <c r="E156" s="70">
        <f t="shared" si="29"/>
        <v>0</v>
      </c>
      <c r="F156" s="16">
        <f t="shared" si="34"/>
        <v>0</v>
      </c>
      <c r="G156" s="16">
        <f t="shared" si="35"/>
        <v>0</v>
      </c>
      <c r="H156" s="16">
        <f t="shared" si="36"/>
        <v>0</v>
      </c>
      <c r="I156" s="16">
        <f t="shared" si="37"/>
        <v>0</v>
      </c>
      <c r="J156" s="16">
        <f t="shared" si="38"/>
        <v>0</v>
      </c>
      <c r="K156" s="16">
        <f t="shared" ca="1" si="30"/>
        <v>-1.2974977179086558E-3</v>
      </c>
      <c r="L156" s="16">
        <f t="shared" ca="1" si="39"/>
        <v>1.6835003279781698E-6</v>
      </c>
      <c r="M156" s="16">
        <f t="shared" ca="1" si="31"/>
        <v>38542684157.213394</v>
      </c>
      <c r="N156" s="16">
        <f t="shared" ca="1" si="32"/>
        <v>2038025945.6744416</v>
      </c>
      <c r="O156" s="16">
        <f t="shared" ca="1" si="33"/>
        <v>556630545.75968015</v>
      </c>
      <c r="P156" s="12">
        <f t="shared" ca="1" si="40"/>
        <v>1.2974977179086558E-3</v>
      </c>
      <c r="Q156" s="12"/>
      <c r="R156" s="12"/>
      <c r="S156" s="12"/>
    </row>
    <row r="157" spans="1:19" x14ac:dyDescent="0.2">
      <c r="A157" s="71"/>
      <c r="B157" s="71"/>
      <c r="C157" s="12"/>
      <c r="D157" s="70">
        <f t="shared" si="29"/>
        <v>0</v>
      </c>
      <c r="E157" s="70">
        <f t="shared" si="29"/>
        <v>0</v>
      </c>
      <c r="F157" s="16">
        <f t="shared" si="34"/>
        <v>0</v>
      </c>
      <c r="G157" s="16">
        <f t="shared" si="35"/>
        <v>0</v>
      </c>
      <c r="H157" s="16">
        <f t="shared" si="36"/>
        <v>0</v>
      </c>
      <c r="I157" s="16">
        <f t="shared" si="37"/>
        <v>0</v>
      </c>
      <c r="J157" s="16">
        <f t="shared" si="38"/>
        <v>0</v>
      </c>
      <c r="K157" s="16">
        <f t="shared" ca="1" si="30"/>
        <v>-1.2974977179086558E-3</v>
      </c>
      <c r="L157" s="16">
        <f t="shared" ca="1" si="39"/>
        <v>1.6835003279781698E-6</v>
      </c>
      <c r="M157" s="16">
        <f t="shared" ca="1" si="31"/>
        <v>38542684157.213394</v>
      </c>
      <c r="N157" s="16">
        <f t="shared" ca="1" si="32"/>
        <v>2038025945.6744416</v>
      </c>
      <c r="O157" s="16">
        <f t="shared" ca="1" si="33"/>
        <v>556630545.75968015</v>
      </c>
      <c r="P157" s="12">
        <f t="shared" ca="1" si="40"/>
        <v>1.2974977179086558E-3</v>
      </c>
      <c r="Q157" s="12"/>
      <c r="R157" s="12"/>
      <c r="S157" s="12"/>
    </row>
    <row r="158" spans="1:19" x14ac:dyDescent="0.2">
      <c r="A158" s="71"/>
      <c r="B158" s="71"/>
      <c r="C158" s="12"/>
      <c r="D158" s="70">
        <f t="shared" si="29"/>
        <v>0</v>
      </c>
      <c r="E158" s="70">
        <f t="shared" si="29"/>
        <v>0</v>
      </c>
      <c r="F158" s="16">
        <f t="shared" si="34"/>
        <v>0</v>
      </c>
      <c r="G158" s="16">
        <f t="shared" si="35"/>
        <v>0</v>
      </c>
      <c r="H158" s="16">
        <f t="shared" si="36"/>
        <v>0</v>
      </c>
      <c r="I158" s="16">
        <f t="shared" si="37"/>
        <v>0</v>
      </c>
      <c r="J158" s="16">
        <f t="shared" si="38"/>
        <v>0</v>
      </c>
      <c r="K158" s="16">
        <f t="shared" ca="1" si="30"/>
        <v>-1.2974977179086558E-3</v>
      </c>
      <c r="L158" s="16">
        <f t="shared" ca="1" si="39"/>
        <v>1.6835003279781698E-6</v>
      </c>
      <c r="M158" s="16">
        <f t="shared" ca="1" si="31"/>
        <v>38542684157.213394</v>
      </c>
      <c r="N158" s="16">
        <f t="shared" ca="1" si="32"/>
        <v>2038025945.6744416</v>
      </c>
      <c r="O158" s="16">
        <f t="shared" ca="1" si="33"/>
        <v>556630545.75968015</v>
      </c>
      <c r="P158" s="12">
        <f t="shared" ca="1" si="40"/>
        <v>1.2974977179086558E-3</v>
      </c>
      <c r="Q158" s="12"/>
      <c r="R158" s="12"/>
      <c r="S158" s="12"/>
    </row>
    <row r="159" spans="1:19" x14ac:dyDescent="0.2">
      <c r="A159" s="71"/>
      <c r="B159" s="71"/>
      <c r="C159" s="12"/>
      <c r="D159" s="70">
        <f t="shared" si="29"/>
        <v>0</v>
      </c>
      <c r="E159" s="70">
        <f t="shared" si="29"/>
        <v>0</v>
      </c>
      <c r="F159" s="16">
        <f t="shared" si="34"/>
        <v>0</v>
      </c>
      <c r="G159" s="16">
        <f t="shared" si="35"/>
        <v>0</v>
      </c>
      <c r="H159" s="16">
        <f t="shared" si="36"/>
        <v>0</v>
      </c>
      <c r="I159" s="16">
        <f t="shared" si="37"/>
        <v>0</v>
      </c>
      <c r="J159" s="16">
        <f t="shared" si="38"/>
        <v>0</v>
      </c>
      <c r="K159" s="16">
        <f t="shared" ca="1" si="30"/>
        <v>-1.2974977179086558E-3</v>
      </c>
      <c r="L159" s="16">
        <f t="shared" ca="1" si="39"/>
        <v>1.6835003279781698E-6</v>
      </c>
      <c r="M159" s="16">
        <f t="shared" ca="1" si="31"/>
        <v>38542684157.213394</v>
      </c>
      <c r="N159" s="16">
        <f t="shared" ca="1" si="32"/>
        <v>2038025945.6744416</v>
      </c>
      <c r="O159" s="16">
        <f t="shared" ca="1" si="33"/>
        <v>556630545.75968015</v>
      </c>
      <c r="P159" s="12">
        <f t="shared" ca="1" si="40"/>
        <v>1.2974977179086558E-3</v>
      </c>
      <c r="Q159" s="12"/>
      <c r="R159" s="12"/>
      <c r="S159" s="12"/>
    </row>
    <row r="160" spans="1:19" x14ac:dyDescent="0.2">
      <c r="A160" s="71"/>
      <c r="B160" s="71"/>
      <c r="C160" s="12"/>
      <c r="D160" s="70">
        <f t="shared" si="29"/>
        <v>0</v>
      </c>
      <c r="E160" s="70">
        <f t="shared" si="29"/>
        <v>0</v>
      </c>
      <c r="F160" s="16">
        <f t="shared" si="34"/>
        <v>0</v>
      </c>
      <c r="G160" s="16">
        <f t="shared" si="35"/>
        <v>0</v>
      </c>
      <c r="H160" s="16">
        <f t="shared" si="36"/>
        <v>0</v>
      </c>
      <c r="I160" s="16">
        <f t="shared" si="37"/>
        <v>0</v>
      </c>
      <c r="J160" s="16">
        <f t="shared" si="38"/>
        <v>0</v>
      </c>
      <c r="K160" s="16">
        <f t="shared" ca="1" si="30"/>
        <v>-1.2974977179086558E-3</v>
      </c>
      <c r="L160" s="16">
        <f t="shared" ca="1" si="39"/>
        <v>1.6835003279781698E-6</v>
      </c>
      <c r="M160" s="16">
        <f t="shared" ca="1" si="31"/>
        <v>38542684157.213394</v>
      </c>
      <c r="N160" s="16">
        <f t="shared" ca="1" si="32"/>
        <v>2038025945.6744416</v>
      </c>
      <c r="O160" s="16">
        <f t="shared" ca="1" si="33"/>
        <v>556630545.75968015</v>
      </c>
      <c r="P160" s="12">
        <f t="shared" ca="1" si="40"/>
        <v>1.2974977179086558E-3</v>
      </c>
      <c r="Q160" s="12"/>
      <c r="R160" s="12"/>
      <c r="S160" s="12"/>
    </row>
    <row r="161" spans="3:19" x14ac:dyDescent="0.2">
      <c r="C161" s="12"/>
      <c r="D161" s="70">
        <f t="shared" si="29"/>
        <v>0</v>
      </c>
      <c r="E161" s="70">
        <f t="shared" si="29"/>
        <v>0</v>
      </c>
      <c r="F161" s="16">
        <f t="shared" si="34"/>
        <v>0</v>
      </c>
      <c r="G161" s="16">
        <f t="shared" si="35"/>
        <v>0</v>
      </c>
      <c r="H161" s="16">
        <f t="shared" si="36"/>
        <v>0</v>
      </c>
      <c r="I161" s="16">
        <f t="shared" si="37"/>
        <v>0</v>
      </c>
      <c r="J161" s="16">
        <f t="shared" si="38"/>
        <v>0</v>
      </c>
      <c r="K161" s="16">
        <f t="shared" ca="1" si="30"/>
        <v>-1.2974977179086558E-3</v>
      </c>
      <c r="L161" s="16">
        <f t="shared" ca="1" si="39"/>
        <v>1.6835003279781698E-6</v>
      </c>
      <c r="M161" s="16">
        <f t="shared" ca="1" si="31"/>
        <v>38542684157.213394</v>
      </c>
      <c r="N161" s="16">
        <f t="shared" ca="1" si="32"/>
        <v>2038025945.6744416</v>
      </c>
      <c r="O161" s="16">
        <f t="shared" ca="1" si="33"/>
        <v>556630545.75968015</v>
      </c>
      <c r="P161" s="12">
        <f t="shared" ca="1" si="40"/>
        <v>1.2974977179086558E-3</v>
      </c>
      <c r="Q161" s="12"/>
      <c r="R161" s="12"/>
      <c r="S161" s="12"/>
    </row>
    <row r="162" spans="3:19" x14ac:dyDescent="0.2">
      <c r="C162" s="12"/>
      <c r="D162" s="70">
        <f t="shared" si="29"/>
        <v>0</v>
      </c>
      <c r="E162" s="70">
        <f t="shared" si="29"/>
        <v>0</v>
      </c>
      <c r="F162" s="16">
        <f t="shared" si="34"/>
        <v>0</v>
      </c>
      <c r="G162" s="16">
        <f t="shared" si="35"/>
        <v>0</v>
      </c>
      <c r="H162" s="16">
        <f t="shared" si="36"/>
        <v>0</v>
      </c>
      <c r="I162" s="16">
        <f t="shared" si="37"/>
        <v>0</v>
      </c>
      <c r="J162" s="16">
        <f t="shared" si="38"/>
        <v>0</v>
      </c>
      <c r="K162" s="16">
        <f t="shared" ca="1" si="30"/>
        <v>-1.2974977179086558E-3</v>
      </c>
      <c r="L162" s="16">
        <f t="shared" ca="1" si="39"/>
        <v>1.6835003279781698E-6</v>
      </c>
      <c r="M162" s="16">
        <f t="shared" ca="1" si="31"/>
        <v>38542684157.213394</v>
      </c>
      <c r="N162" s="16">
        <f t="shared" ca="1" si="32"/>
        <v>2038025945.6744416</v>
      </c>
      <c r="O162" s="16">
        <f t="shared" ca="1" si="33"/>
        <v>556630545.75968015</v>
      </c>
      <c r="P162" s="12">
        <f t="shared" ca="1" si="40"/>
        <v>1.2974977179086558E-3</v>
      </c>
      <c r="Q162" s="12"/>
      <c r="R162" s="12"/>
      <c r="S162" s="12"/>
    </row>
    <row r="163" spans="3:19" x14ac:dyDescent="0.2">
      <c r="C163" s="12"/>
      <c r="D163" s="70">
        <f t="shared" si="29"/>
        <v>0</v>
      </c>
      <c r="E163" s="70">
        <f t="shared" si="29"/>
        <v>0</v>
      </c>
      <c r="F163" s="16">
        <f t="shared" si="34"/>
        <v>0</v>
      </c>
      <c r="G163" s="16">
        <f t="shared" si="35"/>
        <v>0</v>
      </c>
      <c r="H163" s="16">
        <f t="shared" si="36"/>
        <v>0</v>
      </c>
      <c r="I163" s="16">
        <f t="shared" si="37"/>
        <v>0</v>
      </c>
      <c r="J163" s="16">
        <f t="shared" si="38"/>
        <v>0</v>
      </c>
      <c r="K163" s="16">
        <f t="shared" ca="1" si="30"/>
        <v>-1.2974977179086558E-3</v>
      </c>
      <c r="L163" s="16">
        <f t="shared" ca="1" si="39"/>
        <v>1.6835003279781698E-6</v>
      </c>
      <c r="M163" s="16">
        <f t="shared" ca="1" si="31"/>
        <v>38542684157.213394</v>
      </c>
      <c r="N163" s="16">
        <f t="shared" ca="1" si="32"/>
        <v>2038025945.6744416</v>
      </c>
      <c r="O163" s="16">
        <f t="shared" ca="1" si="33"/>
        <v>556630545.75968015</v>
      </c>
      <c r="P163" s="12">
        <f t="shared" ca="1" si="40"/>
        <v>1.2974977179086558E-3</v>
      </c>
      <c r="Q163" s="12"/>
      <c r="R163" s="12"/>
      <c r="S163" s="12"/>
    </row>
    <row r="164" spans="3:19" x14ac:dyDescent="0.2">
      <c r="D164" s="70">
        <f t="shared" si="29"/>
        <v>0</v>
      </c>
      <c r="E164" s="70">
        <f t="shared" si="29"/>
        <v>0</v>
      </c>
      <c r="F164" s="16">
        <f t="shared" si="34"/>
        <v>0</v>
      </c>
      <c r="G164" s="16">
        <f t="shared" si="35"/>
        <v>0</v>
      </c>
      <c r="H164" s="16">
        <f t="shared" si="36"/>
        <v>0</v>
      </c>
      <c r="I164" s="16">
        <f t="shared" si="37"/>
        <v>0</v>
      </c>
      <c r="J164" s="16">
        <f t="shared" si="38"/>
        <v>0</v>
      </c>
      <c r="K164" s="16">
        <f t="shared" ca="1" si="30"/>
        <v>-1.2974977179086558E-3</v>
      </c>
      <c r="L164" s="16">
        <f t="shared" ca="1" si="39"/>
        <v>1.6835003279781698E-6</v>
      </c>
      <c r="M164" s="16">
        <f t="shared" ca="1" si="31"/>
        <v>38542684157.213394</v>
      </c>
      <c r="N164" s="16">
        <f t="shared" ca="1" si="32"/>
        <v>2038025945.6744416</v>
      </c>
      <c r="O164" s="16">
        <f t="shared" ca="1" si="33"/>
        <v>556630545.75968015</v>
      </c>
      <c r="P164" s="12">
        <f t="shared" ca="1" si="40"/>
        <v>1.2974977179086558E-3</v>
      </c>
    </row>
    <row r="165" spans="3:19" x14ac:dyDescent="0.2">
      <c r="D165" s="70">
        <f t="shared" si="29"/>
        <v>0</v>
      </c>
      <c r="E165" s="70">
        <f t="shared" si="29"/>
        <v>0</v>
      </c>
      <c r="F165" s="16">
        <f t="shared" si="34"/>
        <v>0</v>
      </c>
      <c r="G165" s="16">
        <f t="shared" si="35"/>
        <v>0</v>
      </c>
      <c r="H165" s="16">
        <f t="shared" si="36"/>
        <v>0</v>
      </c>
      <c r="I165" s="16">
        <f t="shared" si="37"/>
        <v>0</v>
      </c>
      <c r="J165" s="16">
        <f t="shared" si="38"/>
        <v>0</v>
      </c>
      <c r="K165" s="16">
        <f t="shared" ca="1" si="30"/>
        <v>-1.2974977179086558E-3</v>
      </c>
      <c r="L165" s="16">
        <f t="shared" ca="1" si="39"/>
        <v>1.6835003279781698E-6</v>
      </c>
      <c r="M165" s="16">
        <f t="shared" ca="1" si="31"/>
        <v>38542684157.213394</v>
      </c>
      <c r="N165" s="16">
        <f t="shared" ca="1" si="32"/>
        <v>2038025945.6744416</v>
      </c>
      <c r="O165" s="16">
        <f t="shared" ca="1" si="33"/>
        <v>556630545.75968015</v>
      </c>
      <c r="P165" s="12">
        <f t="shared" ca="1" si="40"/>
        <v>1.2974977179086558E-3</v>
      </c>
    </row>
    <row r="166" spans="3:19" x14ac:dyDescent="0.2">
      <c r="D166" s="70">
        <f t="shared" si="29"/>
        <v>0</v>
      </c>
      <c r="E166" s="70">
        <f t="shared" si="29"/>
        <v>0</v>
      </c>
      <c r="F166" s="16">
        <f t="shared" si="34"/>
        <v>0</v>
      </c>
      <c r="G166" s="16">
        <f t="shared" si="35"/>
        <v>0</v>
      </c>
      <c r="H166" s="16">
        <f t="shared" si="36"/>
        <v>0</v>
      </c>
      <c r="I166" s="16">
        <f t="shared" si="37"/>
        <v>0</v>
      </c>
      <c r="J166" s="16">
        <f t="shared" si="38"/>
        <v>0</v>
      </c>
      <c r="K166" s="16">
        <f t="shared" ca="1" si="30"/>
        <v>-1.2974977179086558E-3</v>
      </c>
      <c r="L166" s="16">
        <f t="shared" ca="1" si="39"/>
        <v>1.6835003279781698E-6</v>
      </c>
      <c r="M166" s="16">
        <f t="shared" ca="1" si="31"/>
        <v>38542684157.213394</v>
      </c>
      <c r="N166" s="16">
        <f t="shared" ca="1" si="32"/>
        <v>2038025945.6744416</v>
      </c>
      <c r="O166" s="16">
        <f t="shared" ca="1" si="33"/>
        <v>556630545.75968015</v>
      </c>
      <c r="P166" s="12">
        <f t="shared" ca="1" si="40"/>
        <v>1.2974977179086558E-3</v>
      </c>
    </row>
    <row r="167" spans="3:19" x14ac:dyDescent="0.2">
      <c r="D167" s="70">
        <f t="shared" si="29"/>
        <v>0</v>
      </c>
      <c r="E167" s="70">
        <f t="shared" si="29"/>
        <v>0</v>
      </c>
      <c r="F167" s="16">
        <f t="shared" si="34"/>
        <v>0</v>
      </c>
      <c r="G167" s="16">
        <f t="shared" si="35"/>
        <v>0</v>
      </c>
      <c r="H167" s="16">
        <f t="shared" si="36"/>
        <v>0</v>
      </c>
      <c r="I167" s="16">
        <f t="shared" si="37"/>
        <v>0</v>
      </c>
      <c r="J167" s="16">
        <f t="shared" si="38"/>
        <v>0</v>
      </c>
      <c r="K167" s="16">
        <f t="shared" ca="1" si="30"/>
        <v>-1.2974977179086558E-3</v>
      </c>
      <c r="L167" s="16">
        <f t="shared" ca="1" si="39"/>
        <v>1.6835003279781698E-6</v>
      </c>
      <c r="M167" s="16">
        <f t="shared" ca="1" si="31"/>
        <v>38542684157.213394</v>
      </c>
      <c r="N167" s="16">
        <f t="shared" ca="1" si="32"/>
        <v>2038025945.6744416</v>
      </c>
      <c r="O167" s="16">
        <f t="shared" ca="1" si="33"/>
        <v>556630545.75968015</v>
      </c>
      <c r="P167" s="12">
        <f t="shared" ca="1" si="40"/>
        <v>1.2974977179086558E-3</v>
      </c>
    </row>
    <row r="168" spans="3:19" x14ac:dyDescent="0.2">
      <c r="D168" s="70">
        <f t="shared" si="29"/>
        <v>0</v>
      </c>
      <c r="E168" s="70">
        <f t="shared" si="29"/>
        <v>0</v>
      </c>
      <c r="F168" s="16">
        <f t="shared" si="34"/>
        <v>0</v>
      </c>
      <c r="G168" s="16">
        <f t="shared" si="35"/>
        <v>0</v>
      </c>
      <c r="H168" s="16">
        <f t="shared" si="36"/>
        <v>0</v>
      </c>
      <c r="I168" s="16">
        <f t="shared" si="37"/>
        <v>0</v>
      </c>
      <c r="J168" s="16">
        <f t="shared" si="38"/>
        <v>0</v>
      </c>
      <c r="K168" s="16">
        <f t="shared" ca="1" si="30"/>
        <v>-1.2974977179086558E-3</v>
      </c>
      <c r="L168" s="16">
        <f t="shared" ca="1" si="39"/>
        <v>1.6835003279781698E-6</v>
      </c>
      <c r="M168" s="16">
        <f t="shared" ca="1" si="31"/>
        <v>38542684157.213394</v>
      </c>
      <c r="N168" s="16">
        <f t="shared" ca="1" si="32"/>
        <v>2038025945.6744416</v>
      </c>
      <c r="O168" s="16">
        <f t="shared" ca="1" si="33"/>
        <v>556630545.75968015</v>
      </c>
      <c r="P168" s="12">
        <f t="shared" ca="1" si="40"/>
        <v>1.2974977179086558E-3</v>
      </c>
    </row>
    <row r="169" spans="3:19" x14ac:dyDescent="0.2">
      <c r="D169" s="70">
        <f t="shared" si="29"/>
        <v>0</v>
      </c>
      <c r="E169" s="70">
        <f t="shared" si="29"/>
        <v>0</v>
      </c>
      <c r="F169" s="16">
        <f t="shared" si="34"/>
        <v>0</v>
      </c>
      <c r="G169" s="16">
        <f t="shared" si="35"/>
        <v>0</v>
      </c>
      <c r="H169" s="16">
        <f t="shared" si="36"/>
        <v>0</v>
      </c>
      <c r="I169" s="16">
        <f t="shared" si="37"/>
        <v>0</v>
      </c>
      <c r="J169" s="16">
        <f t="shared" si="38"/>
        <v>0</v>
      </c>
      <c r="K169" s="16">
        <f t="shared" ca="1" si="30"/>
        <v>-1.2974977179086558E-3</v>
      </c>
      <c r="L169" s="16">
        <f t="shared" ca="1" si="39"/>
        <v>1.6835003279781698E-6</v>
      </c>
      <c r="M169" s="16">
        <f t="shared" ca="1" si="31"/>
        <v>38542684157.213394</v>
      </c>
      <c r="N169" s="16">
        <f t="shared" ca="1" si="32"/>
        <v>2038025945.6744416</v>
      </c>
      <c r="O169" s="16">
        <f t="shared" ca="1" si="33"/>
        <v>556630545.75968015</v>
      </c>
      <c r="P169" s="12">
        <f t="shared" ca="1" si="40"/>
        <v>1.2974977179086558E-3</v>
      </c>
    </row>
    <row r="170" spans="3:19" x14ac:dyDescent="0.2">
      <c r="D170" s="70">
        <f t="shared" si="29"/>
        <v>0</v>
      </c>
      <c r="E170" s="70">
        <f t="shared" si="29"/>
        <v>0</v>
      </c>
      <c r="F170" s="16">
        <f t="shared" si="34"/>
        <v>0</v>
      </c>
      <c r="G170" s="16">
        <f t="shared" si="35"/>
        <v>0</v>
      </c>
      <c r="H170" s="16">
        <f t="shared" si="36"/>
        <v>0</v>
      </c>
      <c r="I170" s="16">
        <f t="shared" si="37"/>
        <v>0</v>
      </c>
      <c r="J170" s="16">
        <f t="shared" si="38"/>
        <v>0</v>
      </c>
      <c r="K170" s="16">
        <f t="shared" ca="1" si="30"/>
        <v>-1.2974977179086558E-3</v>
      </c>
      <c r="L170" s="16">
        <f t="shared" ca="1" si="39"/>
        <v>1.6835003279781698E-6</v>
      </c>
      <c r="M170" s="16">
        <f t="shared" ca="1" si="31"/>
        <v>38542684157.213394</v>
      </c>
      <c r="N170" s="16">
        <f t="shared" ca="1" si="32"/>
        <v>2038025945.6744416</v>
      </c>
      <c r="O170" s="16">
        <f t="shared" ca="1" si="33"/>
        <v>556630545.75968015</v>
      </c>
      <c r="P170" s="12">
        <f t="shared" ca="1" si="40"/>
        <v>1.2974977179086558E-3</v>
      </c>
    </row>
    <row r="171" spans="3:19" x14ac:dyDescent="0.2">
      <c r="D171" s="70">
        <f t="shared" si="29"/>
        <v>0</v>
      </c>
      <c r="E171" s="70">
        <f t="shared" si="29"/>
        <v>0</v>
      </c>
      <c r="F171" s="16">
        <f t="shared" si="34"/>
        <v>0</v>
      </c>
      <c r="G171" s="16">
        <f t="shared" si="35"/>
        <v>0</v>
      </c>
      <c r="H171" s="16">
        <f t="shared" si="36"/>
        <v>0</v>
      </c>
      <c r="I171" s="16">
        <f t="shared" si="37"/>
        <v>0</v>
      </c>
      <c r="J171" s="16">
        <f t="shared" si="38"/>
        <v>0</v>
      </c>
      <c r="K171" s="16">
        <f t="shared" ca="1" si="30"/>
        <v>-1.2974977179086558E-3</v>
      </c>
      <c r="L171" s="16">
        <f t="shared" ca="1" si="39"/>
        <v>1.6835003279781698E-6</v>
      </c>
      <c r="M171" s="16">
        <f t="shared" ca="1" si="31"/>
        <v>38542684157.213394</v>
      </c>
      <c r="N171" s="16">
        <f t="shared" ca="1" si="32"/>
        <v>2038025945.6744416</v>
      </c>
      <c r="O171" s="16">
        <f t="shared" ca="1" si="33"/>
        <v>556630545.75968015</v>
      </c>
      <c r="P171" s="12">
        <f t="shared" ca="1" si="40"/>
        <v>1.2974977179086558E-3</v>
      </c>
    </row>
    <row r="172" spans="3:19" x14ac:dyDescent="0.2">
      <c r="D172" s="70">
        <f t="shared" si="29"/>
        <v>0</v>
      </c>
      <c r="E172" s="70">
        <f t="shared" si="29"/>
        <v>0</v>
      </c>
      <c r="F172" s="16">
        <f t="shared" si="34"/>
        <v>0</v>
      </c>
      <c r="G172" s="16">
        <f t="shared" si="35"/>
        <v>0</v>
      </c>
      <c r="H172" s="16">
        <f t="shared" si="36"/>
        <v>0</v>
      </c>
      <c r="I172" s="16">
        <f t="shared" si="37"/>
        <v>0</v>
      </c>
      <c r="J172" s="16">
        <f t="shared" si="38"/>
        <v>0</v>
      </c>
      <c r="K172" s="16">
        <f t="shared" ca="1" si="30"/>
        <v>-1.2974977179086558E-3</v>
      </c>
      <c r="L172" s="16">
        <f t="shared" ca="1" si="39"/>
        <v>1.6835003279781698E-6</v>
      </c>
      <c r="M172" s="16">
        <f t="shared" ca="1" si="31"/>
        <v>38542684157.213394</v>
      </c>
      <c r="N172" s="16">
        <f t="shared" ca="1" si="32"/>
        <v>2038025945.6744416</v>
      </c>
      <c r="O172" s="16">
        <f t="shared" ca="1" si="33"/>
        <v>556630545.75968015</v>
      </c>
      <c r="P172" s="12">
        <f t="shared" ca="1" si="40"/>
        <v>1.2974977179086558E-3</v>
      </c>
    </row>
    <row r="173" spans="3:19" x14ac:dyDescent="0.2">
      <c r="D173" s="70">
        <f t="shared" si="29"/>
        <v>0</v>
      </c>
      <c r="E173" s="70">
        <f t="shared" si="29"/>
        <v>0</v>
      </c>
      <c r="F173" s="16">
        <f t="shared" si="34"/>
        <v>0</v>
      </c>
      <c r="G173" s="16">
        <f t="shared" si="35"/>
        <v>0</v>
      </c>
      <c r="H173" s="16">
        <f t="shared" si="36"/>
        <v>0</v>
      </c>
      <c r="I173" s="16">
        <f t="shared" si="37"/>
        <v>0</v>
      </c>
      <c r="J173" s="16">
        <f t="shared" si="38"/>
        <v>0</v>
      </c>
      <c r="K173" s="16">
        <f t="shared" ca="1" si="30"/>
        <v>-1.2974977179086558E-3</v>
      </c>
      <c r="L173" s="16">
        <f t="shared" ca="1" si="39"/>
        <v>1.6835003279781698E-6</v>
      </c>
      <c r="M173" s="16">
        <f t="shared" ca="1" si="31"/>
        <v>38542684157.213394</v>
      </c>
      <c r="N173" s="16">
        <f t="shared" ca="1" si="32"/>
        <v>2038025945.6744416</v>
      </c>
      <c r="O173" s="16">
        <f t="shared" ca="1" si="33"/>
        <v>556630545.75968015</v>
      </c>
      <c r="P173" s="12">
        <f t="shared" ca="1" si="40"/>
        <v>1.2974977179086558E-3</v>
      </c>
    </row>
    <row r="174" spans="3:19" x14ac:dyDescent="0.2">
      <c r="D174" s="70">
        <f t="shared" si="29"/>
        <v>0</v>
      </c>
      <c r="E174" s="70">
        <f t="shared" si="29"/>
        <v>0</v>
      </c>
      <c r="F174" s="16">
        <f t="shared" si="34"/>
        <v>0</v>
      </c>
      <c r="G174" s="16">
        <f t="shared" si="35"/>
        <v>0</v>
      </c>
      <c r="H174" s="16">
        <f t="shared" si="36"/>
        <v>0</v>
      </c>
      <c r="I174" s="16">
        <f t="shared" si="37"/>
        <v>0</v>
      </c>
      <c r="J174" s="16">
        <f t="shared" si="38"/>
        <v>0</v>
      </c>
      <c r="K174" s="16">
        <f t="shared" ca="1" si="30"/>
        <v>-1.2974977179086558E-3</v>
      </c>
      <c r="L174" s="16">
        <f t="shared" ca="1" si="39"/>
        <v>1.6835003279781698E-6</v>
      </c>
      <c r="M174" s="16">
        <f t="shared" ca="1" si="31"/>
        <v>38542684157.213394</v>
      </c>
      <c r="N174" s="16">
        <f t="shared" ca="1" si="32"/>
        <v>2038025945.6744416</v>
      </c>
      <c r="O174" s="16">
        <f t="shared" ca="1" si="33"/>
        <v>556630545.75968015</v>
      </c>
      <c r="P174" s="12">
        <f t="shared" ca="1" si="40"/>
        <v>1.2974977179086558E-3</v>
      </c>
    </row>
    <row r="175" spans="3:19" x14ac:dyDescent="0.2">
      <c r="D175" s="70">
        <f t="shared" si="29"/>
        <v>0</v>
      </c>
      <c r="E175" s="70">
        <f t="shared" si="29"/>
        <v>0</v>
      </c>
      <c r="F175" s="16">
        <f t="shared" si="34"/>
        <v>0</v>
      </c>
      <c r="G175" s="16">
        <f t="shared" si="35"/>
        <v>0</v>
      </c>
      <c r="H175" s="16">
        <f t="shared" si="36"/>
        <v>0</v>
      </c>
      <c r="I175" s="16">
        <f t="shared" si="37"/>
        <v>0</v>
      </c>
      <c r="J175" s="16">
        <f t="shared" si="38"/>
        <v>0</v>
      </c>
      <c r="K175" s="16">
        <f t="shared" ca="1" si="30"/>
        <v>-1.2974977179086558E-3</v>
      </c>
      <c r="L175" s="16">
        <f t="shared" ca="1" si="39"/>
        <v>1.6835003279781698E-6</v>
      </c>
      <c r="M175" s="16">
        <f t="shared" ca="1" si="31"/>
        <v>38542684157.213394</v>
      </c>
      <c r="N175" s="16">
        <f t="shared" ca="1" si="32"/>
        <v>2038025945.6744416</v>
      </c>
      <c r="O175" s="16">
        <f t="shared" ca="1" si="33"/>
        <v>556630545.75968015</v>
      </c>
      <c r="P175" s="12">
        <f t="shared" ca="1" si="40"/>
        <v>1.2974977179086558E-3</v>
      </c>
    </row>
    <row r="176" spans="3:19" x14ac:dyDescent="0.2">
      <c r="D176" s="70">
        <f t="shared" si="29"/>
        <v>0</v>
      </c>
      <c r="E176" s="70">
        <f t="shared" si="29"/>
        <v>0</v>
      </c>
      <c r="F176" s="16">
        <f t="shared" si="34"/>
        <v>0</v>
      </c>
      <c r="G176" s="16">
        <f t="shared" si="35"/>
        <v>0</v>
      </c>
      <c r="H176" s="16">
        <f t="shared" si="36"/>
        <v>0</v>
      </c>
      <c r="I176" s="16">
        <f t="shared" si="37"/>
        <v>0</v>
      </c>
      <c r="J176" s="16">
        <f t="shared" si="38"/>
        <v>0</v>
      </c>
      <c r="K176" s="16">
        <f t="shared" ca="1" si="30"/>
        <v>-1.2974977179086558E-3</v>
      </c>
      <c r="L176" s="16">
        <f t="shared" ca="1" si="39"/>
        <v>1.6835003279781698E-6</v>
      </c>
      <c r="M176" s="16">
        <f t="shared" ca="1" si="31"/>
        <v>38542684157.213394</v>
      </c>
      <c r="N176" s="16">
        <f t="shared" ca="1" si="32"/>
        <v>2038025945.6744416</v>
      </c>
      <c r="O176" s="16">
        <f t="shared" ca="1" si="33"/>
        <v>556630545.75968015</v>
      </c>
      <c r="P176" s="12">
        <f t="shared" ca="1" si="40"/>
        <v>1.2974977179086558E-3</v>
      </c>
    </row>
    <row r="177" spans="4:16" x14ac:dyDescent="0.2">
      <c r="D177" s="70">
        <f t="shared" si="29"/>
        <v>0</v>
      </c>
      <c r="E177" s="70">
        <f t="shared" si="29"/>
        <v>0</v>
      </c>
      <c r="F177" s="16">
        <f t="shared" si="34"/>
        <v>0</v>
      </c>
      <c r="G177" s="16">
        <f t="shared" si="35"/>
        <v>0</v>
      </c>
      <c r="H177" s="16">
        <f t="shared" si="36"/>
        <v>0</v>
      </c>
      <c r="I177" s="16">
        <f t="shared" si="37"/>
        <v>0</v>
      </c>
      <c r="J177" s="16">
        <f t="shared" si="38"/>
        <v>0</v>
      </c>
      <c r="K177" s="16">
        <f t="shared" ca="1" si="30"/>
        <v>-1.2974977179086558E-3</v>
      </c>
      <c r="L177" s="16">
        <f t="shared" ca="1" si="39"/>
        <v>1.6835003279781698E-6</v>
      </c>
      <c r="M177" s="16">
        <f t="shared" ca="1" si="31"/>
        <v>38542684157.213394</v>
      </c>
      <c r="N177" s="16">
        <f t="shared" ca="1" si="32"/>
        <v>2038025945.6744416</v>
      </c>
      <c r="O177" s="16">
        <f t="shared" ca="1" si="33"/>
        <v>556630545.75968015</v>
      </c>
      <c r="P177" s="12">
        <f t="shared" ca="1" si="40"/>
        <v>1.2974977179086558E-3</v>
      </c>
    </row>
    <row r="178" spans="4:16" x14ac:dyDescent="0.2">
      <c r="D178" s="70">
        <f t="shared" si="29"/>
        <v>0</v>
      </c>
      <c r="E178" s="70">
        <f t="shared" si="29"/>
        <v>0</v>
      </c>
      <c r="F178" s="16">
        <f t="shared" si="34"/>
        <v>0</v>
      </c>
      <c r="G178" s="16">
        <f t="shared" si="35"/>
        <v>0</v>
      </c>
      <c r="H178" s="16">
        <f t="shared" si="36"/>
        <v>0</v>
      </c>
      <c r="I178" s="16">
        <f t="shared" si="37"/>
        <v>0</v>
      </c>
      <c r="J178" s="16">
        <f t="shared" si="38"/>
        <v>0</v>
      </c>
      <c r="K178" s="16">
        <f t="shared" ca="1" si="30"/>
        <v>-1.2974977179086558E-3</v>
      </c>
      <c r="L178" s="16">
        <f t="shared" ca="1" si="39"/>
        <v>1.6835003279781698E-6</v>
      </c>
      <c r="M178" s="16">
        <f t="shared" ca="1" si="31"/>
        <v>38542684157.213394</v>
      </c>
      <c r="N178" s="16">
        <f t="shared" ca="1" si="32"/>
        <v>2038025945.6744416</v>
      </c>
      <c r="O178" s="16">
        <f t="shared" ca="1" si="33"/>
        <v>556630545.75968015</v>
      </c>
      <c r="P178" s="12">
        <f t="shared" ca="1" si="40"/>
        <v>1.2974977179086558E-3</v>
      </c>
    </row>
    <row r="179" spans="4:16" x14ac:dyDescent="0.2">
      <c r="D179" s="70">
        <f t="shared" si="29"/>
        <v>0</v>
      </c>
      <c r="E179" s="70">
        <f t="shared" si="29"/>
        <v>0</v>
      </c>
      <c r="F179" s="16">
        <f t="shared" si="34"/>
        <v>0</v>
      </c>
      <c r="G179" s="16">
        <f t="shared" si="35"/>
        <v>0</v>
      </c>
      <c r="H179" s="16">
        <f t="shared" si="36"/>
        <v>0</v>
      </c>
      <c r="I179" s="16">
        <f t="shared" si="37"/>
        <v>0</v>
      </c>
      <c r="J179" s="16">
        <f t="shared" si="38"/>
        <v>0</v>
      </c>
      <c r="K179" s="16">
        <f t="shared" ca="1" si="30"/>
        <v>-1.2974977179086558E-3</v>
      </c>
      <c r="L179" s="16">
        <f t="shared" ca="1" si="39"/>
        <v>1.6835003279781698E-6</v>
      </c>
      <c r="M179" s="16">
        <f t="shared" ca="1" si="31"/>
        <v>38542684157.213394</v>
      </c>
      <c r="N179" s="16">
        <f t="shared" ca="1" si="32"/>
        <v>2038025945.6744416</v>
      </c>
      <c r="O179" s="16">
        <f t="shared" ca="1" si="33"/>
        <v>556630545.75968015</v>
      </c>
      <c r="P179" s="12">
        <f t="shared" ca="1" si="40"/>
        <v>1.2974977179086558E-3</v>
      </c>
    </row>
    <row r="180" spans="4:16" x14ac:dyDescent="0.2">
      <c r="D180" s="70">
        <f t="shared" si="29"/>
        <v>0</v>
      </c>
      <c r="E180" s="70">
        <f t="shared" si="29"/>
        <v>0</v>
      </c>
      <c r="F180" s="16">
        <f t="shared" si="34"/>
        <v>0</v>
      </c>
      <c r="G180" s="16">
        <f t="shared" si="35"/>
        <v>0</v>
      </c>
      <c r="H180" s="16">
        <f t="shared" si="36"/>
        <v>0</v>
      </c>
      <c r="I180" s="16">
        <f t="shared" si="37"/>
        <v>0</v>
      </c>
      <c r="J180" s="16">
        <f t="shared" si="38"/>
        <v>0</v>
      </c>
      <c r="K180" s="16">
        <f t="shared" ca="1" si="30"/>
        <v>-1.2974977179086558E-3</v>
      </c>
      <c r="L180" s="16">
        <f t="shared" ca="1" si="39"/>
        <v>1.6835003279781698E-6</v>
      </c>
      <c r="M180" s="16">
        <f t="shared" ca="1" si="31"/>
        <v>38542684157.213394</v>
      </c>
      <c r="N180" s="16">
        <f t="shared" ca="1" si="32"/>
        <v>2038025945.6744416</v>
      </c>
      <c r="O180" s="16">
        <f t="shared" ca="1" si="33"/>
        <v>556630545.75968015</v>
      </c>
      <c r="P180" s="12">
        <f t="shared" ca="1" si="40"/>
        <v>1.2974977179086558E-3</v>
      </c>
    </row>
    <row r="181" spans="4:16" x14ac:dyDescent="0.2">
      <c r="D181" s="70">
        <f t="shared" si="29"/>
        <v>0</v>
      </c>
      <c r="E181" s="70">
        <f t="shared" si="29"/>
        <v>0</v>
      </c>
      <c r="F181" s="16">
        <f t="shared" si="34"/>
        <v>0</v>
      </c>
      <c r="G181" s="16">
        <f t="shared" si="35"/>
        <v>0</v>
      </c>
      <c r="H181" s="16">
        <f t="shared" si="36"/>
        <v>0</v>
      </c>
      <c r="I181" s="16">
        <f t="shared" si="37"/>
        <v>0</v>
      </c>
      <c r="J181" s="16">
        <f t="shared" si="38"/>
        <v>0</v>
      </c>
      <c r="K181" s="16">
        <f t="shared" ca="1" si="30"/>
        <v>-1.2974977179086558E-3</v>
      </c>
      <c r="L181" s="16">
        <f t="shared" ca="1" si="39"/>
        <v>1.6835003279781698E-6</v>
      </c>
      <c r="M181" s="16">
        <f t="shared" ca="1" si="31"/>
        <v>38542684157.213394</v>
      </c>
      <c r="N181" s="16">
        <f t="shared" ca="1" si="32"/>
        <v>2038025945.6744416</v>
      </c>
      <c r="O181" s="16">
        <f t="shared" ca="1" si="33"/>
        <v>556630545.75968015</v>
      </c>
      <c r="P181" s="12">
        <f t="shared" ca="1" si="40"/>
        <v>1.2974977179086558E-3</v>
      </c>
    </row>
    <row r="182" spans="4:16" x14ac:dyDescent="0.2">
      <c r="D182" s="70">
        <f t="shared" si="29"/>
        <v>0</v>
      </c>
      <c r="E182" s="70">
        <f t="shared" si="29"/>
        <v>0</v>
      </c>
      <c r="F182" s="16">
        <f t="shared" si="34"/>
        <v>0</v>
      </c>
      <c r="G182" s="16">
        <f t="shared" si="35"/>
        <v>0</v>
      </c>
      <c r="H182" s="16">
        <f t="shared" si="36"/>
        <v>0</v>
      </c>
      <c r="I182" s="16">
        <f t="shared" si="37"/>
        <v>0</v>
      </c>
      <c r="J182" s="16">
        <f t="shared" si="38"/>
        <v>0</v>
      </c>
      <c r="K182" s="16">
        <f t="shared" ca="1" si="30"/>
        <v>-1.2974977179086558E-3</v>
      </c>
      <c r="L182" s="16">
        <f t="shared" ca="1" si="39"/>
        <v>1.6835003279781698E-6</v>
      </c>
      <c r="M182" s="16">
        <f t="shared" ca="1" si="31"/>
        <v>38542684157.213394</v>
      </c>
      <c r="N182" s="16">
        <f t="shared" ca="1" si="32"/>
        <v>2038025945.6744416</v>
      </c>
      <c r="O182" s="16">
        <f t="shared" ca="1" si="33"/>
        <v>556630545.75968015</v>
      </c>
      <c r="P182" s="12">
        <f t="shared" ca="1" si="40"/>
        <v>1.2974977179086558E-3</v>
      </c>
    </row>
    <row r="183" spans="4:16" x14ac:dyDescent="0.2">
      <c r="D183" s="70">
        <f t="shared" si="29"/>
        <v>0</v>
      </c>
      <c r="E183" s="70">
        <f t="shared" si="29"/>
        <v>0</v>
      </c>
      <c r="F183" s="16">
        <f t="shared" si="34"/>
        <v>0</v>
      </c>
      <c r="G183" s="16">
        <f t="shared" si="35"/>
        <v>0</v>
      </c>
      <c r="H183" s="16">
        <f t="shared" si="36"/>
        <v>0</v>
      </c>
      <c r="I183" s="16">
        <f t="shared" si="37"/>
        <v>0</v>
      </c>
      <c r="J183" s="16">
        <f t="shared" si="38"/>
        <v>0</v>
      </c>
      <c r="K183" s="16">
        <f t="shared" ca="1" si="30"/>
        <v>-1.2974977179086558E-3</v>
      </c>
      <c r="L183" s="16">
        <f t="shared" ca="1" si="39"/>
        <v>1.6835003279781698E-6</v>
      </c>
      <c r="M183" s="16">
        <f t="shared" ca="1" si="31"/>
        <v>38542684157.213394</v>
      </c>
      <c r="N183" s="16">
        <f t="shared" ca="1" si="32"/>
        <v>2038025945.6744416</v>
      </c>
      <c r="O183" s="16">
        <f t="shared" ca="1" si="33"/>
        <v>556630545.75968015</v>
      </c>
      <c r="P183" s="12">
        <f t="shared" ca="1" si="40"/>
        <v>1.2974977179086558E-3</v>
      </c>
    </row>
    <row r="184" spans="4:16" x14ac:dyDescent="0.2">
      <c r="D184" s="70">
        <f t="shared" si="29"/>
        <v>0</v>
      </c>
      <c r="E184" s="70">
        <f t="shared" si="29"/>
        <v>0</v>
      </c>
      <c r="F184" s="16">
        <f t="shared" si="34"/>
        <v>0</v>
      </c>
      <c r="G184" s="16">
        <f t="shared" si="35"/>
        <v>0</v>
      </c>
      <c r="H184" s="16">
        <f t="shared" si="36"/>
        <v>0</v>
      </c>
      <c r="I184" s="16">
        <f t="shared" si="37"/>
        <v>0</v>
      </c>
      <c r="J184" s="16">
        <f t="shared" si="38"/>
        <v>0</v>
      </c>
      <c r="K184" s="16">
        <f t="shared" ca="1" si="30"/>
        <v>-1.2974977179086558E-3</v>
      </c>
      <c r="L184" s="16">
        <f t="shared" ca="1" si="39"/>
        <v>1.6835003279781698E-6</v>
      </c>
      <c r="M184" s="16">
        <f t="shared" ca="1" si="31"/>
        <v>38542684157.213394</v>
      </c>
      <c r="N184" s="16">
        <f t="shared" ca="1" si="32"/>
        <v>2038025945.6744416</v>
      </c>
      <c r="O184" s="16">
        <f t="shared" ca="1" si="33"/>
        <v>556630545.75968015</v>
      </c>
      <c r="P184" s="12">
        <f t="shared" ca="1" si="40"/>
        <v>1.2974977179086558E-3</v>
      </c>
    </row>
    <row r="185" spans="4:16" x14ac:dyDescent="0.2">
      <c r="D185" s="70">
        <f t="shared" si="29"/>
        <v>0</v>
      </c>
      <c r="E185" s="70">
        <f t="shared" si="29"/>
        <v>0</v>
      </c>
      <c r="F185" s="16">
        <f t="shared" si="34"/>
        <v>0</v>
      </c>
      <c r="G185" s="16">
        <f t="shared" si="35"/>
        <v>0</v>
      </c>
      <c r="H185" s="16">
        <f t="shared" si="36"/>
        <v>0</v>
      </c>
      <c r="I185" s="16">
        <f t="shared" si="37"/>
        <v>0</v>
      </c>
      <c r="J185" s="16">
        <f t="shared" si="38"/>
        <v>0</v>
      </c>
      <c r="K185" s="16">
        <f t="shared" ca="1" si="30"/>
        <v>-1.2974977179086558E-3</v>
      </c>
      <c r="L185" s="16">
        <f t="shared" ca="1" si="39"/>
        <v>1.6835003279781698E-6</v>
      </c>
      <c r="M185" s="16">
        <f t="shared" ca="1" si="31"/>
        <v>38542684157.213394</v>
      </c>
      <c r="N185" s="16">
        <f t="shared" ca="1" si="32"/>
        <v>2038025945.6744416</v>
      </c>
      <c r="O185" s="16">
        <f t="shared" ca="1" si="33"/>
        <v>556630545.75968015</v>
      </c>
      <c r="P185" s="12">
        <f t="shared" ca="1" si="40"/>
        <v>1.2974977179086558E-3</v>
      </c>
    </row>
    <row r="186" spans="4:16" x14ac:dyDescent="0.2">
      <c r="D186" s="70">
        <f t="shared" si="29"/>
        <v>0</v>
      </c>
      <c r="E186" s="70">
        <f t="shared" si="29"/>
        <v>0</v>
      </c>
      <c r="F186" s="16">
        <f t="shared" si="34"/>
        <v>0</v>
      </c>
      <c r="G186" s="16">
        <f t="shared" si="35"/>
        <v>0</v>
      </c>
      <c r="H186" s="16">
        <f t="shared" si="36"/>
        <v>0</v>
      </c>
      <c r="I186" s="16">
        <f t="shared" si="37"/>
        <v>0</v>
      </c>
      <c r="J186" s="16">
        <f t="shared" si="38"/>
        <v>0</v>
      </c>
      <c r="K186" s="16">
        <f t="shared" ca="1" si="30"/>
        <v>-1.2974977179086558E-3</v>
      </c>
      <c r="L186" s="16">
        <f t="shared" ca="1" si="39"/>
        <v>1.6835003279781698E-6</v>
      </c>
      <c r="M186" s="16">
        <f t="shared" ca="1" si="31"/>
        <v>38542684157.213394</v>
      </c>
      <c r="N186" s="16">
        <f t="shared" ca="1" si="32"/>
        <v>2038025945.6744416</v>
      </c>
      <c r="O186" s="16">
        <f t="shared" ca="1" si="33"/>
        <v>556630545.75968015</v>
      </c>
      <c r="P186" s="12">
        <f t="shared" ca="1" si="40"/>
        <v>1.2974977179086558E-3</v>
      </c>
    </row>
    <row r="187" spans="4:16" x14ac:dyDescent="0.2">
      <c r="D187" s="70">
        <f t="shared" si="29"/>
        <v>0</v>
      </c>
      <c r="E187" s="70">
        <f t="shared" si="29"/>
        <v>0</v>
      </c>
      <c r="F187" s="16">
        <f t="shared" si="34"/>
        <v>0</v>
      </c>
      <c r="G187" s="16">
        <f t="shared" si="35"/>
        <v>0</v>
      </c>
      <c r="H187" s="16">
        <f t="shared" si="36"/>
        <v>0</v>
      </c>
      <c r="I187" s="16">
        <f t="shared" si="37"/>
        <v>0</v>
      </c>
      <c r="J187" s="16">
        <f t="shared" si="38"/>
        <v>0</v>
      </c>
      <c r="K187" s="16">
        <f t="shared" ca="1" si="30"/>
        <v>-1.2974977179086558E-3</v>
      </c>
      <c r="L187" s="16">
        <f t="shared" ca="1" si="39"/>
        <v>1.6835003279781698E-6</v>
      </c>
      <c r="M187" s="16">
        <f t="shared" ca="1" si="31"/>
        <v>38542684157.213394</v>
      </c>
      <c r="N187" s="16">
        <f t="shared" ca="1" si="32"/>
        <v>2038025945.6744416</v>
      </c>
      <c r="O187" s="16">
        <f t="shared" ca="1" si="33"/>
        <v>556630545.75968015</v>
      </c>
      <c r="P187" s="12">
        <f t="shared" ca="1" si="40"/>
        <v>1.2974977179086558E-3</v>
      </c>
    </row>
    <row r="188" spans="4:16" x14ac:dyDescent="0.2">
      <c r="D188" s="70">
        <f t="shared" si="29"/>
        <v>0</v>
      </c>
      <c r="E188" s="70">
        <f t="shared" si="29"/>
        <v>0</v>
      </c>
      <c r="F188" s="16">
        <f t="shared" si="34"/>
        <v>0</v>
      </c>
      <c r="G188" s="16">
        <f t="shared" si="35"/>
        <v>0</v>
      </c>
      <c r="H188" s="16">
        <f t="shared" si="36"/>
        <v>0</v>
      </c>
      <c r="I188" s="16">
        <f t="shared" si="37"/>
        <v>0</v>
      </c>
      <c r="J188" s="16">
        <f t="shared" si="38"/>
        <v>0</v>
      </c>
      <c r="K188" s="16">
        <f t="shared" ca="1" si="30"/>
        <v>-1.2974977179086558E-3</v>
      </c>
      <c r="L188" s="16">
        <f t="shared" ca="1" si="39"/>
        <v>1.6835003279781698E-6</v>
      </c>
      <c r="M188" s="16">
        <f t="shared" ca="1" si="31"/>
        <v>38542684157.213394</v>
      </c>
      <c r="N188" s="16">
        <f t="shared" ca="1" si="32"/>
        <v>2038025945.6744416</v>
      </c>
      <c r="O188" s="16">
        <f t="shared" ca="1" si="33"/>
        <v>556630545.75968015</v>
      </c>
      <c r="P188" s="12">
        <f t="shared" ca="1" si="40"/>
        <v>1.2974977179086558E-3</v>
      </c>
    </row>
    <row r="189" spans="4:16" x14ac:dyDescent="0.2">
      <c r="D189" s="70">
        <f t="shared" si="29"/>
        <v>0</v>
      </c>
      <c r="E189" s="70">
        <f t="shared" si="29"/>
        <v>0</v>
      </c>
      <c r="F189" s="16">
        <f t="shared" si="34"/>
        <v>0</v>
      </c>
      <c r="G189" s="16">
        <f t="shared" si="35"/>
        <v>0</v>
      </c>
      <c r="H189" s="16">
        <f t="shared" si="36"/>
        <v>0</v>
      </c>
      <c r="I189" s="16">
        <f t="shared" si="37"/>
        <v>0</v>
      </c>
      <c r="J189" s="16">
        <f t="shared" si="38"/>
        <v>0</v>
      </c>
      <c r="K189" s="16">
        <f t="shared" ca="1" si="30"/>
        <v>-1.2974977179086558E-3</v>
      </c>
      <c r="L189" s="16">
        <f t="shared" ca="1" si="39"/>
        <v>1.6835003279781698E-6</v>
      </c>
      <c r="M189" s="16">
        <f t="shared" ca="1" si="31"/>
        <v>38542684157.213394</v>
      </c>
      <c r="N189" s="16">
        <f t="shared" ca="1" si="32"/>
        <v>2038025945.6744416</v>
      </c>
      <c r="O189" s="16">
        <f t="shared" ca="1" si="33"/>
        <v>556630545.75968015</v>
      </c>
      <c r="P189" s="12">
        <f t="shared" ca="1" si="40"/>
        <v>1.2974977179086558E-3</v>
      </c>
    </row>
    <row r="190" spans="4:16" x14ac:dyDescent="0.2">
      <c r="D190" s="70">
        <f t="shared" si="29"/>
        <v>0</v>
      </c>
      <c r="E190" s="70">
        <f t="shared" si="29"/>
        <v>0</v>
      </c>
      <c r="F190" s="16">
        <f t="shared" si="34"/>
        <v>0</v>
      </c>
      <c r="G190" s="16">
        <f t="shared" si="35"/>
        <v>0</v>
      </c>
      <c r="H190" s="16">
        <f t="shared" si="36"/>
        <v>0</v>
      </c>
      <c r="I190" s="16">
        <f t="shared" si="37"/>
        <v>0</v>
      </c>
      <c r="J190" s="16">
        <f t="shared" si="38"/>
        <v>0</v>
      </c>
      <c r="K190" s="16">
        <f t="shared" ca="1" si="30"/>
        <v>-1.2974977179086558E-3</v>
      </c>
      <c r="L190" s="16">
        <f t="shared" ca="1" si="39"/>
        <v>1.6835003279781698E-6</v>
      </c>
      <c r="M190" s="16">
        <f t="shared" ca="1" si="31"/>
        <v>38542684157.213394</v>
      </c>
      <c r="N190" s="16">
        <f t="shared" ca="1" si="32"/>
        <v>2038025945.6744416</v>
      </c>
      <c r="O190" s="16">
        <f t="shared" ca="1" si="33"/>
        <v>556630545.75968015</v>
      </c>
      <c r="P190" s="12">
        <f t="shared" ca="1" si="40"/>
        <v>1.2974977179086558E-3</v>
      </c>
    </row>
    <row r="191" spans="4:16" x14ac:dyDescent="0.2">
      <c r="D191" s="70">
        <f t="shared" si="29"/>
        <v>0</v>
      </c>
      <c r="E191" s="70">
        <f t="shared" si="29"/>
        <v>0</v>
      </c>
      <c r="F191" s="16">
        <f t="shared" si="34"/>
        <v>0</v>
      </c>
      <c r="G191" s="16">
        <f t="shared" si="35"/>
        <v>0</v>
      </c>
      <c r="H191" s="16">
        <f t="shared" si="36"/>
        <v>0</v>
      </c>
      <c r="I191" s="16">
        <f t="shared" si="37"/>
        <v>0</v>
      </c>
      <c r="J191" s="16">
        <f t="shared" si="38"/>
        <v>0</v>
      </c>
      <c r="K191" s="16">
        <f t="shared" ca="1" si="30"/>
        <v>-1.2974977179086558E-3</v>
      </c>
      <c r="L191" s="16">
        <f t="shared" ca="1" si="39"/>
        <v>1.6835003279781698E-6</v>
      </c>
      <c r="M191" s="16">
        <f t="shared" ca="1" si="31"/>
        <v>38542684157.213394</v>
      </c>
      <c r="N191" s="16">
        <f t="shared" ca="1" si="32"/>
        <v>2038025945.6744416</v>
      </c>
      <c r="O191" s="16">
        <f t="shared" ca="1" si="33"/>
        <v>556630545.75968015</v>
      </c>
      <c r="P191" s="12">
        <f t="shared" ca="1" si="40"/>
        <v>1.2974977179086558E-3</v>
      </c>
    </row>
    <row r="192" spans="4:16" x14ac:dyDescent="0.2">
      <c r="D192" s="70">
        <f t="shared" si="29"/>
        <v>0</v>
      </c>
      <c r="E192" s="70">
        <f t="shared" si="29"/>
        <v>0</v>
      </c>
      <c r="F192" s="16">
        <f t="shared" si="34"/>
        <v>0</v>
      </c>
      <c r="G192" s="16">
        <f t="shared" si="35"/>
        <v>0</v>
      </c>
      <c r="H192" s="16">
        <f t="shared" si="36"/>
        <v>0</v>
      </c>
      <c r="I192" s="16">
        <f t="shared" si="37"/>
        <v>0</v>
      </c>
      <c r="J192" s="16">
        <f t="shared" si="38"/>
        <v>0</v>
      </c>
      <c r="K192" s="16">
        <f t="shared" ca="1" si="30"/>
        <v>-1.2974977179086558E-3</v>
      </c>
      <c r="L192" s="16">
        <f t="shared" ca="1" si="39"/>
        <v>1.6835003279781698E-6</v>
      </c>
      <c r="M192" s="16">
        <f t="shared" ca="1" si="31"/>
        <v>38542684157.213394</v>
      </c>
      <c r="N192" s="16">
        <f t="shared" ca="1" si="32"/>
        <v>2038025945.6744416</v>
      </c>
      <c r="O192" s="16">
        <f t="shared" ca="1" si="33"/>
        <v>556630545.75968015</v>
      </c>
      <c r="P192" s="12">
        <f t="shared" ca="1" si="40"/>
        <v>1.2974977179086558E-3</v>
      </c>
    </row>
    <row r="193" spans="4:16" x14ac:dyDescent="0.2">
      <c r="D193" s="70">
        <f t="shared" si="29"/>
        <v>0</v>
      </c>
      <c r="E193" s="70">
        <f t="shared" si="29"/>
        <v>0</v>
      </c>
      <c r="F193" s="16">
        <f t="shared" si="34"/>
        <v>0</v>
      </c>
      <c r="G193" s="16">
        <f t="shared" si="35"/>
        <v>0</v>
      </c>
      <c r="H193" s="16">
        <f t="shared" si="36"/>
        <v>0</v>
      </c>
      <c r="I193" s="16">
        <f t="shared" si="37"/>
        <v>0</v>
      </c>
      <c r="J193" s="16">
        <f t="shared" si="38"/>
        <v>0</v>
      </c>
      <c r="K193" s="16">
        <f t="shared" ca="1" si="30"/>
        <v>-1.2974977179086558E-3</v>
      </c>
      <c r="L193" s="16">
        <f t="shared" ca="1" si="39"/>
        <v>1.6835003279781698E-6</v>
      </c>
      <c r="M193" s="16">
        <f t="shared" ca="1" si="31"/>
        <v>38542684157.213394</v>
      </c>
      <c r="N193" s="16">
        <f t="shared" ca="1" si="32"/>
        <v>2038025945.6744416</v>
      </c>
      <c r="O193" s="16">
        <f t="shared" ca="1" si="33"/>
        <v>556630545.75968015</v>
      </c>
      <c r="P193" s="12">
        <f t="shared" ca="1" si="40"/>
        <v>1.2974977179086558E-3</v>
      </c>
    </row>
    <row r="194" spans="4:16" x14ac:dyDescent="0.2">
      <c r="D194" s="70">
        <f t="shared" si="29"/>
        <v>0</v>
      </c>
      <c r="E194" s="70">
        <f t="shared" si="29"/>
        <v>0</v>
      </c>
      <c r="F194" s="16">
        <f t="shared" si="34"/>
        <v>0</v>
      </c>
      <c r="G194" s="16">
        <f t="shared" si="35"/>
        <v>0</v>
      </c>
      <c r="H194" s="16">
        <f t="shared" si="36"/>
        <v>0</v>
      </c>
      <c r="I194" s="16">
        <f t="shared" si="37"/>
        <v>0</v>
      </c>
      <c r="J194" s="16">
        <f t="shared" si="38"/>
        <v>0</v>
      </c>
      <c r="K194" s="16">
        <f t="shared" ca="1" si="30"/>
        <v>-1.2974977179086558E-3</v>
      </c>
      <c r="L194" s="16">
        <f t="shared" ca="1" si="39"/>
        <v>1.6835003279781698E-6</v>
      </c>
      <c r="M194" s="16">
        <f t="shared" ca="1" si="31"/>
        <v>38542684157.213394</v>
      </c>
      <c r="N194" s="16">
        <f t="shared" ca="1" si="32"/>
        <v>2038025945.6744416</v>
      </c>
      <c r="O194" s="16">
        <f t="shared" ca="1" si="33"/>
        <v>556630545.75968015</v>
      </c>
      <c r="P194" s="12">
        <f t="shared" ca="1" si="40"/>
        <v>1.2974977179086558E-3</v>
      </c>
    </row>
    <row r="195" spans="4:16" x14ac:dyDescent="0.2">
      <c r="D195" s="70">
        <f t="shared" si="29"/>
        <v>0</v>
      </c>
      <c r="E195" s="70">
        <f t="shared" si="29"/>
        <v>0</v>
      </c>
      <c r="F195" s="16">
        <f t="shared" si="34"/>
        <v>0</v>
      </c>
      <c r="G195" s="16">
        <f t="shared" si="35"/>
        <v>0</v>
      </c>
      <c r="H195" s="16">
        <f t="shared" si="36"/>
        <v>0</v>
      </c>
      <c r="I195" s="16">
        <f t="shared" si="37"/>
        <v>0</v>
      </c>
      <c r="J195" s="16">
        <f t="shared" si="38"/>
        <v>0</v>
      </c>
      <c r="K195" s="16">
        <f t="shared" ca="1" si="30"/>
        <v>-1.2974977179086558E-3</v>
      </c>
      <c r="L195" s="16">
        <f t="shared" ca="1" si="39"/>
        <v>1.6835003279781698E-6</v>
      </c>
      <c r="M195" s="16">
        <f t="shared" ca="1" si="31"/>
        <v>38542684157.213394</v>
      </c>
      <c r="N195" s="16">
        <f t="shared" ca="1" si="32"/>
        <v>2038025945.6744416</v>
      </c>
      <c r="O195" s="16">
        <f t="shared" ca="1" si="33"/>
        <v>556630545.75968015</v>
      </c>
      <c r="P195" s="12">
        <f t="shared" ca="1" si="40"/>
        <v>1.2974977179086558E-3</v>
      </c>
    </row>
    <row r="196" spans="4:16" x14ac:dyDescent="0.2">
      <c r="D196" s="70">
        <f t="shared" si="29"/>
        <v>0</v>
      </c>
      <c r="E196" s="70">
        <f t="shared" si="29"/>
        <v>0</v>
      </c>
      <c r="F196" s="16">
        <f t="shared" si="34"/>
        <v>0</v>
      </c>
      <c r="G196" s="16">
        <f t="shared" si="35"/>
        <v>0</v>
      </c>
      <c r="H196" s="16">
        <f t="shared" si="36"/>
        <v>0</v>
      </c>
      <c r="I196" s="16">
        <f t="shared" si="37"/>
        <v>0</v>
      </c>
      <c r="J196" s="16">
        <f t="shared" si="38"/>
        <v>0</v>
      </c>
      <c r="K196" s="16">
        <f t="shared" ca="1" si="30"/>
        <v>-1.2974977179086558E-3</v>
      </c>
      <c r="L196" s="16">
        <f t="shared" ca="1" si="39"/>
        <v>1.6835003279781698E-6</v>
      </c>
      <c r="M196" s="16">
        <f t="shared" ca="1" si="31"/>
        <v>38542684157.213394</v>
      </c>
      <c r="N196" s="16">
        <f t="shared" ca="1" si="32"/>
        <v>2038025945.6744416</v>
      </c>
      <c r="O196" s="16">
        <f t="shared" ca="1" si="33"/>
        <v>556630545.75968015</v>
      </c>
      <c r="P196" s="12">
        <f t="shared" ca="1" si="40"/>
        <v>1.2974977179086558E-3</v>
      </c>
    </row>
    <row r="197" spans="4:16" x14ac:dyDescent="0.2">
      <c r="D197" s="70">
        <f t="shared" ref="D197:E212" si="41">A197/A$18</f>
        <v>0</v>
      </c>
      <c r="E197" s="70">
        <f t="shared" si="41"/>
        <v>0</v>
      </c>
      <c r="F197" s="16">
        <f t="shared" si="34"/>
        <v>0</v>
      </c>
      <c r="G197" s="16">
        <f t="shared" si="35"/>
        <v>0</v>
      </c>
      <c r="H197" s="16">
        <f t="shared" si="36"/>
        <v>0</v>
      </c>
      <c r="I197" s="16">
        <f t="shared" si="37"/>
        <v>0</v>
      </c>
      <c r="J197" s="16">
        <f t="shared" si="38"/>
        <v>0</v>
      </c>
      <c r="K197" s="16">
        <f t="shared" ca="1" si="30"/>
        <v>-1.2974977179086558E-3</v>
      </c>
      <c r="L197" s="16">
        <f t="shared" ca="1" si="39"/>
        <v>1.6835003279781698E-6</v>
      </c>
      <c r="M197" s="16">
        <f t="shared" ca="1" si="31"/>
        <v>38542684157.213394</v>
      </c>
      <c r="N197" s="16">
        <f t="shared" ca="1" si="32"/>
        <v>2038025945.6744416</v>
      </c>
      <c r="O197" s="16">
        <f t="shared" ca="1" si="33"/>
        <v>556630545.75968015</v>
      </c>
      <c r="P197" s="12">
        <f t="shared" ca="1" si="40"/>
        <v>1.2974977179086558E-3</v>
      </c>
    </row>
    <row r="198" spans="4:16" x14ac:dyDescent="0.2">
      <c r="D198" s="70">
        <f t="shared" si="41"/>
        <v>0</v>
      </c>
      <c r="E198" s="70">
        <f t="shared" si="41"/>
        <v>0</v>
      </c>
      <c r="F198" s="16">
        <f t="shared" si="34"/>
        <v>0</v>
      </c>
      <c r="G198" s="16">
        <f t="shared" si="35"/>
        <v>0</v>
      </c>
      <c r="H198" s="16">
        <f t="shared" si="36"/>
        <v>0</v>
      </c>
      <c r="I198" s="16">
        <f t="shared" si="37"/>
        <v>0</v>
      </c>
      <c r="J198" s="16">
        <f t="shared" si="38"/>
        <v>0</v>
      </c>
      <c r="K198" s="16">
        <f t="shared" ca="1" si="30"/>
        <v>-1.2974977179086558E-3</v>
      </c>
      <c r="L198" s="16">
        <f t="shared" ca="1" si="39"/>
        <v>1.6835003279781698E-6</v>
      </c>
      <c r="M198" s="16">
        <f t="shared" ca="1" si="31"/>
        <v>38542684157.213394</v>
      </c>
      <c r="N198" s="16">
        <f t="shared" ca="1" si="32"/>
        <v>2038025945.6744416</v>
      </c>
      <c r="O198" s="16">
        <f t="shared" ca="1" si="33"/>
        <v>556630545.75968015</v>
      </c>
      <c r="P198" s="12">
        <f t="shared" ca="1" si="40"/>
        <v>1.2974977179086558E-3</v>
      </c>
    </row>
    <row r="199" spans="4:16" x14ac:dyDescent="0.2">
      <c r="D199" s="70">
        <f t="shared" si="41"/>
        <v>0</v>
      </c>
      <c r="E199" s="70">
        <f t="shared" si="41"/>
        <v>0</v>
      </c>
      <c r="F199" s="16">
        <f t="shared" si="34"/>
        <v>0</v>
      </c>
      <c r="G199" s="16">
        <f t="shared" si="35"/>
        <v>0</v>
      </c>
      <c r="H199" s="16">
        <f t="shared" si="36"/>
        <v>0</v>
      </c>
      <c r="I199" s="16">
        <f t="shared" si="37"/>
        <v>0</v>
      </c>
      <c r="J199" s="16">
        <f t="shared" si="38"/>
        <v>0</v>
      </c>
      <c r="K199" s="16">
        <f t="shared" ca="1" si="30"/>
        <v>-1.2974977179086558E-3</v>
      </c>
      <c r="L199" s="16">
        <f t="shared" ca="1" si="39"/>
        <v>1.6835003279781698E-6</v>
      </c>
      <c r="M199" s="16">
        <f t="shared" ca="1" si="31"/>
        <v>38542684157.213394</v>
      </c>
      <c r="N199" s="16">
        <f t="shared" ca="1" si="32"/>
        <v>2038025945.6744416</v>
      </c>
      <c r="O199" s="16">
        <f t="shared" ca="1" si="33"/>
        <v>556630545.75968015</v>
      </c>
      <c r="P199" s="12">
        <f t="shared" ca="1" si="40"/>
        <v>1.2974977179086558E-3</v>
      </c>
    </row>
    <row r="200" spans="4:16" x14ac:dyDescent="0.2">
      <c r="D200" s="70">
        <f t="shared" si="41"/>
        <v>0</v>
      </c>
      <c r="E200" s="70">
        <f t="shared" si="41"/>
        <v>0</v>
      </c>
      <c r="F200" s="16">
        <f t="shared" si="34"/>
        <v>0</v>
      </c>
      <c r="G200" s="16">
        <f t="shared" si="35"/>
        <v>0</v>
      </c>
      <c r="H200" s="16">
        <f t="shared" si="36"/>
        <v>0</v>
      </c>
      <c r="I200" s="16">
        <f t="shared" si="37"/>
        <v>0</v>
      </c>
      <c r="J200" s="16">
        <f t="shared" si="38"/>
        <v>0</v>
      </c>
      <c r="K200" s="16">
        <f t="shared" ca="1" si="30"/>
        <v>-1.2974977179086558E-3</v>
      </c>
      <c r="L200" s="16">
        <f t="shared" ca="1" si="39"/>
        <v>1.6835003279781698E-6</v>
      </c>
      <c r="M200" s="16">
        <f t="shared" ca="1" si="31"/>
        <v>38542684157.213394</v>
      </c>
      <c r="N200" s="16">
        <f t="shared" ca="1" si="32"/>
        <v>2038025945.6744416</v>
      </c>
      <c r="O200" s="16">
        <f t="shared" ca="1" si="33"/>
        <v>556630545.75968015</v>
      </c>
      <c r="P200" s="12">
        <f t="shared" ca="1" si="40"/>
        <v>1.2974977179086558E-3</v>
      </c>
    </row>
    <row r="201" spans="4:16" x14ac:dyDescent="0.2">
      <c r="D201" s="70">
        <f t="shared" si="41"/>
        <v>0</v>
      </c>
      <c r="E201" s="70">
        <f t="shared" si="41"/>
        <v>0</v>
      </c>
      <c r="F201" s="16">
        <f t="shared" si="34"/>
        <v>0</v>
      </c>
      <c r="G201" s="16">
        <f t="shared" si="35"/>
        <v>0</v>
      </c>
      <c r="H201" s="16">
        <f t="shared" si="36"/>
        <v>0</v>
      </c>
      <c r="I201" s="16">
        <f t="shared" si="37"/>
        <v>0</v>
      </c>
      <c r="J201" s="16">
        <f t="shared" si="38"/>
        <v>0</v>
      </c>
      <c r="K201" s="16">
        <f t="shared" ca="1" si="30"/>
        <v>-1.2974977179086558E-3</v>
      </c>
      <c r="L201" s="16">
        <f t="shared" ca="1" si="39"/>
        <v>1.6835003279781698E-6</v>
      </c>
      <c r="M201" s="16">
        <f t="shared" ca="1" si="31"/>
        <v>38542684157.213394</v>
      </c>
      <c r="N201" s="16">
        <f t="shared" ca="1" si="32"/>
        <v>2038025945.6744416</v>
      </c>
      <c r="O201" s="16">
        <f t="shared" ca="1" si="33"/>
        <v>556630545.75968015</v>
      </c>
      <c r="P201" s="12">
        <f t="shared" ca="1" si="40"/>
        <v>1.2974977179086558E-3</v>
      </c>
    </row>
    <row r="202" spans="4:16" x14ac:dyDescent="0.2">
      <c r="D202" s="70">
        <f t="shared" si="41"/>
        <v>0</v>
      </c>
      <c r="E202" s="70">
        <f t="shared" si="41"/>
        <v>0</v>
      </c>
      <c r="F202" s="16">
        <f t="shared" si="34"/>
        <v>0</v>
      </c>
      <c r="G202" s="16">
        <f t="shared" si="35"/>
        <v>0</v>
      </c>
      <c r="H202" s="16">
        <f t="shared" si="36"/>
        <v>0</v>
      </c>
      <c r="I202" s="16">
        <f t="shared" si="37"/>
        <v>0</v>
      </c>
      <c r="J202" s="16">
        <f t="shared" si="38"/>
        <v>0</v>
      </c>
      <c r="K202" s="16">
        <f t="shared" ca="1" si="30"/>
        <v>-1.2974977179086558E-3</v>
      </c>
      <c r="L202" s="16">
        <f t="shared" ca="1" si="39"/>
        <v>1.6835003279781698E-6</v>
      </c>
      <c r="M202" s="16">
        <f t="shared" ca="1" si="31"/>
        <v>38542684157.213394</v>
      </c>
      <c r="N202" s="16">
        <f t="shared" ca="1" si="32"/>
        <v>2038025945.6744416</v>
      </c>
      <c r="O202" s="16">
        <f t="shared" ca="1" si="33"/>
        <v>556630545.75968015</v>
      </c>
      <c r="P202" s="12">
        <f t="shared" ca="1" si="40"/>
        <v>1.2974977179086558E-3</v>
      </c>
    </row>
    <row r="203" spans="4:16" x14ac:dyDescent="0.2">
      <c r="D203" s="70">
        <f t="shared" si="41"/>
        <v>0</v>
      </c>
      <c r="E203" s="70">
        <f t="shared" si="41"/>
        <v>0</v>
      </c>
      <c r="F203" s="16">
        <f t="shared" si="34"/>
        <v>0</v>
      </c>
      <c r="G203" s="16">
        <f t="shared" si="35"/>
        <v>0</v>
      </c>
      <c r="H203" s="16">
        <f t="shared" si="36"/>
        <v>0</v>
      </c>
      <c r="I203" s="16">
        <f t="shared" si="37"/>
        <v>0</v>
      </c>
      <c r="J203" s="16">
        <f t="shared" si="38"/>
        <v>0</v>
      </c>
      <c r="K203" s="16">
        <f t="shared" ca="1" si="30"/>
        <v>-1.2974977179086558E-3</v>
      </c>
      <c r="L203" s="16">
        <f t="shared" ca="1" si="39"/>
        <v>1.6835003279781698E-6</v>
      </c>
      <c r="M203" s="16">
        <f t="shared" ca="1" si="31"/>
        <v>38542684157.213394</v>
      </c>
      <c r="N203" s="16">
        <f t="shared" ca="1" si="32"/>
        <v>2038025945.6744416</v>
      </c>
      <c r="O203" s="16">
        <f t="shared" ca="1" si="33"/>
        <v>556630545.75968015</v>
      </c>
      <c r="P203" s="12">
        <f t="shared" ca="1" si="40"/>
        <v>1.2974977179086558E-3</v>
      </c>
    </row>
    <row r="204" spans="4:16" x14ac:dyDescent="0.2">
      <c r="D204" s="70">
        <f t="shared" si="41"/>
        <v>0</v>
      </c>
      <c r="E204" s="70">
        <f t="shared" si="41"/>
        <v>0</v>
      </c>
      <c r="F204" s="16">
        <f t="shared" si="34"/>
        <v>0</v>
      </c>
      <c r="G204" s="16">
        <f t="shared" si="35"/>
        <v>0</v>
      </c>
      <c r="H204" s="16">
        <f t="shared" si="36"/>
        <v>0</v>
      </c>
      <c r="I204" s="16">
        <f t="shared" si="37"/>
        <v>0</v>
      </c>
      <c r="J204" s="16">
        <f t="shared" si="38"/>
        <v>0</v>
      </c>
      <c r="K204" s="16">
        <f t="shared" ca="1" si="30"/>
        <v>-1.2974977179086558E-3</v>
      </c>
      <c r="L204" s="16">
        <f t="shared" ca="1" si="39"/>
        <v>1.6835003279781698E-6</v>
      </c>
      <c r="M204" s="16">
        <f t="shared" ca="1" si="31"/>
        <v>38542684157.213394</v>
      </c>
      <c r="N204" s="16">
        <f t="shared" ca="1" si="32"/>
        <v>2038025945.6744416</v>
      </c>
      <c r="O204" s="16">
        <f t="shared" ca="1" si="33"/>
        <v>556630545.75968015</v>
      </c>
      <c r="P204" s="12">
        <f t="shared" ca="1" si="40"/>
        <v>1.2974977179086558E-3</v>
      </c>
    </row>
    <row r="205" spans="4:16" x14ac:dyDescent="0.2">
      <c r="D205" s="70">
        <f t="shared" si="41"/>
        <v>0</v>
      </c>
      <c r="E205" s="70">
        <f t="shared" si="41"/>
        <v>0</v>
      </c>
      <c r="F205" s="16">
        <f t="shared" si="34"/>
        <v>0</v>
      </c>
      <c r="G205" s="16">
        <f t="shared" si="35"/>
        <v>0</v>
      </c>
      <c r="H205" s="16">
        <f t="shared" si="36"/>
        <v>0</v>
      </c>
      <c r="I205" s="16">
        <f t="shared" si="37"/>
        <v>0</v>
      </c>
      <c r="J205" s="16">
        <f t="shared" si="38"/>
        <v>0</v>
      </c>
      <c r="K205" s="16">
        <f t="shared" ca="1" si="30"/>
        <v>-1.2974977179086558E-3</v>
      </c>
      <c r="L205" s="16">
        <f t="shared" ca="1" si="39"/>
        <v>1.6835003279781698E-6</v>
      </c>
      <c r="M205" s="16">
        <f t="shared" ca="1" si="31"/>
        <v>38542684157.213394</v>
      </c>
      <c r="N205" s="16">
        <f t="shared" ca="1" si="32"/>
        <v>2038025945.6744416</v>
      </c>
      <c r="O205" s="16">
        <f t="shared" ca="1" si="33"/>
        <v>556630545.75968015</v>
      </c>
      <c r="P205" s="12">
        <f t="shared" ca="1" si="40"/>
        <v>1.2974977179086558E-3</v>
      </c>
    </row>
    <row r="206" spans="4:16" x14ac:dyDescent="0.2">
      <c r="D206" s="70">
        <f t="shared" si="41"/>
        <v>0</v>
      </c>
      <c r="E206" s="70">
        <f t="shared" si="41"/>
        <v>0</v>
      </c>
      <c r="F206" s="16">
        <f t="shared" si="34"/>
        <v>0</v>
      </c>
      <c r="G206" s="16">
        <f t="shared" si="35"/>
        <v>0</v>
      </c>
      <c r="H206" s="16">
        <f t="shared" si="36"/>
        <v>0</v>
      </c>
      <c r="I206" s="16">
        <f t="shared" si="37"/>
        <v>0</v>
      </c>
      <c r="J206" s="16">
        <f t="shared" si="38"/>
        <v>0</v>
      </c>
      <c r="K206" s="16">
        <f t="shared" ca="1" si="30"/>
        <v>-1.2974977179086558E-3</v>
      </c>
      <c r="L206" s="16">
        <f t="shared" ca="1" si="39"/>
        <v>1.6835003279781698E-6</v>
      </c>
      <c r="M206" s="16">
        <f t="shared" ca="1" si="31"/>
        <v>38542684157.213394</v>
      </c>
      <c r="N206" s="16">
        <f t="shared" ca="1" si="32"/>
        <v>2038025945.6744416</v>
      </c>
      <c r="O206" s="16">
        <f t="shared" ca="1" si="33"/>
        <v>556630545.75968015</v>
      </c>
      <c r="P206" s="12">
        <f t="shared" ca="1" si="40"/>
        <v>1.2974977179086558E-3</v>
      </c>
    </row>
    <row r="207" spans="4:16" x14ac:dyDescent="0.2">
      <c r="D207" s="70">
        <f t="shared" si="41"/>
        <v>0</v>
      </c>
      <c r="E207" s="70">
        <f t="shared" si="41"/>
        <v>0</v>
      </c>
      <c r="F207" s="16">
        <f t="shared" si="34"/>
        <v>0</v>
      </c>
      <c r="G207" s="16">
        <f t="shared" si="35"/>
        <v>0</v>
      </c>
      <c r="H207" s="16">
        <f t="shared" si="36"/>
        <v>0</v>
      </c>
      <c r="I207" s="16">
        <f t="shared" si="37"/>
        <v>0</v>
      </c>
      <c r="J207" s="16">
        <f t="shared" si="38"/>
        <v>0</v>
      </c>
      <c r="K207" s="16">
        <f t="shared" ca="1" si="30"/>
        <v>-1.2974977179086558E-3</v>
      </c>
      <c r="L207" s="16">
        <f t="shared" ca="1" si="39"/>
        <v>1.6835003279781698E-6</v>
      </c>
      <c r="M207" s="16">
        <f t="shared" ca="1" si="31"/>
        <v>38542684157.213394</v>
      </c>
      <c r="N207" s="16">
        <f t="shared" ca="1" si="32"/>
        <v>2038025945.6744416</v>
      </c>
      <c r="O207" s="16">
        <f t="shared" ca="1" si="33"/>
        <v>556630545.75968015</v>
      </c>
      <c r="P207" s="12">
        <f t="shared" ca="1" si="40"/>
        <v>1.2974977179086558E-3</v>
      </c>
    </row>
    <row r="208" spans="4:16" x14ac:dyDescent="0.2">
      <c r="D208" s="70">
        <f t="shared" si="41"/>
        <v>0</v>
      </c>
      <c r="E208" s="70">
        <f t="shared" si="41"/>
        <v>0</v>
      </c>
      <c r="F208" s="16">
        <f t="shared" si="34"/>
        <v>0</v>
      </c>
      <c r="G208" s="16">
        <f t="shared" si="35"/>
        <v>0</v>
      </c>
      <c r="H208" s="16">
        <f t="shared" si="36"/>
        <v>0</v>
      </c>
      <c r="I208" s="16">
        <f t="shared" si="37"/>
        <v>0</v>
      </c>
      <c r="J208" s="16">
        <f t="shared" si="38"/>
        <v>0</v>
      </c>
      <c r="K208" s="16">
        <f t="shared" ca="1" si="30"/>
        <v>-1.2974977179086558E-3</v>
      </c>
      <c r="L208" s="16">
        <f t="shared" ca="1" si="39"/>
        <v>1.6835003279781698E-6</v>
      </c>
      <c r="M208" s="16">
        <f t="shared" ca="1" si="31"/>
        <v>38542684157.213394</v>
      </c>
      <c r="N208" s="16">
        <f t="shared" ca="1" si="32"/>
        <v>2038025945.6744416</v>
      </c>
      <c r="O208" s="16">
        <f t="shared" ca="1" si="33"/>
        <v>556630545.75968015</v>
      </c>
      <c r="P208" s="12">
        <f t="shared" ca="1" si="40"/>
        <v>1.2974977179086558E-3</v>
      </c>
    </row>
    <row r="209" spans="4:16" x14ac:dyDescent="0.2">
      <c r="D209" s="70">
        <f t="shared" si="41"/>
        <v>0</v>
      </c>
      <c r="E209" s="70">
        <f t="shared" si="41"/>
        <v>0</v>
      </c>
      <c r="F209" s="16">
        <f t="shared" si="34"/>
        <v>0</v>
      </c>
      <c r="G209" s="16">
        <f t="shared" si="35"/>
        <v>0</v>
      </c>
      <c r="H209" s="16">
        <f t="shared" si="36"/>
        <v>0</v>
      </c>
      <c r="I209" s="16">
        <f t="shared" si="37"/>
        <v>0</v>
      </c>
      <c r="J209" s="16">
        <f t="shared" si="38"/>
        <v>0</v>
      </c>
      <c r="K209" s="16">
        <f t="shared" ca="1" si="30"/>
        <v>-1.2974977179086558E-3</v>
      </c>
      <c r="L209" s="16">
        <f t="shared" ca="1" si="39"/>
        <v>1.6835003279781698E-6</v>
      </c>
      <c r="M209" s="16">
        <f t="shared" ca="1" si="31"/>
        <v>38542684157.213394</v>
      </c>
      <c r="N209" s="16">
        <f t="shared" ca="1" si="32"/>
        <v>2038025945.6744416</v>
      </c>
      <c r="O209" s="16">
        <f t="shared" ca="1" si="33"/>
        <v>556630545.75968015</v>
      </c>
      <c r="P209" s="12">
        <f t="shared" ca="1" si="40"/>
        <v>1.2974977179086558E-3</v>
      </c>
    </row>
    <row r="210" spans="4:16" x14ac:dyDescent="0.2">
      <c r="D210" s="70">
        <f t="shared" si="41"/>
        <v>0</v>
      </c>
      <c r="E210" s="70">
        <f t="shared" si="41"/>
        <v>0</v>
      </c>
      <c r="F210" s="16">
        <f t="shared" si="34"/>
        <v>0</v>
      </c>
      <c r="G210" s="16">
        <f t="shared" si="35"/>
        <v>0</v>
      </c>
      <c r="H210" s="16">
        <f t="shared" si="36"/>
        <v>0</v>
      </c>
      <c r="I210" s="16">
        <f t="shared" si="37"/>
        <v>0</v>
      </c>
      <c r="J210" s="16">
        <f t="shared" si="38"/>
        <v>0</v>
      </c>
      <c r="K210" s="16">
        <f t="shared" ca="1" si="30"/>
        <v>-1.2974977179086558E-3</v>
      </c>
      <c r="L210" s="16">
        <f t="shared" ca="1" si="39"/>
        <v>1.6835003279781698E-6</v>
      </c>
      <c r="M210" s="16">
        <f t="shared" ca="1" si="31"/>
        <v>38542684157.213394</v>
      </c>
      <c r="N210" s="16">
        <f t="shared" ca="1" si="32"/>
        <v>2038025945.6744416</v>
      </c>
      <c r="O210" s="16">
        <f t="shared" ca="1" si="33"/>
        <v>556630545.75968015</v>
      </c>
      <c r="P210" s="12">
        <f t="shared" ca="1" si="40"/>
        <v>1.2974977179086558E-3</v>
      </c>
    </row>
    <row r="211" spans="4:16" x14ac:dyDescent="0.2">
      <c r="D211" s="70">
        <f t="shared" si="41"/>
        <v>0</v>
      </c>
      <c r="E211" s="70">
        <f t="shared" si="41"/>
        <v>0</v>
      </c>
      <c r="F211" s="16">
        <f t="shared" si="34"/>
        <v>0</v>
      </c>
      <c r="G211" s="16">
        <f t="shared" si="35"/>
        <v>0</v>
      </c>
      <c r="H211" s="16">
        <f t="shared" si="36"/>
        <v>0</v>
      </c>
      <c r="I211" s="16">
        <f t="shared" si="37"/>
        <v>0</v>
      </c>
      <c r="J211" s="16">
        <f t="shared" si="38"/>
        <v>0</v>
      </c>
      <c r="K211" s="16">
        <f t="shared" ca="1" si="30"/>
        <v>-1.2974977179086558E-3</v>
      </c>
      <c r="L211" s="16">
        <f t="shared" ca="1" si="39"/>
        <v>1.6835003279781698E-6</v>
      </c>
      <c r="M211" s="16">
        <f t="shared" ca="1" si="31"/>
        <v>38542684157.213394</v>
      </c>
      <c r="N211" s="16">
        <f t="shared" ca="1" si="32"/>
        <v>2038025945.6744416</v>
      </c>
      <c r="O211" s="16">
        <f t="shared" ca="1" si="33"/>
        <v>556630545.75968015</v>
      </c>
      <c r="P211" s="12">
        <f t="shared" ca="1" si="40"/>
        <v>1.2974977179086558E-3</v>
      </c>
    </row>
    <row r="212" spans="4:16" x14ac:dyDescent="0.2">
      <c r="D212" s="70">
        <f t="shared" si="41"/>
        <v>0</v>
      </c>
      <c r="E212" s="70">
        <f t="shared" si="41"/>
        <v>0</v>
      </c>
      <c r="F212" s="16">
        <f t="shared" si="34"/>
        <v>0</v>
      </c>
      <c r="G212" s="16">
        <f t="shared" si="35"/>
        <v>0</v>
      </c>
      <c r="H212" s="16">
        <f t="shared" si="36"/>
        <v>0</v>
      </c>
      <c r="I212" s="16">
        <f t="shared" si="37"/>
        <v>0</v>
      </c>
      <c r="J212" s="16">
        <f t="shared" si="38"/>
        <v>0</v>
      </c>
      <c r="K212" s="16">
        <f t="shared" ca="1" si="30"/>
        <v>-1.2974977179086558E-3</v>
      </c>
      <c r="L212" s="16">
        <f t="shared" ca="1" si="39"/>
        <v>1.6835003279781698E-6</v>
      </c>
      <c r="M212" s="16">
        <f t="shared" ca="1" si="31"/>
        <v>38542684157.213394</v>
      </c>
      <c r="N212" s="16">
        <f t="shared" ca="1" si="32"/>
        <v>2038025945.6744416</v>
      </c>
      <c r="O212" s="16">
        <f t="shared" ca="1" si="33"/>
        <v>556630545.75968015</v>
      </c>
      <c r="P212" s="12">
        <f t="shared" ca="1" si="40"/>
        <v>1.2974977179086558E-3</v>
      </c>
    </row>
    <row r="213" spans="4:16" x14ac:dyDescent="0.2">
      <c r="D213" s="70">
        <f t="shared" ref="D213:E276" si="42">A213/A$18</f>
        <v>0</v>
      </c>
      <c r="E213" s="70">
        <f t="shared" si="42"/>
        <v>0</v>
      </c>
      <c r="F213" s="16">
        <f t="shared" si="34"/>
        <v>0</v>
      </c>
      <c r="G213" s="16">
        <f t="shared" si="35"/>
        <v>0</v>
      </c>
      <c r="H213" s="16">
        <f t="shared" si="36"/>
        <v>0</v>
      </c>
      <c r="I213" s="16">
        <f t="shared" si="37"/>
        <v>0</v>
      </c>
      <c r="J213" s="16">
        <f t="shared" si="38"/>
        <v>0</v>
      </c>
      <c r="K213" s="16">
        <f t="shared" ref="K213:K276" ca="1" si="43">+E$4+E$5*D213+E$6*D213^2</f>
        <v>-1.2974977179086558E-3</v>
      </c>
      <c r="L213" s="16">
        <f t="shared" ca="1" si="39"/>
        <v>1.6835003279781698E-6</v>
      </c>
      <c r="M213" s="16">
        <f t="shared" ref="M213:M276" ca="1" si="44">(M$1-M$2*D213+M$3*F213)^2</f>
        <v>38542684157.213394</v>
      </c>
      <c r="N213" s="16">
        <f t="shared" ref="N213:N276" ca="1" si="45">(-M$2+M$4*D213-M$5*F213)^2</f>
        <v>2038025945.6744416</v>
      </c>
      <c r="O213" s="16">
        <f t="shared" ref="O213:O276" ca="1" si="46">+(M$3-D213*M$5+F213*M$6)^2</f>
        <v>556630545.75968015</v>
      </c>
      <c r="P213" s="12">
        <f t="shared" ca="1" si="40"/>
        <v>1.2974977179086558E-3</v>
      </c>
    </row>
    <row r="214" spans="4:16" x14ac:dyDescent="0.2">
      <c r="D214" s="70">
        <f t="shared" si="42"/>
        <v>0</v>
      </c>
      <c r="E214" s="70">
        <f t="shared" si="42"/>
        <v>0</v>
      </c>
      <c r="F214" s="16">
        <f t="shared" ref="F214:F277" si="47">D214*D214</f>
        <v>0</v>
      </c>
      <c r="G214" s="16">
        <f t="shared" ref="G214:G277" si="48">D214*F214</f>
        <v>0</v>
      </c>
      <c r="H214" s="16">
        <f t="shared" ref="H214:H277" si="49">F214*F214</f>
        <v>0</v>
      </c>
      <c r="I214" s="16">
        <f t="shared" ref="I214:I277" si="50">E214*D214</f>
        <v>0</v>
      </c>
      <c r="J214" s="16">
        <f t="shared" ref="J214:J277" si="51">I214*D214</f>
        <v>0</v>
      </c>
      <c r="K214" s="16">
        <f t="shared" ca="1" si="43"/>
        <v>-1.2974977179086558E-3</v>
      </c>
      <c r="L214" s="16">
        <f t="shared" ref="L214:L277" ca="1" si="52">+(K214-E214)^2</f>
        <v>1.6835003279781698E-6</v>
      </c>
      <c r="M214" s="16">
        <f t="shared" ca="1" si="44"/>
        <v>38542684157.213394</v>
      </c>
      <c r="N214" s="16">
        <f t="shared" ca="1" si="45"/>
        <v>2038025945.6744416</v>
      </c>
      <c r="O214" s="16">
        <f t="shared" ca="1" si="46"/>
        <v>556630545.75968015</v>
      </c>
      <c r="P214" s="12">
        <f t="shared" ref="P214:P277" ca="1" si="53">+E214-K214</f>
        <v>1.2974977179086558E-3</v>
      </c>
    </row>
    <row r="215" spans="4:16" x14ac:dyDescent="0.2">
      <c r="D215" s="70">
        <f t="shared" si="42"/>
        <v>0</v>
      </c>
      <c r="E215" s="70">
        <f t="shared" si="42"/>
        <v>0</v>
      </c>
      <c r="F215" s="16">
        <f t="shared" si="47"/>
        <v>0</v>
      </c>
      <c r="G215" s="16">
        <f t="shared" si="48"/>
        <v>0</v>
      </c>
      <c r="H215" s="16">
        <f t="shared" si="49"/>
        <v>0</v>
      </c>
      <c r="I215" s="16">
        <f t="shared" si="50"/>
        <v>0</v>
      </c>
      <c r="J215" s="16">
        <f t="shared" si="51"/>
        <v>0</v>
      </c>
      <c r="K215" s="16">
        <f t="shared" ca="1" si="43"/>
        <v>-1.2974977179086558E-3</v>
      </c>
      <c r="L215" s="16">
        <f t="shared" ca="1" si="52"/>
        <v>1.6835003279781698E-6</v>
      </c>
      <c r="M215" s="16">
        <f t="shared" ca="1" si="44"/>
        <v>38542684157.213394</v>
      </c>
      <c r="N215" s="16">
        <f t="shared" ca="1" si="45"/>
        <v>2038025945.6744416</v>
      </c>
      <c r="O215" s="16">
        <f t="shared" ca="1" si="46"/>
        <v>556630545.75968015</v>
      </c>
      <c r="P215" s="12">
        <f t="shared" ca="1" si="53"/>
        <v>1.2974977179086558E-3</v>
      </c>
    </row>
    <row r="216" spans="4:16" x14ac:dyDescent="0.2">
      <c r="D216" s="70">
        <f t="shared" si="42"/>
        <v>0</v>
      </c>
      <c r="E216" s="70">
        <f t="shared" si="42"/>
        <v>0</v>
      </c>
      <c r="F216" s="16">
        <f t="shared" si="47"/>
        <v>0</v>
      </c>
      <c r="G216" s="16">
        <f t="shared" si="48"/>
        <v>0</v>
      </c>
      <c r="H216" s="16">
        <f t="shared" si="49"/>
        <v>0</v>
      </c>
      <c r="I216" s="16">
        <f t="shared" si="50"/>
        <v>0</v>
      </c>
      <c r="J216" s="16">
        <f t="shared" si="51"/>
        <v>0</v>
      </c>
      <c r="K216" s="16">
        <f t="shared" ca="1" si="43"/>
        <v>-1.2974977179086558E-3</v>
      </c>
      <c r="L216" s="16">
        <f t="shared" ca="1" si="52"/>
        <v>1.6835003279781698E-6</v>
      </c>
      <c r="M216" s="16">
        <f t="shared" ca="1" si="44"/>
        <v>38542684157.213394</v>
      </c>
      <c r="N216" s="16">
        <f t="shared" ca="1" si="45"/>
        <v>2038025945.6744416</v>
      </c>
      <c r="O216" s="16">
        <f t="shared" ca="1" si="46"/>
        <v>556630545.75968015</v>
      </c>
      <c r="P216" s="12">
        <f t="shared" ca="1" si="53"/>
        <v>1.2974977179086558E-3</v>
      </c>
    </row>
    <row r="217" spans="4:16" x14ac:dyDescent="0.2">
      <c r="D217" s="70">
        <f t="shared" si="42"/>
        <v>0</v>
      </c>
      <c r="E217" s="70">
        <f t="shared" si="42"/>
        <v>0</v>
      </c>
      <c r="F217" s="16">
        <f t="shared" si="47"/>
        <v>0</v>
      </c>
      <c r="G217" s="16">
        <f t="shared" si="48"/>
        <v>0</v>
      </c>
      <c r="H217" s="16">
        <f t="shared" si="49"/>
        <v>0</v>
      </c>
      <c r="I217" s="16">
        <f t="shared" si="50"/>
        <v>0</v>
      </c>
      <c r="J217" s="16">
        <f t="shared" si="51"/>
        <v>0</v>
      </c>
      <c r="K217" s="16">
        <f t="shared" ca="1" si="43"/>
        <v>-1.2974977179086558E-3</v>
      </c>
      <c r="L217" s="16">
        <f t="shared" ca="1" si="52"/>
        <v>1.6835003279781698E-6</v>
      </c>
      <c r="M217" s="16">
        <f t="shared" ca="1" si="44"/>
        <v>38542684157.213394</v>
      </c>
      <c r="N217" s="16">
        <f t="shared" ca="1" si="45"/>
        <v>2038025945.6744416</v>
      </c>
      <c r="O217" s="16">
        <f t="shared" ca="1" si="46"/>
        <v>556630545.75968015</v>
      </c>
      <c r="P217" s="12">
        <f t="shared" ca="1" si="53"/>
        <v>1.2974977179086558E-3</v>
      </c>
    </row>
    <row r="218" spans="4:16" x14ac:dyDescent="0.2">
      <c r="D218" s="70">
        <f t="shared" si="42"/>
        <v>0</v>
      </c>
      <c r="E218" s="70">
        <f t="shared" si="42"/>
        <v>0</v>
      </c>
      <c r="F218" s="16">
        <f t="shared" si="47"/>
        <v>0</v>
      </c>
      <c r="G218" s="16">
        <f t="shared" si="48"/>
        <v>0</v>
      </c>
      <c r="H218" s="16">
        <f t="shared" si="49"/>
        <v>0</v>
      </c>
      <c r="I218" s="16">
        <f t="shared" si="50"/>
        <v>0</v>
      </c>
      <c r="J218" s="16">
        <f t="shared" si="51"/>
        <v>0</v>
      </c>
      <c r="K218" s="16">
        <f t="shared" ca="1" si="43"/>
        <v>-1.2974977179086558E-3</v>
      </c>
      <c r="L218" s="16">
        <f t="shared" ca="1" si="52"/>
        <v>1.6835003279781698E-6</v>
      </c>
      <c r="M218" s="16">
        <f t="shared" ca="1" si="44"/>
        <v>38542684157.213394</v>
      </c>
      <c r="N218" s="16">
        <f t="shared" ca="1" si="45"/>
        <v>2038025945.6744416</v>
      </c>
      <c r="O218" s="16">
        <f t="shared" ca="1" si="46"/>
        <v>556630545.75968015</v>
      </c>
      <c r="P218" s="12">
        <f t="shared" ca="1" si="53"/>
        <v>1.2974977179086558E-3</v>
      </c>
    </row>
    <row r="219" spans="4:16" x14ac:dyDescent="0.2">
      <c r="D219" s="70">
        <f t="shared" si="42"/>
        <v>0</v>
      </c>
      <c r="E219" s="70">
        <f t="shared" si="42"/>
        <v>0</v>
      </c>
      <c r="F219" s="16">
        <f t="shared" si="47"/>
        <v>0</v>
      </c>
      <c r="G219" s="16">
        <f t="shared" si="48"/>
        <v>0</v>
      </c>
      <c r="H219" s="16">
        <f t="shared" si="49"/>
        <v>0</v>
      </c>
      <c r="I219" s="16">
        <f t="shared" si="50"/>
        <v>0</v>
      </c>
      <c r="J219" s="16">
        <f t="shared" si="51"/>
        <v>0</v>
      </c>
      <c r="K219" s="16">
        <f t="shared" ca="1" si="43"/>
        <v>-1.2974977179086558E-3</v>
      </c>
      <c r="L219" s="16">
        <f t="shared" ca="1" si="52"/>
        <v>1.6835003279781698E-6</v>
      </c>
      <c r="M219" s="16">
        <f t="shared" ca="1" si="44"/>
        <v>38542684157.213394</v>
      </c>
      <c r="N219" s="16">
        <f t="shared" ca="1" si="45"/>
        <v>2038025945.6744416</v>
      </c>
      <c r="O219" s="16">
        <f t="shared" ca="1" si="46"/>
        <v>556630545.75968015</v>
      </c>
      <c r="P219" s="12">
        <f t="shared" ca="1" si="53"/>
        <v>1.2974977179086558E-3</v>
      </c>
    </row>
    <row r="220" spans="4:16" x14ac:dyDescent="0.2">
      <c r="D220" s="70">
        <f t="shared" si="42"/>
        <v>0</v>
      </c>
      <c r="E220" s="70">
        <f t="shared" si="42"/>
        <v>0</v>
      </c>
      <c r="F220" s="16">
        <f t="shared" si="47"/>
        <v>0</v>
      </c>
      <c r="G220" s="16">
        <f t="shared" si="48"/>
        <v>0</v>
      </c>
      <c r="H220" s="16">
        <f t="shared" si="49"/>
        <v>0</v>
      </c>
      <c r="I220" s="16">
        <f t="shared" si="50"/>
        <v>0</v>
      </c>
      <c r="J220" s="16">
        <f t="shared" si="51"/>
        <v>0</v>
      </c>
      <c r="K220" s="16">
        <f t="shared" ca="1" si="43"/>
        <v>-1.2974977179086558E-3</v>
      </c>
      <c r="L220" s="16">
        <f t="shared" ca="1" si="52"/>
        <v>1.6835003279781698E-6</v>
      </c>
      <c r="M220" s="16">
        <f t="shared" ca="1" si="44"/>
        <v>38542684157.213394</v>
      </c>
      <c r="N220" s="16">
        <f t="shared" ca="1" si="45"/>
        <v>2038025945.6744416</v>
      </c>
      <c r="O220" s="16">
        <f t="shared" ca="1" si="46"/>
        <v>556630545.75968015</v>
      </c>
      <c r="P220" s="12">
        <f t="shared" ca="1" si="53"/>
        <v>1.2974977179086558E-3</v>
      </c>
    </row>
    <row r="221" spans="4:16" x14ac:dyDescent="0.2">
      <c r="D221" s="70">
        <f t="shared" si="42"/>
        <v>0</v>
      </c>
      <c r="E221" s="70">
        <f t="shared" si="42"/>
        <v>0</v>
      </c>
      <c r="F221" s="16">
        <f t="shared" si="47"/>
        <v>0</v>
      </c>
      <c r="G221" s="16">
        <f t="shared" si="48"/>
        <v>0</v>
      </c>
      <c r="H221" s="16">
        <f t="shared" si="49"/>
        <v>0</v>
      </c>
      <c r="I221" s="16">
        <f t="shared" si="50"/>
        <v>0</v>
      </c>
      <c r="J221" s="16">
        <f t="shared" si="51"/>
        <v>0</v>
      </c>
      <c r="K221" s="16">
        <f t="shared" ca="1" si="43"/>
        <v>-1.2974977179086558E-3</v>
      </c>
      <c r="L221" s="16">
        <f t="shared" ca="1" si="52"/>
        <v>1.6835003279781698E-6</v>
      </c>
      <c r="M221" s="16">
        <f t="shared" ca="1" si="44"/>
        <v>38542684157.213394</v>
      </c>
      <c r="N221" s="16">
        <f t="shared" ca="1" si="45"/>
        <v>2038025945.6744416</v>
      </c>
      <c r="O221" s="16">
        <f t="shared" ca="1" si="46"/>
        <v>556630545.75968015</v>
      </c>
      <c r="P221" s="12">
        <f t="shared" ca="1" si="53"/>
        <v>1.2974977179086558E-3</v>
      </c>
    </row>
    <row r="222" spans="4:16" x14ac:dyDescent="0.2">
      <c r="D222" s="70">
        <f t="shared" si="42"/>
        <v>0</v>
      </c>
      <c r="E222" s="70">
        <f t="shared" si="42"/>
        <v>0</v>
      </c>
      <c r="F222" s="16">
        <f t="shared" si="47"/>
        <v>0</v>
      </c>
      <c r="G222" s="16">
        <f t="shared" si="48"/>
        <v>0</v>
      </c>
      <c r="H222" s="16">
        <f t="shared" si="49"/>
        <v>0</v>
      </c>
      <c r="I222" s="16">
        <f t="shared" si="50"/>
        <v>0</v>
      </c>
      <c r="J222" s="16">
        <f t="shared" si="51"/>
        <v>0</v>
      </c>
      <c r="K222" s="16">
        <f t="shared" ca="1" si="43"/>
        <v>-1.2974977179086558E-3</v>
      </c>
      <c r="L222" s="16">
        <f t="shared" ca="1" si="52"/>
        <v>1.6835003279781698E-6</v>
      </c>
      <c r="M222" s="16">
        <f t="shared" ca="1" si="44"/>
        <v>38542684157.213394</v>
      </c>
      <c r="N222" s="16">
        <f t="shared" ca="1" si="45"/>
        <v>2038025945.6744416</v>
      </c>
      <c r="O222" s="16">
        <f t="shared" ca="1" si="46"/>
        <v>556630545.75968015</v>
      </c>
      <c r="P222" s="12">
        <f t="shared" ca="1" si="53"/>
        <v>1.2974977179086558E-3</v>
      </c>
    </row>
    <row r="223" spans="4:16" x14ac:dyDescent="0.2">
      <c r="D223" s="70">
        <f t="shared" si="42"/>
        <v>0</v>
      </c>
      <c r="E223" s="70">
        <f t="shared" si="42"/>
        <v>0</v>
      </c>
      <c r="F223" s="16">
        <f t="shared" si="47"/>
        <v>0</v>
      </c>
      <c r="G223" s="16">
        <f t="shared" si="48"/>
        <v>0</v>
      </c>
      <c r="H223" s="16">
        <f t="shared" si="49"/>
        <v>0</v>
      </c>
      <c r="I223" s="16">
        <f t="shared" si="50"/>
        <v>0</v>
      </c>
      <c r="J223" s="16">
        <f t="shared" si="51"/>
        <v>0</v>
      </c>
      <c r="K223" s="16">
        <f t="shared" ca="1" si="43"/>
        <v>-1.2974977179086558E-3</v>
      </c>
      <c r="L223" s="16">
        <f t="shared" ca="1" si="52"/>
        <v>1.6835003279781698E-6</v>
      </c>
      <c r="M223" s="16">
        <f t="shared" ca="1" si="44"/>
        <v>38542684157.213394</v>
      </c>
      <c r="N223" s="16">
        <f t="shared" ca="1" si="45"/>
        <v>2038025945.6744416</v>
      </c>
      <c r="O223" s="16">
        <f t="shared" ca="1" si="46"/>
        <v>556630545.75968015</v>
      </c>
      <c r="P223" s="12">
        <f t="shared" ca="1" si="53"/>
        <v>1.2974977179086558E-3</v>
      </c>
    </row>
    <row r="224" spans="4:16" x14ac:dyDescent="0.2">
      <c r="D224" s="70">
        <f t="shared" si="42"/>
        <v>0</v>
      </c>
      <c r="E224" s="70">
        <f t="shared" si="42"/>
        <v>0</v>
      </c>
      <c r="F224" s="16">
        <f t="shared" si="47"/>
        <v>0</v>
      </c>
      <c r="G224" s="16">
        <f t="shared" si="48"/>
        <v>0</v>
      </c>
      <c r="H224" s="16">
        <f t="shared" si="49"/>
        <v>0</v>
      </c>
      <c r="I224" s="16">
        <f t="shared" si="50"/>
        <v>0</v>
      </c>
      <c r="J224" s="16">
        <f t="shared" si="51"/>
        <v>0</v>
      </c>
      <c r="K224" s="16">
        <f t="shared" ca="1" si="43"/>
        <v>-1.2974977179086558E-3</v>
      </c>
      <c r="L224" s="16">
        <f t="shared" ca="1" si="52"/>
        <v>1.6835003279781698E-6</v>
      </c>
      <c r="M224" s="16">
        <f t="shared" ca="1" si="44"/>
        <v>38542684157.213394</v>
      </c>
      <c r="N224" s="16">
        <f t="shared" ca="1" si="45"/>
        <v>2038025945.6744416</v>
      </c>
      <c r="O224" s="16">
        <f t="shared" ca="1" si="46"/>
        <v>556630545.75968015</v>
      </c>
      <c r="P224" s="12">
        <f t="shared" ca="1" si="53"/>
        <v>1.2974977179086558E-3</v>
      </c>
    </row>
    <row r="225" spans="4:16" x14ac:dyDescent="0.2">
      <c r="D225" s="70">
        <f t="shared" si="42"/>
        <v>0</v>
      </c>
      <c r="E225" s="70">
        <f t="shared" si="42"/>
        <v>0</v>
      </c>
      <c r="F225" s="16">
        <f t="shared" si="47"/>
        <v>0</v>
      </c>
      <c r="G225" s="16">
        <f t="shared" si="48"/>
        <v>0</v>
      </c>
      <c r="H225" s="16">
        <f t="shared" si="49"/>
        <v>0</v>
      </c>
      <c r="I225" s="16">
        <f t="shared" si="50"/>
        <v>0</v>
      </c>
      <c r="J225" s="16">
        <f t="shared" si="51"/>
        <v>0</v>
      </c>
      <c r="K225" s="16">
        <f t="shared" ca="1" si="43"/>
        <v>-1.2974977179086558E-3</v>
      </c>
      <c r="L225" s="16">
        <f t="shared" ca="1" si="52"/>
        <v>1.6835003279781698E-6</v>
      </c>
      <c r="M225" s="16">
        <f t="shared" ca="1" si="44"/>
        <v>38542684157.213394</v>
      </c>
      <c r="N225" s="16">
        <f t="shared" ca="1" si="45"/>
        <v>2038025945.6744416</v>
      </c>
      <c r="O225" s="16">
        <f t="shared" ca="1" si="46"/>
        <v>556630545.75968015</v>
      </c>
      <c r="P225" s="12">
        <f t="shared" ca="1" si="53"/>
        <v>1.2974977179086558E-3</v>
      </c>
    </row>
    <row r="226" spans="4:16" x14ac:dyDescent="0.2">
      <c r="D226" s="70">
        <f t="shared" si="42"/>
        <v>0</v>
      </c>
      <c r="E226" s="70">
        <f t="shared" si="42"/>
        <v>0</v>
      </c>
      <c r="F226" s="16">
        <f t="shared" si="47"/>
        <v>0</v>
      </c>
      <c r="G226" s="16">
        <f t="shared" si="48"/>
        <v>0</v>
      </c>
      <c r="H226" s="16">
        <f t="shared" si="49"/>
        <v>0</v>
      </c>
      <c r="I226" s="16">
        <f t="shared" si="50"/>
        <v>0</v>
      </c>
      <c r="J226" s="16">
        <f t="shared" si="51"/>
        <v>0</v>
      </c>
      <c r="K226" s="16">
        <f t="shared" ca="1" si="43"/>
        <v>-1.2974977179086558E-3</v>
      </c>
      <c r="L226" s="16">
        <f t="shared" ca="1" si="52"/>
        <v>1.6835003279781698E-6</v>
      </c>
      <c r="M226" s="16">
        <f t="shared" ca="1" si="44"/>
        <v>38542684157.213394</v>
      </c>
      <c r="N226" s="16">
        <f t="shared" ca="1" si="45"/>
        <v>2038025945.6744416</v>
      </c>
      <c r="O226" s="16">
        <f t="shared" ca="1" si="46"/>
        <v>556630545.75968015</v>
      </c>
      <c r="P226" s="12">
        <f t="shared" ca="1" si="53"/>
        <v>1.2974977179086558E-3</v>
      </c>
    </row>
    <row r="227" spans="4:16" x14ac:dyDescent="0.2">
      <c r="D227" s="70">
        <f t="shared" si="42"/>
        <v>0</v>
      </c>
      <c r="E227" s="70">
        <f t="shared" si="42"/>
        <v>0</v>
      </c>
      <c r="F227" s="16">
        <f t="shared" si="47"/>
        <v>0</v>
      </c>
      <c r="G227" s="16">
        <f t="shared" si="48"/>
        <v>0</v>
      </c>
      <c r="H227" s="16">
        <f t="shared" si="49"/>
        <v>0</v>
      </c>
      <c r="I227" s="16">
        <f t="shared" si="50"/>
        <v>0</v>
      </c>
      <c r="J227" s="16">
        <f t="shared" si="51"/>
        <v>0</v>
      </c>
      <c r="K227" s="16">
        <f t="shared" ca="1" si="43"/>
        <v>-1.2974977179086558E-3</v>
      </c>
      <c r="L227" s="16">
        <f t="shared" ca="1" si="52"/>
        <v>1.6835003279781698E-6</v>
      </c>
      <c r="M227" s="16">
        <f t="shared" ca="1" si="44"/>
        <v>38542684157.213394</v>
      </c>
      <c r="N227" s="16">
        <f t="shared" ca="1" si="45"/>
        <v>2038025945.6744416</v>
      </c>
      <c r="O227" s="16">
        <f t="shared" ca="1" si="46"/>
        <v>556630545.75968015</v>
      </c>
      <c r="P227" s="12">
        <f t="shared" ca="1" si="53"/>
        <v>1.2974977179086558E-3</v>
      </c>
    </row>
    <row r="228" spans="4:16" x14ac:dyDescent="0.2">
      <c r="D228" s="70">
        <f t="shared" si="42"/>
        <v>0</v>
      </c>
      <c r="E228" s="70">
        <f t="shared" si="42"/>
        <v>0</v>
      </c>
      <c r="F228" s="16">
        <f t="shared" si="47"/>
        <v>0</v>
      </c>
      <c r="G228" s="16">
        <f t="shared" si="48"/>
        <v>0</v>
      </c>
      <c r="H228" s="16">
        <f t="shared" si="49"/>
        <v>0</v>
      </c>
      <c r="I228" s="16">
        <f t="shared" si="50"/>
        <v>0</v>
      </c>
      <c r="J228" s="16">
        <f t="shared" si="51"/>
        <v>0</v>
      </c>
      <c r="K228" s="16">
        <f t="shared" ca="1" si="43"/>
        <v>-1.2974977179086558E-3</v>
      </c>
      <c r="L228" s="16">
        <f t="shared" ca="1" si="52"/>
        <v>1.6835003279781698E-6</v>
      </c>
      <c r="M228" s="16">
        <f t="shared" ca="1" si="44"/>
        <v>38542684157.213394</v>
      </c>
      <c r="N228" s="16">
        <f t="shared" ca="1" si="45"/>
        <v>2038025945.6744416</v>
      </c>
      <c r="O228" s="16">
        <f t="shared" ca="1" si="46"/>
        <v>556630545.75968015</v>
      </c>
      <c r="P228" s="12">
        <f t="shared" ca="1" si="53"/>
        <v>1.2974977179086558E-3</v>
      </c>
    </row>
    <row r="229" spans="4:16" x14ac:dyDescent="0.2">
      <c r="D229" s="70">
        <f t="shared" si="42"/>
        <v>0</v>
      </c>
      <c r="E229" s="70">
        <f t="shared" si="42"/>
        <v>0</v>
      </c>
      <c r="F229" s="16">
        <f t="shared" si="47"/>
        <v>0</v>
      </c>
      <c r="G229" s="16">
        <f t="shared" si="48"/>
        <v>0</v>
      </c>
      <c r="H229" s="16">
        <f t="shared" si="49"/>
        <v>0</v>
      </c>
      <c r="I229" s="16">
        <f t="shared" si="50"/>
        <v>0</v>
      </c>
      <c r="J229" s="16">
        <f t="shared" si="51"/>
        <v>0</v>
      </c>
      <c r="K229" s="16">
        <f t="shared" ca="1" si="43"/>
        <v>-1.2974977179086558E-3</v>
      </c>
      <c r="L229" s="16">
        <f t="shared" ca="1" si="52"/>
        <v>1.6835003279781698E-6</v>
      </c>
      <c r="M229" s="16">
        <f t="shared" ca="1" si="44"/>
        <v>38542684157.213394</v>
      </c>
      <c r="N229" s="16">
        <f t="shared" ca="1" si="45"/>
        <v>2038025945.6744416</v>
      </c>
      <c r="O229" s="16">
        <f t="shared" ca="1" si="46"/>
        <v>556630545.75968015</v>
      </c>
      <c r="P229" s="12">
        <f t="shared" ca="1" si="53"/>
        <v>1.2974977179086558E-3</v>
      </c>
    </row>
    <row r="230" spans="4:16" x14ac:dyDescent="0.2">
      <c r="D230" s="70">
        <f t="shared" si="42"/>
        <v>0</v>
      </c>
      <c r="E230" s="70">
        <f t="shared" si="42"/>
        <v>0</v>
      </c>
      <c r="F230" s="16">
        <f t="shared" si="47"/>
        <v>0</v>
      </c>
      <c r="G230" s="16">
        <f t="shared" si="48"/>
        <v>0</v>
      </c>
      <c r="H230" s="16">
        <f t="shared" si="49"/>
        <v>0</v>
      </c>
      <c r="I230" s="16">
        <f t="shared" si="50"/>
        <v>0</v>
      </c>
      <c r="J230" s="16">
        <f t="shared" si="51"/>
        <v>0</v>
      </c>
      <c r="K230" s="16">
        <f t="shared" ca="1" si="43"/>
        <v>-1.2974977179086558E-3</v>
      </c>
      <c r="L230" s="16">
        <f t="shared" ca="1" si="52"/>
        <v>1.6835003279781698E-6</v>
      </c>
      <c r="M230" s="16">
        <f t="shared" ca="1" si="44"/>
        <v>38542684157.213394</v>
      </c>
      <c r="N230" s="16">
        <f t="shared" ca="1" si="45"/>
        <v>2038025945.6744416</v>
      </c>
      <c r="O230" s="16">
        <f t="shared" ca="1" si="46"/>
        <v>556630545.75968015</v>
      </c>
      <c r="P230" s="12">
        <f t="shared" ca="1" si="53"/>
        <v>1.2974977179086558E-3</v>
      </c>
    </row>
    <row r="231" spans="4:16" x14ac:dyDescent="0.2">
      <c r="D231" s="70">
        <f t="shared" si="42"/>
        <v>0</v>
      </c>
      <c r="E231" s="70">
        <f t="shared" si="42"/>
        <v>0</v>
      </c>
      <c r="F231" s="16">
        <f t="shared" si="47"/>
        <v>0</v>
      </c>
      <c r="G231" s="16">
        <f t="shared" si="48"/>
        <v>0</v>
      </c>
      <c r="H231" s="16">
        <f t="shared" si="49"/>
        <v>0</v>
      </c>
      <c r="I231" s="16">
        <f t="shared" si="50"/>
        <v>0</v>
      </c>
      <c r="J231" s="16">
        <f t="shared" si="51"/>
        <v>0</v>
      </c>
      <c r="K231" s="16">
        <f t="shared" ca="1" si="43"/>
        <v>-1.2974977179086558E-3</v>
      </c>
      <c r="L231" s="16">
        <f t="shared" ca="1" si="52"/>
        <v>1.6835003279781698E-6</v>
      </c>
      <c r="M231" s="16">
        <f t="shared" ca="1" si="44"/>
        <v>38542684157.213394</v>
      </c>
      <c r="N231" s="16">
        <f t="shared" ca="1" si="45"/>
        <v>2038025945.6744416</v>
      </c>
      <c r="O231" s="16">
        <f t="shared" ca="1" si="46"/>
        <v>556630545.75968015</v>
      </c>
      <c r="P231" s="12">
        <f t="shared" ca="1" si="53"/>
        <v>1.2974977179086558E-3</v>
      </c>
    </row>
    <row r="232" spans="4:16" x14ac:dyDescent="0.2">
      <c r="D232" s="70">
        <f t="shared" si="42"/>
        <v>0</v>
      </c>
      <c r="E232" s="70">
        <f t="shared" si="42"/>
        <v>0</v>
      </c>
      <c r="F232" s="16">
        <f t="shared" si="47"/>
        <v>0</v>
      </c>
      <c r="G232" s="16">
        <f t="shared" si="48"/>
        <v>0</v>
      </c>
      <c r="H232" s="16">
        <f t="shared" si="49"/>
        <v>0</v>
      </c>
      <c r="I232" s="16">
        <f t="shared" si="50"/>
        <v>0</v>
      </c>
      <c r="J232" s="16">
        <f t="shared" si="51"/>
        <v>0</v>
      </c>
      <c r="K232" s="16">
        <f t="shared" ca="1" si="43"/>
        <v>-1.2974977179086558E-3</v>
      </c>
      <c r="L232" s="16">
        <f t="shared" ca="1" si="52"/>
        <v>1.6835003279781698E-6</v>
      </c>
      <c r="M232" s="16">
        <f t="shared" ca="1" si="44"/>
        <v>38542684157.213394</v>
      </c>
      <c r="N232" s="16">
        <f t="shared" ca="1" si="45"/>
        <v>2038025945.6744416</v>
      </c>
      <c r="O232" s="16">
        <f t="shared" ca="1" si="46"/>
        <v>556630545.75968015</v>
      </c>
      <c r="P232" s="12">
        <f t="shared" ca="1" si="53"/>
        <v>1.2974977179086558E-3</v>
      </c>
    </row>
    <row r="233" spans="4:16" x14ac:dyDescent="0.2">
      <c r="D233" s="70">
        <f t="shared" si="42"/>
        <v>0</v>
      </c>
      <c r="E233" s="70">
        <f t="shared" si="42"/>
        <v>0</v>
      </c>
      <c r="F233" s="16">
        <f t="shared" si="47"/>
        <v>0</v>
      </c>
      <c r="G233" s="16">
        <f t="shared" si="48"/>
        <v>0</v>
      </c>
      <c r="H233" s="16">
        <f t="shared" si="49"/>
        <v>0</v>
      </c>
      <c r="I233" s="16">
        <f t="shared" si="50"/>
        <v>0</v>
      </c>
      <c r="J233" s="16">
        <f t="shared" si="51"/>
        <v>0</v>
      </c>
      <c r="K233" s="16">
        <f t="shared" ca="1" si="43"/>
        <v>-1.2974977179086558E-3</v>
      </c>
      <c r="L233" s="16">
        <f t="shared" ca="1" si="52"/>
        <v>1.6835003279781698E-6</v>
      </c>
      <c r="M233" s="16">
        <f t="shared" ca="1" si="44"/>
        <v>38542684157.213394</v>
      </c>
      <c r="N233" s="16">
        <f t="shared" ca="1" si="45"/>
        <v>2038025945.6744416</v>
      </c>
      <c r="O233" s="16">
        <f t="shared" ca="1" si="46"/>
        <v>556630545.75968015</v>
      </c>
      <c r="P233" s="12">
        <f t="shared" ca="1" si="53"/>
        <v>1.2974977179086558E-3</v>
      </c>
    </row>
    <row r="234" spans="4:16" x14ac:dyDescent="0.2">
      <c r="D234" s="70">
        <f t="shared" si="42"/>
        <v>0</v>
      </c>
      <c r="E234" s="70">
        <f t="shared" si="42"/>
        <v>0</v>
      </c>
      <c r="F234" s="16">
        <f t="shared" si="47"/>
        <v>0</v>
      </c>
      <c r="G234" s="16">
        <f t="shared" si="48"/>
        <v>0</v>
      </c>
      <c r="H234" s="16">
        <f t="shared" si="49"/>
        <v>0</v>
      </c>
      <c r="I234" s="16">
        <f t="shared" si="50"/>
        <v>0</v>
      </c>
      <c r="J234" s="16">
        <f t="shared" si="51"/>
        <v>0</v>
      </c>
      <c r="K234" s="16">
        <f t="shared" ca="1" si="43"/>
        <v>-1.2974977179086558E-3</v>
      </c>
      <c r="L234" s="16">
        <f t="shared" ca="1" si="52"/>
        <v>1.6835003279781698E-6</v>
      </c>
      <c r="M234" s="16">
        <f t="shared" ca="1" si="44"/>
        <v>38542684157.213394</v>
      </c>
      <c r="N234" s="16">
        <f t="shared" ca="1" si="45"/>
        <v>2038025945.6744416</v>
      </c>
      <c r="O234" s="16">
        <f t="shared" ca="1" si="46"/>
        <v>556630545.75968015</v>
      </c>
      <c r="P234" s="12">
        <f t="shared" ca="1" si="53"/>
        <v>1.2974977179086558E-3</v>
      </c>
    </row>
    <row r="235" spans="4:16" x14ac:dyDescent="0.2">
      <c r="D235" s="70">
        <f t="shared" si="42"/>
        <v>0</v>
      </c>
      <c r="E235" s="70">
        <f t="shared" si="42"/>
        <v>0</v>
      </c>
      <c r="F235" s="16">
        <f t="shared" si="47"/>
        <v>0</v>
      </c>
      <c r="G235" s="16">
        <f t="shared" si="48"/>
        <v>0</v>
      </c>
      <c r="H235" s="16">
        <f t="shared" si="49"/>
        <v>0</v>
      </c>
      <c r="I235" s="16">
        <f t="shared" si="50"/>
        <v>0</v>
      </c>
      <c r="J235" s="16">
        <f t="shared" si="51"/>
        <v>0</v>
      </c>
      <c r="K235" s="16">
        <f t="shared" ca="1" si="43"/>
        <v>-1.2974977179086558E-3</v>
      </c>
      <c r="L235" s="16">
        <f t="shared" ca="1" si="52"/>
        <v>1.6835003279781698E-6</v>
      </c>
      <c r="M235" s="16">
        <f t="shared" ca="1" si="44"/>
        <v>38542684157.213394</v>
      </c>
      <c r="N235" s="16">
        <f t="shared" ca="1" si="45"/>
        <v>2038025945.6744416</v>
      </c>
      <c r="O235" s="16">
        <f t="shared" ca="1" si="46"/>
        <v>556630545.75968015</v>
      </c>
      <c r="P235" s="12">
        <f t="shared" ca="1" si="53"/>
        <v>1.2974977179086558E-3</v>
      </c>
    </row>
    <row r="236" spans="4:16" x14ac:dyDescent="0.2">
      <c r="D236" s="70">
        <f t="shared" si="42"/>
        <v>0</v>
      </c>
      <c r="E236" s="70">
        <f t="shared" si="42"/>
        <v>0</v>
      </c>
      <c r="F236" s="16">
        <f t="shared" si="47"/>
        <v>0</v>
      </c>
      <c r="G236" s="16">
        <f t="shared" si="48"/>
        <v>0</v>
      </c>
      <c r="H236" s="16">
        <f t="shared" si="49"/>
        <v>0</v>
      </c>
      <c r="I236" s="16">
        <f t="shared" si="50"/>
        <v>0</v>
      </c>
      <c r="J236" s="16">
        <f t="shared" si="51"/>
        <v>0</v>
      </c>
      <c r="K236" s="16">
        <f t="shared" ca="1" si="43"/>
        <v>-1.2974977179086558E-3</v>
      </c>
      <c r="L236" s="16">
        <f t="shared" ca="1" si="52"/>
        <v>1.6835003279781698E-6</v>
      </c>
      <c r="M236" s="16">
        <f t="shared" ca="1" si="44"/>
        <v>38542684157.213394</v>
      </c>
      <c r="N236" s="16">
        <f t="shared" ca="1" si="45"/>
        <v>2038025945.6744416</v>
      </c>
      <c r="O236" s="16">
        <f t="shared" ca="1" si="46"/>
        <v>556630545.75968015</v>
      </c>
      <c r="P236" s="12">
        <f t="shared" ca="1" si="53"/>
        <v>1.2974977179086558E-3</v>
      </c>
    </row>
    <row r="237" spans="4:16" x14ac:dyDescent="0.2">
      <c r="D237" s="70">
        <f t="shared" si="42"/>
        <v>0</v>
      </c>
      <c r="E237" s="70">
        <f t="shared" si="42"/>
        <v>0</v>
      </c>
      <c r="F237" s="16">
        <f t="shared" si="47"/>
        <v>0</v>
      </c>
      <c r="G237" s="16">
        <f t="shared" si="48"/>
        <v>0</v>
      </c>
      <c r="H237" s="16">
        <f t="shared" si="49"/>
        <v>0</v>
      </c>
      <c r="I237" s="16">
        <f t="shared" si="50"/>
        <v>0</v>
      </c>
      <c r="J237" s="16">
        <f t="shared" si="51"/>
        <v>0</v>
      </c>
      <c r="K237" s="16">
        <f t="shared" ca="1" si="43"/>
        <v>-1.2974977179086558E-3</v>
      </c>
      <c r="L237" s="16">
        <f t="shared" ca="1" si="52"/>
        <v>1.6835003279781698E-6</v>
      </c>
      <c r="M237" s="16">
        <f t="shared" ca="1" si="44"/>
        <v>38542684157.213394</v>
      </c>
      <c r="N237" s="16">
        <f t="shared" ca="1" si="45"/>
        <v>2038025945.6744416</v>
      </c>
      <c r="O237" s="16">
        <f t="shared" ca="1" si="46"/>
        <v>556630545.75968015</v>
      </c>
      <c r="P237" s="12">
        <f t="shared" ca="1" si="53"/>
        <v>1.2974977179086558E-3</v>
      </c>
    </row>
    <row r="238" spans="4:16" x14ac:dyDescent="0.2">
      <c r="D238" s="70">
        <f t="shared" si="42"/>
        <v>0</v>
      </c>
      <c r="E238" s="70">
        <f t="shared" si="42"/>
        <v>0</v>
      </c>
      <c r="F238" s="16">
        <f t="shared" si="47"/>
        <v>0</v>
      </c>
      <c r="G238" s="16">
        <f t="shared" si="48"/>
        <v>0</v>
      </c>
      <c r="H238" s="16">
        <f t="shared" si="49"/>
        <v>0</v>
      </c>
      <c r="I238" s="16">
        <f t="shared" si="50"/>
        <v>0</v>
      </c>
      <c r="J238" s="16">
        <f t="shared" si="51"/>
        <v>0</v>
      </c>
      <c r="K238" s="16">
        <f t="shared" ca="1" si="43"/>
        <v>-1.2974977179086558E-3</v>
      </c>
      <c r="L238" s="16">
        <f t="shared" ca="1" si="52"/>
        <v>1.6835003279781698E-6</v>
      </c>
      <c r="M238" s="16">
        <f t="shared" ca="1" si="44"/>
        <v>38542684157.213394</v>
      </c>
      <c r="N238" s="16">
        <f t="shared" ca="1" si="45"/>
        <v>2038025945.6744416</v>
      </c>
      <c r="O238" s="16">
        <f t="shared" ca="1" si="46"/>
        <v>556630545.75968015</v>
      </c>
      <c r="P238" s="12">
        <f t="shared" ca="1" si="53"/>
        <v>1.2974977179086558E-3</v>
      </c>
    </row>
    <row r="239" spans="4:16" x14ac:dyDescent="0.2">
      <c r="D239" s="70">
        <f t="shared" si="42"/>
        <v>0</v>
      </c>
      <c r="E239" s="70">
        <f t="shared" si="42"/>
        <v>0</v>
      </c>
      <c r="F239" s="16">
        <f t="shared" si="47"/>
        <v>0</v>
      </c>
      <c r="G239" s="16">
        <f t="shared" si="48"/>
        <v>0</v>
      </c>
      <c r="H239" s="16">
        <f t="shared" si="49"/>
        <v>0</v>
      </c>
      <c r="I239" s="16">
        <f t="shared" si="50"/>
        <v>0</v>
      </c>
      <c r="J239" s="16">
        <f t="shared" si="51"/>
        <v>0</v>
      </c>
      <c r="K239" s="16">
        <f t="shared" ca="1" si="43"/>
        <v>-1.2974977179086558E-3</v>
      </c>
      <c r="L239" s="16">
        <f t="shared" ca="1" si="52"/>
        <v>1.6835003279781698E-6</v>
      </c>
      <c r="M239" s="16">
        <f t="shared" ca="1" si="44"/>
        <v>38542684157.213394</v>
      </c>
      <c r="N239" s="16">
        <f t="shared" ca="1" si="45"/>
        <v>2038025945.6744416</v>
      </c>
      <c r="O239" s="16">
        <f t="shared" ca="1" si="46"/>
        <v>556630545.75968015</v>
      </c>
      <c r="P239" s="12">
        <f t="shared" ca="1" si="53"/>
        <v>1.2974977179086558E-3</v>
      </c>
    </row>
    <row r="240" spans="4:16" x14ac:dyDescent="0.2">
      <c r="D240" s="70">
        <f t="shared" si="42"/>
        <v>0</v>
      </c>
      <c r="E240" s="70">
        <f t="shared" si="42"/>
        <v>0</v>
      </c>
      <c r="F240" s="16">
        <f t="shared" si="47"/>
        <v>0</v>
      </c>
      <c r="G240" s="16">
        <f t="shared" si="48"/>
        <v>0</v>
      </c>
      <c r="H240" s="16">
        <f t="shared" si="49"/>
        <v>0</v>
      </c>
      <c r="I240" s="16">
        <f t="shared" si="50"/>
        <v>0</v>
      </c>
      <c r="J240" s="16">
        <f t="shared" si="51"/>
        <v>0</v>
      </c>
      <c r="K240" s="16">
        <f t="shared" ca="1" si="43"/>
        <v>-1.2974977179086558E-3</v>
      </c>
      <c r="L240" s="16">
        <f t="shared" ca="1" si="52"/>
        <v>1.6835003279781698E-6</v>
      </c>
      <c r="M240" s="16">
        <f t="shared" ca="1" si="44"/>
        <v>38542684157.213394</v>
      </c>
      <c r="N240" s="16">
        <f t="shared" ca="1" si="45"/>
        <v>2038025945.6744416</v>
      </c>
      <c r="O240" s="16">
        <f t="shared" ca="1" si="46"/>
        <v>556630545.75968015</v>
      </c>
      <c r="P240" s="12">
        <f t="shared" ca="1" si="53"/>
        <v>1.2974977179086558E-3</v>
      </c>
    </row>
    <row r="241" spans="4:16" x14ac:dyDescent="0.2">
      <c r="D241" s="70">
        <f t="shared" si="42"/>
        <v>0</v>
      </c>
      <c r="E241" s="70">
        <f t="shared" si="42"/>
        <v>0</v>
      </c>
      <c r="F241" s="16">
        <f t="shared" si="47"/>
        <v>0</v>
      </c>
      <c r="G241" s="16">
        <f t="shared" si="48"/>
        <v>0</v>
      </c>
      <c r="H241" s="16">
        <f t="shared" si="49"/>
        <v>0</v>
      </c>
      <c r="I241" s="16">
        <f t="shared" si="50"/>
        <v>0</v>
      </c>
      <c r="J241" s="16">
        <f t="shared" si="51"/>
        <v>0</v>
      </c>
      <c r="K241" s="16">
        <f t="shared" ca="1" si="43"/>
        <v>-1.2974977179086558E-3</v>
      </c>
      <c r="L241" s="16">
        <f t="shared" ca="1" si="52"/>
        <v>1.6835003279781698E-6</v>
      </c>
      <c r="M241" s="16">
        <f t="shared" ca="1" si="44"/>
        <v>38542684157.213394</v>
      </c>
      <c r="N241" s="16">
        <f t="shared" ca="1" si="45"/>
        <v>2038025945.6744416</v>
      </c>
      <c r="O241" s="16">
        <f t="shared" ca="1" si="46"/>
        <v>556630545.75968015</v>
      </c>
      <c r="P241" s="12">
        <f t="shared" ca="1" si="53"/>
        <v>1.2974977179086558E-3</v>
      </c>
    </row>
    <row r="242" spans="4:16" x14ac:dyDescent="0.2">
      <c r="D242" s="70">
        <f t="shared" si="42"/>
        <v>0</v>
      </c>
      <c r="E242" s="70">
        <f t="shared" si="42"/>
        <v>0</v>
      </c>
      <c r="F242" s="16">
        <f t="shared" si="47"/>
        <v>0</v>
      </c>
      <c r="G242" s="16">
        <f t="shared" si="48"/>
        <v>0</v>
      </c>
      <c r="H242" s="16">
        <f t="shared" si="49"/>
        <v>0</v>
      </c>
      <c r="I242" s="16">
        <f t="shared" si="50"/>
        <v>0</v>
      </c>
      <c r="J242" s="16">
        <f t="shared" si="51"/>
        <v>0</v>
      </c>
      <c r="K242" s="16">
        <f t="shared" ca="1" si="43"/>
        <v>-1.2974977179086558E-3</v>
      </c>
      <c r="L242" s="16">
        <f t="shared" ca="1" si="52"/>
        <v>1.6835003279781698E-6</v>
      </c>
      <c r="M242" s="16">
        <f t="shared" ca="1" si="44"/>
        <v>38542684157.213394</v>
      </c>
      <c r="N242" s="16">
        <f t="shared" ca="1" si="45"/>
        <v>2038025945.6744416</v>
      </c>
      <c r="O242" s="16">
        <f t="shared" ca="1" si="46"/>
        <v>556630545.75968015</v>
      </c>
      <c r="P242" s="12">
        <f t="shared" ca="1" si="53"/>
        <v>1.2974977179086558E-3</v>
      </c>
    </row>
    <row r="243" spans="4:16" x14ac:dyDescent="0.2">
      <c r="D243" s="70">
        <f t="shared" si="42"/>
        <v>0</v>
      </c>
      <c r="E243" s="70">
        <f t="shared" si="42"/>
        <v>0</v>
      </c>
      <c r="F243" s="16">
        <f t="shared" si="47"/>
        <v>0</v>
      </c>
      <c r="G243" s="16">
        <f t="shared" si="48"/>
        <v>0</v>
      </c>
      <c r="H243" s="16">
        <f t="shared" si="49"/>
        <v>0</v>
      </c>
      <c r="I243" s="16">
        <f t="shared" si="50"/>
        <v>0</v>
      </c>
      <c r="J243" s="16">
        <f t="shared" si="51"/>
        <v>0</v>
      </c>
      <c r="K243" s="16">
        <f t="shared" ca="1" si="43"/>
        <v>-1.2974977179086558E-3</v>
      </c>
      <c r="L243" s="16">
        <f t="shared" ca="1" si="52"/>
        <v>1.6835003279781698E-6</v>
      </c>
      <c r="M243" s="16">
        <f t="shared" ca="1" si="44"/>
        <v>38542684157.213394</v>
      </c>
      <c r="N243" s="16">
        <f t="shared" ca="1" si="45"/>
        <v>2038025945.6744416</v>
      </c>
      <c r="O243" s="16">
        <f t="shared" ca="1" si="46"/>
        <v>556630545.75968015</v>
      </c>
      <c r="P243" s="12">
        <f t="shared" ca="1" si="53"/>
        <v>1.2974977179086558E-3</v>
      </c>
    </row>
    <row r="244" spans="4:16" x14ac:dyDescent="0.2">
      <c r="D244" s="70">
        <f t="shared" si="42"/>
        <v>0</v>
      </c>
      <c r="E244" s="70">
        <f t="shared" si="42"/>
        <v>0</v>
      </c>
      <c r="F244" s="16">
        <f t="shared" si="47"/>
        <v>0</v>
      </c>
      <c r="G244" s="16">
        <f t="shared" si="48"/>
        <v>0</v>
      </c>
      <c r="H244" s="16">
        <f t="shared" si="49"/>
        <v>0</v>
      </c>
      <c r="I244" s="16">
        <f t="shared" si="50"/>
        <v>0</v>
      </c>
      <c r="J244" s="16">
        <f t="shared" si="51"/>
        <v>0</v>
      </c>
      <c r="K244" s="16">
        <f t="shared" ca="1" si="43"/>
        <v>-1.2974977179086558E-3</v>
      </c>
      <c r="L244" s="16">
        <f t="shared" ca="1" si="52"/>
        <v>1.6835003279781698E-6</v>
      </c>
      <c r="M244" s="16">
        <f t="shared" ca="1" si="44"/>
        <v>38542684157.213394</v>
      </c>
      <c r="N244" s="16">
        <f t="shared" ca="1" si="45"/>
        <v>2038025945.6744416</v>
      </c>
      <c r="O244" s="16">
        <f t="shared" ca="1" si="46"/>
        <v>556630545.75968015</v>
      </c>
      <c r="P244" s="12">
        <f t="shared" ca="1" si="53"/>
        <v>1.2974977179086558E-3</v>
      </c>
    </row>
    <row r="245" spans="4:16" x14ac:dyDescent="0.2">
      <c r="D245" s="70">
        <f t="shared" si="42"/>
        <v>0</v>
      </c>
      <c r="E245" s="70">
        <f t="shared" si="42"/>
        <v>0</v>
      </c>
      <c r="F245" s="16">
        <f t="shared" si="47"/>
        <v>0</v>
      </c>
      <c r="G245" s="16">
        <f t="shared" si="48"/>
        <v>0</v>
      </c>
      <c r="H245" s="16">
        <f t="shared" si="49"/>
        <v>0</v>
      </c>
      <c r="I245" s="16">
        <f t="shared" si="50"/>
        <v>0</v>
      </c>
      <c r="J245" s="16">
        <f t="shared" si="51"/>
        <v>0</v>
      </c>
      <c r="K245" s="16">
        <f t="shared" ca="1" si="43"/>
        <v>-1.2974977179086558E-3</v>
      </c>
      <c r="L245" s="16">
        <f t="shared" ca="1" si="52"/>
        <v>1.6835003279781698E-6</v>
      </c>
      <c r="M245" s="16">
        <f t="shared" ca="1" si="44"/>
        <v>38542684157.213394</v>
      </c>
      <c r="N245" s="16">
        <f t="shared" ca="1" si="45"/>
        <v>2038025945.6744416</v>
      </c>
      <c r="O245" s="16">
        <f t="shared" ca="1" si="46"/>
        <v>556630545.75968015</v>
      </c>
      <c r="P245" s="12">
        <f t="shared" ca="1" si="53"/>
        <v>1.2974977179086558E-3</v>
      </c>
    </row>
    <row r="246" spans="4:16" x14ac:dyDescent="0.2">
      <c r="D246" s="70">
        <f t="shared" si="42"/>
        <v>0</v>
      </c>
      <c r="E246" s="70">
        <f t="shared" si="42"/>
        <v>0</v>
      </c>
      <c r="F246" s="16">
        <f t="shared" si="47"/>
        <v>0</v>
      </c>
      <c r="G246" s="16">
        <f t="shared" si="48"/>
        <v>0</v>
      </c>
      <c r="H246" s="16">
        <f t="shared" si="49"/>
        <v>0</v>
      </c>
      <c r="I246" s="16">
        <f t="shared" si="50"/>
        <v>0</v>
      </c>
      <c r="J246" s="16">
        <f t="shared" si="51"/>
        <v>0</v>
      </c>
      <c r="K246" s="16">
        <f t="shared" ca="1" si="43"/>
        <v>-1.2974977179086558E-3</v>
      </c>
      <c r="L246" s="16">
        <f t="shared" ca="1" si="52"/>
        <v>1.6835003279781698E-6</v>
      </c>
      <c r="M246" s="16">
        <f t="shared" ca="1" si="44"/>
        <v>38542684157.213394</v>
      </c>
      <c r="N246" s="16">
        <f t="shared" ca="1" si="45"/>
        <v>2038025945.6744416</v>
      </c>
      <c r="O246" s="16">
        <f t="shared" ca="1" si="46"/>
        <v>556630545.75968015</v>
      </c>
      <c r="P246" s="12">
        <f t="shared" ca="1" si="53"/>
        <v>1.2974977179086558E-3</v>
      </c>
    </row>
    <row r="247" spans="4:16" x14ac:dyDescent="0.2">
      <c r="D247" s="70">
        <f t="shared" si="42"/>
        <v>0</v>
      </c>
      <c r="E247" s="70">
        <f t="shared" si="42"/>
        <v>0</v>
      </c>
      <c r="F247" s="16">
        <f t="shared" si="47"/>
        <v>0</v>
      </c>
      <c r="G247" s="16">
        <f t="shared" si="48"/>
        <v>0</v>
      </c>
      <c r="H247" s="16">
        <f t="shared" si="49"/>
        <v>0</v>
      </c>
      <c r="I247" s="16">
        <f t="shared" si="50"/>
        <v>0</v>
      </c>
      <c r="J247" s="16">
        <f t="shared" si="51"/>
        <v>0</v>
      </c>
      <c r="K247" s="16">
        <f t="shared" ca="1" si="43"/>
        <v>-1.2974977179086558E-3</v>
      </c>
      <c r="L247" s="16">
        <f t="shared" ca="1" si="52"/>
        <v>1.6835003279781698E-6</v>
      </c>
      <c r="M247" s="16">
        <f t="shared" ca="1" si="44"/>
        <v>38542684157.213394</v>
      </c>
      <c r="N247" s="16">
        <f t="shared" ca="1" si="45"/>
        <v>2038025945.6744416</v>
      </c>
      <c r="O247" s="16">
        <f t="shared" ca="1" si="46"/>
        <v>556630545.75968015</v>
      </c>
      <c r="P247" s="12">
        <f t="shared" ca="1" si="53"/>
        <v>1.2974977179086558E-3</v>
      </c>
    </row>
    <row r="248" spans="4:16" x14ac:dyDescent="0.2">
      <c r="D248" s="70">
        <f t="shared" si="42"/>
        <v>0</v>
      </c>
      <c r="E248" s="70">
        <f t="shared" si="42"/>
        <v>0</v>
      </c>
      <c r="F248" s="16">
        <f t="shared" si="47"/>
        <v>0</v>
      </c>
      <c r="G248" s="16">
        <f t="shared" si="48"/>
        <v>0</v>
      </c>
      <c r="H248" s="16">
        <f t="shared" si="49"/>
        <v>0</v>
      </c>
      <c r="I248" s="16">
        <f t="shared" si="50"/>
        <v>0</v>
      </c>
      <c r="J248" s="16">
        <f t="shared" si="51"/>
        <v>0</v>
      </c>
      <c r="K248" s="16">
        <f t="shared" ca="1" si="43"/>
        <v>-1.2974977179086558E-3</v>
      </c>
      <c r="L248" s="16">
        <f t="shared" ca="1" si="52"/>
        <v>1.6835003279781698E-6</v>
      </c>
      <c r="M248" s="16">
        <f t="shared" ca="1" si="44"/>
        <v>38542684157.213394</v>
      </c>
      <c r="N248" s="16">
        <f t="shared" ca="1" si="45"/>
        <v>2038025945.6744416</v>
      </c>
      <c r="O248" s="16">
        <f t="shared" ca="1" si="46"/>
        <v>556630545.75968015</v>
      </c>
      <c r="P248" s="12">
        <f t="shared" ca="1" si="53"/>
        <v>1.2974977179086558E-3</v>
      </c>
    </row>
    <row r="249" spans="4:16" x14ac:dyDescent="0.2">
      <c r="D249" s="70">
        <f t="shared" si="42"/>
        <v>0</v>
      </c>
      <c r="E249" s="70">
        <f t="shared" si="42"/>
        <v>0</v>
      </c>
      <c r="F249" s="16">
        <f t="shared" si="47"/>
        <v>0</v>
      </c>
      <c r="G249" s="16">
        <f t="shared" si="48"/>
        <v>0</v>
      </c>
      <c r="H249" s="16">
        <f t="shared" si="49"/>
        <v>0</v>
      </c>
      <c r="I249" s="16">
        <f t="shared" si="50"/>
        <v>0</v>
      </c>
      <c r="J249" s="16">
        <f t="shared" si="51"/>
        <v>0</v>
      </c>
      <c r="K249" s="16">
        <f t="shared" ca="1" si="43"/>
        <v>-1.2974977179086558E-3</v>
      </c>
      <c r="L249" s="16">
        <f t="shared" ca="1" si="52"/>
        <v>1.6835003279781698E-6</v>
      </c>
      <c r="M249" s="16">
        <f t="shared" ca="1" si="44"/>
        <v>38542684157.213394</v>
      </c>
      <c r="N249" s="16">
        <f t="shared" ca="1" si="45"/>
        <v>2038025945.6744416</v>
      </c>
      <c r="O249" s="16">
        <f t="shared" ca="1" si="46"/>
        <v>556630545.75968015</v>
      </c>
      <c r="P249" s="12">
        <f t="shared" ca="1" si="53"/>
        <v>1.2974977179086558E-3</v>
      </c>
    </row>
    <row r="250" spans="4:16" x14ac:dyDescent="0.2">
      <c r="D250" s="70">
        <f t="shared" si="42"/>
        <v>0</v>
      </c>
      <c r="E250" s="70">
        <f t="shared" si="42"/>
        <v>0</v>
      </c>
      <c r="F250" s="16">
        <f t="shared" si="47"/>
        <v>0</v>
      </c>
      <c r="G250" s="16">
        <f t="shared" si="48"/>
        <v>0</v>
      </c>
      <c r="H250" s="16">
        <f t="shared" si="49"/>
        <v>0</v>
      </c>
      <c r="I250" s="16">
        <f t="shared" si="50"/>
        <v>0</v>
      </c>
      <c r="J250" s="16">
        <f t="shared" si="51"/>
        <v>0</v>
      </c>
      <c r="K250" s="16">
        <f t="shared" ca="1" si="43"/>
        <v>-1.2974977179086558E-3</v>
      </c>
      <c r="L250" s="16">
        <f t="shared" ca="1" si="52"/>
        <v>1.6835003279781698E-6</v>
      </c>
      <c r="M250" s="16">
        <f t="shared" ca="1" si="44"/>
        <v>38542684157.213394</v>
      </c>
      <c r="N250" s="16">
        <f t="shared" ca="1" si="45"/>
        <v>2038025945.6744416</v>
      </c>
      <c r="O250" s="16">
        <f t="shared" ca="1" si="46"/>
        <v>556630545.75968015</v>
      </c>
      <c r="P250" s="12">
        <f t="shared" ca="1" si="53"/>
        <v>1.2974977179086558E-3</v>
      </c>
    </row>
    <row r="251" spans="4:16" x14ac:dyDescent="0.2">
      <c r="D251" s="70">
        <f t="shared" si="42"/>
        <v>0</v>
      </c>
      <c r="E251" s="70">
        <f t="shared" si="42"/>
        <v>0</v>
      </c>
      <c r="F251" s="16">
        <f t="shared" si="47"/>
        <v>0</v>
      </c>
      <c r="G251" s="16">
        <f t="shared" si="48"/>
        <v>0</v>
      </c>
      <c r="H251" s="16">
        <f t="shared" si="49"/>
        <v>0</v>
      </c>
      <c r="I251" s="16">
        <f t="shared" si="50"/>
        <v>0</v>
      </c>
      <c r="J251" s="16">
        <f t="shared" si="51"/>
        <v>0</v>
      </c>
      <c r="K251" s="16">
        <f t="shared" ca="1" si="43"/>
        <v>-1.2974977179086558E-3</v>
      </c>
      <c r="L251" s="16">
        <f t="shared" ca="1" si="52"/>
        <v>1.6835003279781698E-6</v>
      </c>
      <c r="M251" s="16">
        <f t="shared" ca="1" si="44"/>
        <v>38542684157.213394</v>
      </c>
      <c r="N251" s="16">
        <f t="shared" ca="1" si="45"/>
        <v>2038025945.6744416</v>
      </c>
      <c r="O251" s="16">
        <f t="shared" ca="1" si="46"/>
        <v>556630545.75968015</v>
      </c>
      <c r="P251" s="12">
        <f t="shared" ca="1" si="53"/>
        <v>1.2974977179086558E-3</v>
      </c>
    </row>
    <row r="252" spans="4:16" x14ac:dyDescent="0.2">
      <c r="D252" s="70">
        <f t="shared" si="42"/>
        <v>0</v>
      </c>
      <c r="E252" s="70">
        <f t="shared" si="42"/>
        <v>0</v>
      </c>
      <c r="F252" s="16">
        <f t="shared" si="47"/>
        <v>0</v>
      </c>
      <c r="G252" s="16">
        <f t="shared" si="48"/>
        <v>0</v>
      </c>
      <c r="H252" s="16">
        <f t="shared" si="49"/>
        <v>0</v>
      </c>
      <c r="I252" s="16">
        <f t="shared" si="50"/>
        <v>0</v>
      </c>
      <c r="J252" s="16">
        <f t="shared" si="51"/>
        <v>0</v>
      </c>
      <c r="K252" s="16">
        <f t="shared" ca="1" si="43"/>
        <v>-1.2974977179086558E-3</v>
      </c>
      <c r="L252" s="16">
        <f t="shared" ca="1" si="52"/>
        <v>1.6835003279781698E-6</v>
      </c>
      <c r="M252" s="16">
        <f t="shared" ca="1" si="44"/>
        <v>38542684157.213394</v>
      </c>
      <c r="N252" s="16">
        <f t="shared" ca="1" si="45"/>
        <v>2038025945.6744416</v>
      </c>
      <c r="O252" s="16">
        <f t="shared" ca="1" si="46"/>
        <v>556630545.75968015</v>
      </c>
      <c r="P252" s="12">
        <f t="shared" ca="1" si="53"/>
        <v>1.2974977179086558E-3</v>
      </c>
    </row>
    <row r="253" spans="4:16" x14ac:dyDescent="0.2">
      <c r="D253" s="70">
        <f t="shared" si="42"/>
        <v>0</v>
      </c>
      <c r="E253" s="70">
        <f t="shared" si="42"/>
        <v>0</v>
      </c>
      <c r="F253" s="16">
        <f t="shared" si="47"/>
        <v>0</v>
      </c>
      <c r="G253" s="16">
        <f t="shared" si="48"/>
        <v>0</v>
      </c>
      <c r="H253" s="16">
        <f t="shared" si="49"/>
        <v>0</v>
      </c>
      <c r="I253" s="16">
        <f t="shared" si="50"/>
        <v>0</v>
      </c>
      <c r="J253" s="16">
        <f t="shared" si="51"/>
        <v>0</v>
      </c>
      <c r="K253" s="16">
        <f t="shared" ca="1" si="43"/>
        <v>-1.2974977179086558E-3</v>
      </c>
      <c r="L253" s="16">
        <f t="shared" ca="1" si="52"/>
        <v>1.6835003279781698E-6</v>
      </c>
      <c r="M253" s="16">
        <f t="shared" ca="1" si="44"/>
        <v>38542684157.213394</v>
      </c>
      <c r="N253" s="16">
        <f t="shared" ca="1" si="45"/>
        <v>2038025945.6744416</v>
      </c>
      <c r="O253" s="16">
        <f t="shared" ca="1" si="46"/>
        <v>556630545.75968015</v>
      </c>
      <c r="P253" s="12">
        <f t="shared" ca="1" si="53"/>
        <v>1.2974977179086558E-3</v>
      </c>
    </row>
    <row r="254" spans="4:16" x14ac:dyDescent="0.2">
      <c r="D254" s="70">
        <f t="shared" si="42"/>
        <v>0</v>
      </c>
      <c r="E254" s="70">
        <f t="shared" si="42"/>
        <v>0</v>
      </c>
      <c r="F254" s="16">
        <f t="shared" si="47"/>
        <v>0</v>
      </c>
      <c r="G254" s="16">
        <f t="shared" si="48"/>
        <v>0</v>
      </c>
      <c r="H254" s="16">
        <f t="shared" si="49"/>
        <v>0</v>
      </c>
      <c r="I254" s="16">
        <f t="shared" si="50"/>
        <v>0</v>
      </c>
      <c r="J254" s="16">
        <f t="shared" si="51"/>
        <v>0</v>
      </c>
      <c r="K254" s="16">
        <f t="shared" ca="1" si="43"/>
        <v>-1.2974977179086558E-3</v>
      </c>
      <c r="L254" s="16">
        <f t="shared" ca="1" si="52"/>
        <v>1.6835003279781698E-6</v>
      </c>
      <c r="M254" s="16">
        <f t="shared" ca="1" si="44"/>
        <v>38542684157.213394</v>
      </c>
      <c r="N254" s="16">
        <f t="shared" ca="1" si="45"/>
        <v>2038025945.6744416</v>
      </c>
      <c r="O254" s="16">
        <f t="shared" ca="1" si="46"/>
        <v>556630545.75968015</v>
      </c>
      <c r="P254" s="12">
        <f t="shared" ca="1" si="53"/>
        <v>1.2974977179086558E-3</v>
      </c>
    </row>
    <row r="255" spans="4:16" x14ac:dyDescent="0.2">
      <c r="D255" s="70">
        <f t="shared" si="42"/>
        <v>0</v>
      </c>
      <c r="E255" s="70">
        <f t="shared" si="42"/>
        <v>0</v>
      </c>
      <c r="F255" s="16">
        <f t="shared" si="47"/>
        <v>0</v>
      </c>
      <c r="G255" s="16">
        <f t="shared" si="48"/>
        <v>0</v>
      </c>
      <c r="H255" s="16">
        <f t="shared" si="49"/>
        <v>0</v>
      </c>
      <c r="I255" s="16">
        <f t="shared" si="50"/>
        <v>0</v>
      </c>
      <c r="J255" s="16">
        <f t="shared" si="51"/>
        <v>0</v>
      </c>
      <c r="K255" s="16">
        <f t="shared" ca="1" si="43"/>
        <v>-1.2974977179086558E-3</v>
      </c>
      <c r="L255" s="16">
        <f t="shared" ca="1" si="52"/>
        <v>1.6835003279781698E-6</v>
      </c>
      <c r="M255" s="16">
        <f t="shared" ca="1" si="44"/>
        <v>38542684157.213394</v>
      </c>
      <c r="N255" s="16">
        <f t="shared" ca="1" si="45"/>
        <v>2038025945.6744416</v>
      </c>
      <c r="O255" s="16">
        <f t="shared" ca="1" si="46"/>
        <v>556630545.75968015</v>
      </c>
      <c r="P255" s="12">
        <f t="shared" ca="1" si="53"/>
        <v>1.2974977179086558E-3</v>
      </c>
    </row>
    <row r="256" spans="4:16" x14ac:dyDescent="0.2">
      <c r="D256" s="70">
        <f t="shared" si="42"/>
        <v>0</v>
      </c>
      <c r="E256" s="70">
        <f t="shared" si="42"/>
        <v>0</v>
      </c>
      <c r="F256" s="16">
        <f t="shared" si="47"/>
        <v>0</v>
      </c>
      <c r="G256" s="16">
        <f t="shared" si="48"/>
        <v>0</v>
      </c>
      <c r="H256" s="16">
        <f t="shared" si="49"/>
        <v>0</v>
      </c>
      <c r="I256" s="16">
        <f t="shared" si="50"/>
        <v>0</v>
      </c>
      <c r="J256" s="16">
        <f t="shared" si="51"/>
        <v>0</v>
      </c>
      <c r="K256" s="16">
        <f t="shared" ca="1" si="43"/>
        <v>-1.2974977179086558E-3</v>
      </c>
      <c r="L256" s="16">
        <f t="shared" ca="1" si="52"/>
        <v>1.6835003279781698E-6</v>
      </c>
      <c r="M256" s="16">
        <f t="shared" ca="1" si="44"/>
        <v>38542684157.213394</v>
      </c>
      <c r="N256" s="16">
        <f t="shared" ca="1" si="45"/>
        <v>2038025945.6744416</v>
      </c>
      <c r="O256" s="16">
        <f t="shared" ca="1" si="46"/>
        <v>556630545.75968015</v>
      </c>
      <c r="P256" s="12">
        <f t="shared" ca="1" si="53"/>
        <v>1.2974977179086558E-3</v>
      </c>
    </row>
    <row r="257" spans="4:16" x14ac:dyDescent="0.2">
      <c r="D257" s="70">
        <f t="shared" si="42"/>
        <v>0</v>
      </c>
      <c r="E257" s="70">
        <f t="shared" si="42"/>
        <v>0</v>
      </c>
      <c r="F257" s="16">
        <f t="shared" si="47"/>
        <v>0</v>
      </c>
      <c r="G257" s="16">
        <f t="shared" si="48"/>
        <v>0</v>
      </c>
      <c r="H257" s="16">
        <f t="shared" si="49"/>
        <v>0</v>
      </c>
      <c r="I257" s="16">
        <f t="shared" si="50"/>
        <v>0</v>
      </c>
      <c r="J257" s="16">
        <f t="shared" si="51"/>
        <v>0</v>
      </c>
      <c r="K257" s="16">
        <f t="shared" ca="1" si="43"/>
        <v>-1.2974977179086558E-3</v>
      </c>
      <c r="L257" s="16">
        <f t="shared" ca="1" si="52"/>
        <v>1.6835003279781698E-6</v>
      </c>
      <c r="M257" s="16">
        <f t="shared" ca="1" si="44"/>
        <v>38542684157.213394</v>
      </c>
      <c r="N257" s="16">
        <f t="shared" ca="1" si="45"/>
        <v>2038025945.6744416</v>
      </c>
      <c r="O257" s="16">
        <f t="shared" ca="1" si="46"/>
        <v>556630545.75968015</v>
      </c>
      <c r="P257" s="12">
        <f t="shared" ca="1" si="53"/>
        <v>1.2974977179086558E-3</v>
      </c>
    </row>
    <row r="258" spans="4:16" x14ac:dyDescent="0.2">
      <c r="D258" s="70">
        <f t="shared" si="42"/>
        <v>0</v>
      </c>
      <c r="E258" s="70">
        <f t="shared" si="42"/>
        <v>0</v>
      </c>
      <c r="F258" s="16">
        <f t="shared" si="47"/>
        <v>0</v>
      </c>
      <c r="G258" s="16">
        <f t="shared" si="48"/>
        <v>0</v>
      </c>
      <c r="H258" s="16">
        <f t="shared" si="49"/>
        <v>0</v>
      </c>
      <c r="I258" s="16">
        <f t="shared" si="50"/>
        <v>0</v>
      </c>
      <c r="J258" s="16">
        <f t="shared" si="51"/>
        <v>0</v>
      </c>
      <c r="K258" s="16">
        <f t="shared" ca="1" si="43"/>
        <v>-1.2974977179086558E-3</v>
      </c>
      <c r="L258" s="16">
        <f t="shared" ca="1" si="52"/>
        <v>1.6835003279781698E-6</v>
      </c>
      <c r="M258" s="16">
        <f t="shared" ca="1" si="44"/>
        <v>38542684157.213394</v>
      </c>
      <c r="N258" s="16">
        <f t="shared" ca="1" si="45"/>
        <v>2038025945.6744416</v>
      </c>
      <c r="O258" s="16">
        <f t="shared" ca="1" si="46"/>
        <v>556630545.75968015</v>
      </c>
      <c r="P258" s="12">
        <f t="shared" ca="1" si="53"/>
        <v>1.2974977179086558E-3</v>
      </c>
    </row>
    <row r="259" spans="4:16" x14ac:dyDescent="0.2">
      <c r="D259" s="70">
        <f t="shared" si="42"/>
        <v>0</v>
      </c>
      <c r="E259" s="70">
        <f t="shared" si="42"/>
        <v>0</v>
      </c>
      <c r="F259" s="16">
        <f t="shared" si="47"/>
        <v>0</v>
      </c>
      <c r="G259" s="16">
        <f t="shared" si="48"/>
        <v>0</v>
      </c>
      <c r="H259" s="16">
        <f t="shared" si="49"/>
        <v>0</v>
      </c>
      <c r="I259" s="16">
        <f t="shared" si="50"/>
        <v>0</v>
      </c>
      <c r="J259" s="16">
        <f t="shared" si="51"/>
        <v>0</v>
      </c>
      <c r="K259" s="16">
        <f t="shared" ca="1" si="43"/>
        <v>-1.2974977179086558E-3</v>
      </c>
      <c r="L259" s="16">
        <f t="shared" ca="1" si="52"/>
        <v>1.6835003279781698E-6</v>
      </c>
      <c r="M259" s="16">
        <f t="shared" ca="1" si="44"/>
        <v>38542684157.213394</v>
      </c>
      <c r="N259" s="16">
        <f t="shared" ca="1" si="45"/>
        <v>2038025945.6744416</v>
      </c>
      <c r="O259" s="16">
        <f t="shared" ca="1" si="46"/>
        <v>556630545.75968015</v>
      </c>
      <c r="P259" s="12">
        <f t="shared" ca="1" si="53"/>
        <v>1.2974977179086558E-3</v>
      </c>
    </row>
    <row r="260" spans="4:16" x14ac:dyDescent="0.2">
      <c r="D260" s="70">
        <f t="shared" si="42"/>
        <v>0</v>
      </c>
      <c r="E260" s="70">
        <f t="shared" si="42"/>
        <v>0</v>
      </c>
      <c r="F260" s="16">
        <f t="shared" si="47"/>
        <v>0</v>
      </c>
      <c r="G260" s="16">
        <f t="shared" si="48"/>
        <v>0</v>
      </c>
      <c r="H260" s="16">
        <f t="shared" si="49"/>
        <v>0</v>
      </c>
      <c r="I260" s="16">
        <f t="shared" si="50"/>
        <v>0</v>
      </c>
      <c r="J260" s="16">
        <f t="shared" si="51"/>
        <v>0</v>
      </c>
      <c r="K260" s="16">
        <f t="shared" ca="1" si="43"/>
        <v>-1.2974977179086558E-3</v>
      </c>
      <c r="L260" s="16">
        <f t="shared" ca="1" si="52"/>
        <v>1.6835003279781698E-6</v>
      </c>
      <c r="M260" s="16">
        <f t="shared" ca="1" si="44"/>
        <v>38542684157.213394</v>
      </c>
      <c r="N260" s="16">
        <f t="shared" ca="1" si="45"/>
        <v>2038025945.6744416</v>
      </c>
      <c r="O260" s="16">
        <f t="shared" ca="1" si="46"/>
        <v>556630545.75968015</v>
      </c>
      <c r="P260" s="12">
        <f t="shared" ca="1" si="53"/>
        <v>1.2974977179086558E-3</v>
      </c>
    </row>
    <row r="261" spans="4:16" x14ac:dyDescent="0.2">
      <c r="D261" s="70">
        <f t="shared" si="42"/>
        <v>0</v>
      </c>
      <c r="E261" s="70">
        <f t="shared" si="42"/>
        <v>0</v>
      </c>
      <c r="F261" s="16">
        <f t="shared" si="47"/>
        <v>0</v>
      </c>
      <c r="G261" s="16">
        <f t="shared" si="48"/>
        <v>0</v>
      </c>
      <c r="H261" s="16">
        <f t="shared" si="49"/>
        <v>0</v>
      </c>
      <c r="I261" s="16">
        <f t="shared" si="50"/>
        <v>0</v>
      </c>
      <c r="J261" s="16">
        <f t="shared" si="51"/>
        <v>0</v>
      </c>
      <c r="K261" s="16">
        <f t="shared" ca="1" si="43"/>
        <v>-1.2974977179086558E-3</v>
      </c>
      <c r="L261" s="16">
        <f t="shared" ca="1" si="52"/>
        <v>1.6835003279781698E-6</v>
      </c>
      <c r="M261" s="16">
        <f t="shared" ca="1" si="44"/>
        <v>38542684157.213394</v>
      </c>
      <c r="N261" s="16">
        <f t="shared" ca="1" si="45"/>
        <v>2038025945.6744416</v>
      </c>
      <c r="O261" s="16">
        <f t="shared" ca="1" si="46"/>
        <v>556630545.75968015</v>
      </c>
      <c r="P261" s="12">
        <f t="shared" ca="1" si="53"/>
        <v>1.2974977179086558E-3</v>
      </c>
    </row>
    <row r="262" spans="4:16" x14ac:dyDescent="0.2">
      <c r="D262" s="70">
        <f t="shared" si="42"/>
        <v>0</v>
      </c>
      <c r="E262" s="70">
        <f t="shared" si="42"/>
        <v>0</v>
      </c>
      <c r="F262" s="16">
        <f t="shared" si="47"/>
        <v>0</v>
      </c>
      <c r="G262" s="16">
        <f t="shared" si="48"/>
        <v>0</v>
      </c>
      <c r="H262" s="16">
        <f t="shared" si="49"/>
        <v>0</v>
      </c>
      <c r="I262" s="16">
        <f t="shared" si="50"/>
        <v>0</v>
      </c>
      <c r="J262" s="16">
        <f t="shared" si="51"/>
        <v>0</v>
      </c>
      <c r="K262" s="16">
        <f t="shared" ca="1" si="43"/>
        <v>-1.2974977179086558E-3</v>
      </c>
      <c r="L262" s="16">
        <f t="shared" ca="1" si="52"/>
        <v>1.6835003279781698E-6</v>
      </c>
      <c r="M262" s="16">
        <f t="shared" ca="1" si="44"/>
        <v>38542684157.213394</v>
      </c>
      <c r="N262" s="16">
        <f t="shared" ca="1" si="45"/>
        <v>2038025945.6744416</v>
      </c>
      <c r="O262" s="16">
        <f t="shared" ca="1" si="46"/>
        <v>556630545.75968015</v>
      </c>
      <c r="P262" s="12">
        <f t="shared" ca="1" si="53"/>
        <v>1.2974977179086558E-3</v>
      </c>
    </row>
    <row r="263" spans="4:16" x14ac:dyDescent="0.2">
      <c r="D263" s="70">
        <f t="shared" si="42"/>
        <v>0</v>
      </c>
      <c r="E263" s="70">
        <f t="shared" si="42"/>
        <v>0</v>
      </c>
      <c r="F263" s="16">
        <f t="shared" si="47"/>
        <v>0</v>
      </c>
      <c r="G263" s="16">
        <f t="shared" si="48"/>
        <v>0</v>
      </c>
      <c r="H263" s="16">
        <f t="shared" si="49"/>
        <v>0</v>
      </c>
      <c r="I263" s="16">
        <f t="shared" si="50"/>
        <v>0</v>
      </c>
      <c r="J263" s="16">
        <f t="shared" si="51"/>
        <v>0</v>
      </c>
      <c r="K263" s="16">
        <f t="shared" ca="1" si="43"/>
        <v>-1.2974977179086558E-3</v>
      </c>
      <c r="L263" s="16">
        <f t="shared" ca="1" si="52"/>
        <v>1.6835003279781698E-6</v>
      </c>
      <c r="M263" s="16">
        <f t="shared" ca="1" si="44"/>
        <v>38542684157.213394</v>
      </c>
      <c r="N263" s="16">
        <f t="shared" ca="1" si="45"/>
        <v>2038025945.6744416</v>
      </c>
      <c r="O263" s="16">
        <f t="shared" ca="1" si="46"/>
        <v>556630545.75968015</v>
      </c>
      <c r="P263" s="12">
        <f t="shared" ca="1" si="53"/>
        <v>1.2974977179086558E-3</v>
      </c>
    </row>
    <row r="264" spans="4:16" x14ac:dyDescent="0.2">
      <c r="D264" s="70">
        <f t="shared" si="42"/>
        <v>0</v>
      </c>
      <c r="E264" s="70">
        <f t="shared" si="42"/>
        <v>0</v>
      </c>
      <c r="F264" s="16">
        <f t="shared" si="47"/>
        <v>0</v>
      </c>
      <c r="G264" s="16">
        <f t="shared" si="48"/>
        <v>0</v>
      </c>
      <c r="H264" s="16">
        <f t="shared" si="49"/>
        <v>0</v>
      </c>
      <c r="I264" s="16">
        <f t="shared" si="50"/>
        <v>0</v>
      </c>
      <c r="J264" s="16">
        <f t="shared" si="51"/>
        <v>0</v>
      </c>
      <c r="K264" s="16">
        <f t="shared" ca="1" si="43"/>
        <v>-1.2974977179086558E-3</v>
      </c>
      <c r="L264" s="16">
        <f t="shared" ca="1" si="52"/>
        <v>1.6835003279781698E-6</v>
      </c>
      <c r="M264" s="16">
        <f t="shared" ca="1" si="44"/>
        <v>38542684157.213394</v>
      </c>
      <c r="N264" s="16">
        <f t="shared" ca="1" si="45"/>
        <v>2038025945.6744416</v>
      </c>
      <c r="O264" s="16">
        <f t="shared" ca="1" si="46"/>
        <v>556630545.75968015</v>
      </c>
      <c r="P264" s="12">
        <f t="shared" ca="1" si="53"/>
        <v>1.2974977179086558E-3</v>
      </c>
    </row>
    <row r="265" spans="4:16" x14ac:dyDescent="0.2">
      <c r="D265" s="70">
        <f t="shared" si="42"/>
        <v>0</v>
      </c>
      <c r="E265" s="70">
        <f t="shared" si="42"/>
        <v>0</v>
      </c>
      <c r="F265" s="16">
        <f t="shared" si="47"/>
        <v>0</v>
      </c>
      <c r="G265" s="16">
        <f t="shared" si="48"/>
        <v>0</v>
      </c>
      <c r="H265" s="16">
        <f t="shared" si="49"/>
        <v>0</v>
      </c>
      <c r="I265" s="16">
        <f t="shared" si="50"/>
        <v>0</v>
      </c>
      <c r="J265" s="16">
        <f t="shared" si="51"/>
        <v>0</v>
      </c>
      <c r="K265" s="16">
        <f t="shared" ca="1" si="43"/>
        <v>-1.2974977179086558E-3</v>
      </c>
      <c r="L265" s="16">
        <f t="shared" ca="1" si="52"/>
        <v>1.6835003279781698E-6</v>
      </c>
      <c r="M265" s="16">
        <f t="shared" ca="1" si="44"/>
        <v>38542684157.213394</v>
      </c>
      <c r="N265" s="16">
        <f t="shared" ca="1" si="45"/>
        <v>2038025945.6744416</v>
      </c>
      <c r="O265" s="16">
        <f t="shared" ca="1" si="46"/>
        <v>556630545.75968015</v>
      </c>
      <c r="P265" s="12">
        <f t="shared" ca="1" si="53"/>
        <v>1.2974977179086558E-3</v>
      </c>
    </row>
    <row r="266" spans="4:16" x14ac:dyDescent="0.2">
      <c r="D266" s="70">
        <f t="shared" si="42"/>
        <v>0</v>
      </c>
      <c r="E266" s="70">
        <f t="shared" si="42"/>
        <v>0</v>
      </c>
      <c r="F266" s="16">
        <f t="shared" si="47"/>
        <v>0</v>
      </c>
      <c r="G266" s="16">
        <f t="shared" si="48"/>
        <v>0</v>
      </c>
      <c r="H266" s="16">
        <f t="shared" si="49"/>
        <v>0</v>
      </c>
      <c r="I266" s="16">
        <f t="shared" si="50"/>
        <v>0</v>
      </c>
      <c r="J266" s="16">
        <f t="shared" si="51"/>
        <v>0</v>
      </c>
      <c r="K266" s="16">
        <f t="shared" ca="1" si="43"/>
        <v>-1.2974977179086558E-3</v>
      </c>
      <c r="L266" s="16">
        <f t="shared" ca="1" si="52"/>
        <v>1.6835003279781698E-6</v>
      </c>
      <c r="M266" s="16">
        <f t="shared" ca="1" si="44"/>
        <v>38542684157.213394</v>
      </c>
      <c r="N266" s="16">
        <f t="shared" ca="1" si="45"/>
        <v>2038025945.6744416</v>
      </c>
      <c r="O266" s="16">
        <f t="shared" ca="1" si="46"/>
        <v>556630545.75968015</v>
      </c>
      <c r="P266" s="12">
        <f t="shared" ca="1" si="53"/>
        <v>1.2974977179086558E-3</v>
      </c>
    </row>
    <row r="267" spans="4:16" x14ac:dyDescent="0.2">
      <c r="D267" s="70">
        <f t="shared" si="42"/>
        <v>0</v>
      </c>
      <c r="E267" s="70">
        <f t="shared" si="42"/>
        <v>0</v>
      </c>
      <c r="F267" s="16">
        <f t="shared" si="47"/>
        <v>0</v>
      </c>
      <c r="G267" s="16">
        <f t="shared" si="48"/>
        <v>0</v>
      </c>
      <c r="H267" s="16">
        <f t="shared" si="49"/>
        <v>0</v>
      </c>
      <c r="I267" s="16">
        <f t="shared" si="50"/>
        <v>0</v>
      </c>
      <c r="J267" s="16">
        <f t="shared" si="51"/>
        <v>0</v>
      </c>
      <c r="K267" s="16">
        <f t="shared" ca="1" si="43"/>
        <v>-1.2974977179086558E-3</v>
      </c>
      <c r="L267" s="16">
        <f t="shared" ca="1" si="52"/>
        <v>1.6835003279781698E-6</v>
      </c>
      <c r="M267" s="16">
        <f t="shared" ca="1" si="44"/>
        <v>38542684157.213394</v>
      </c>
      <c r="N267" s="16">
        <f t="shared" ca="1" si="45"/>
        <v>2038025945.6744416</v>
      </c>
      <c r="O267" s="16">
        <f t="shared" ca="1" si="46"/>
        <v>556630545.75968015</v>
      </c>
      <c r="P267" s="12">
        <f t="shared" ca="1" si="53"/>
        <v>1.2974977179086558E-3</v>
      </c>
    </row>
    <row r="268" spans="4:16" x14ac:dyDescent="0.2">
      <c r="D268" s="70">
        <f t="shared" si="42"/>
        <v>0</v>
      </c>
      <c r="E268" s="70">
        <f t="shared" si="42"/>
        <v>0</v>
      </c>
      <c r="F268" s="16">
        <f t="shared" si="47"/>
        <v>0</v>
      </c>
      <c r="G268" s="16">
        <f t="shared" si="48"/>
        <v>0</v>
      </c>
      <c r="H268" s="16">
        <f t="shared" si="49"/>
        <v>0</v>
      </c>
      <c r="I268" s="16">
        <f t="shared" si="50"/>
        <v>0</v>
      </c>
      <c r="J268" s="16">
        <f t="shared" si="51"/>
        <v>0</v>
      </c>
      <c r="K268" s="16">
        <f t="shared" ca="1" si="43"/>
        <v>-1.2974977179086558E-3</v>
      </c>
      <c r="L268" s="16">
        <f t="shared" ca="1" si="52"/>
        <v>1.6835003279781698E-6</v>
      </c>
      <c r="M268" s="16">
        <f t="shared" ca="1" si="44"/>
        <v>38542684157.213394</v>
      </c>
      <c r="N268" s="16">
        <f t="shared" ca="1" si="45"/>
        <v>2038025945.6744416</v>
      </c>
      <c r="O268" s="16">
        <f t="shared" ca="1" si="46"/>
        <v>556630545.75968015</v>
      </c>
      <c r="P268" s="12">
        <f t="shared" ca="1" si="53"/>
        <v>1.2974977179086558E-3</v>
      </c>
    </row>
    <row r="269" spans="4:16" x14ac:dyDescent="0.2">
      <c r="D269" s="70">
        <f t="shared" si="42"/>
        <v>0</v>
      </c>
      <c r="E269" s="70">
        <f t="shared" si="42"/>
        <v>0</v>
      </c>
      <c r="F269" s="16">
        <f t="shared" si="47"/>
        <v>0</v>
      </c>
      <c r="G269" s="16">
        <f t="shared" si="48"/>
        <v>0</v>
      </c>
      <c r="H269" s="16">
        <f t="shared" si="49"/>
        <v>0</v>
      </c>
      <c r="I269" s="16">
        <f t="shared" si="50"/>
        <v>0</v>
      </c>
      <c r="J269" s="16">
        <f t="shared" si="51"/>
        <v>0</v>
      </c>
      <c r="K269" s="16">
        <f t="shared" ca="1" si="43"/>
        <v>-1.2974977179086558E-3</v>
      </c>
      <c r="L269" s="16">
        <f t="shared" ca="1" si="52"/>
        <v>1.6835003279781698E-6</v>
      </c>
      <c r="M269" s="16">
        <f t="shared" ca="1" si="44"/>
        <v>38542684157.213394</v>
      </c>
      <c r="N269" s="16">
        <f t="shared" ca="1" si="45"/>
        <v>2038025945.6744416</v>
      </c>
      <c r="O269" s="16">
        <f t="shared" ca="1" si="46"/>
        <v>556630545.75968015</v>
      </c>
      <c r="P269" s="12">
        <f t="shared" ca="1" si="53"/>
        <v>1.2974977179086558E-3</v>
      </c>
    </row>
    <row r="270" spans="4:16" x14ac:dyDescent="0.2">
      <c r="D270" s="70">
        <f t="shared" si="42"/>
        <v>0</v>
      </c>
      <c r="E270" s="70">
        <f t="shared" si="42"/>
        <v>0</v>
      </c>
      <c r="F270" s="16">
        <f t="shared" si="47"/>
        <v>0</v>
      </c>
      <c r="G270" s="16">
        <f t="shared" si="48"/>
        <v>0</v>
      </c>
      <c r="H270" s="16">
        <f t="shared" si="49"/>
        <v>0</v>
      </c>
      <c r="I270" s="16">
        <f t="shared" si="50"/>
        <v>0</v>
      </c>
      <c r="J270" s="16">
        <f t="shared" si="51"/>
        <v>0</v>
      </c>
      <c r="K270" s="16">
        <f t="shared" ca="1" si="43"/>
        <v>-1.2974977179086558E-3</v>
      </c>
      <c r="L270" s="16">
        <f t="shared" ca="1" si="52"/>
        <v>1.6835003279781698E-6</v>
      </c>
      <c r="M270" s="16">
        <f t="shared" ca="1" si="44"/>
        <v>38542684157.213394</v>
      </c>
      <c r="N270" s="16">
        <f t="shared" ca="1" si="45"/>
        <v>2038025945.6744416</v>
      </c>
      <c r="O270" s="16">
        <f t="shared" ca="1" si="46"/>
        <v>556630545.75968015</v>
      </c>
      <c r="P270" s="12">
        <f t="shared" ca="1" si="53"/>
        <v>1.2974977179086558E-3</v>
      </c>
    </row>
    <row r="271" spans="4:16" x14ac:dyDescent="0.2">
      <c r="D271" s="70">
        <f t="shared" si="42"/>
        <v>0</v>
      </c>
      <c r="E271" s="70">
        <f t="shared" si="42"/>
        <v>0</v>
      </c>
      <c r="F271" s="16">
        <f t="shared" si="47"/>
        <v>0</v>
      </c>
      <c r="G271" s="16">
        <f t="shared" si="48"/>
        <v>0</v>
      </c>
      <c r="H271" s="16">
        <f t="shared" si="49"/>
        <v>0</v>
      </c>
      <c r="I271" s="16">
        <f t="shared" si="50"/>
        <v>0</v>
      </c>
      <c r="J271" s="16">
        <f t="shared" si="51"/>
        <v>0</v>
      </c>
      <c r="K271" s="16">
        <f t="shared" ca="1" si="43"/>
        <v>-1.2974977179086558E-3</v>
      </c>
      <c r="L271" s="16">
        <f t="shared" ca="1" si="52"/>
        <v>1.6835003279781698E-6</v>
      </c>
      <c r="M271" s="16">
        <f t="shared" ca="1" si="44"/>
        <v>38542684157.213394</v>
      </c>
      <c r="N271" s="16">
        <f t="shared" ca="1" si="45"/>
        <v>2038025945.6744416</v>
      </c>
      <c r="O271" s="16">
        <f t="shared" ca="1" si="46"/>
        <v>556630545.75968015</v>
      </c>
      <c r="P271" s="12">
        <f t="shared" ca="1" si="53"/>
        <v>1.2974977179086558E-3</v>
      </c>
    </row>
    <row r="272" spans="4:16" x14ac:dyDescent="0.2">
      <c r="D272" s="70">
        <f t="shared" si="42"/>
        <v>0</v>
      </c>
      <c r="E272" s="70">
        <f t="shared" si="42"/>
        <v>0</v>
      </c>
      <c r="F272" s="16">
        <f t="shared" si="47"/>
        <v>0</v>
      </c>
      <c r="G272" s="16">
        <f t="shared" si="48"/>
        <v>0</v>
      </c>
      <c r="H272" s="16">
        <f t="shared" si="49"/>
        <v>0</v>
      </c>
      <c r="I272" s="16">
        <f t="shared" si="50"/>
        <v>0</v>
      </c>
      <c r="J272" s="16">
        <f t="shared" si="51"/>
        <v>0</v>
      </c>
      <c r="K272" s="16">
        <f t="shared" ca="1" si="43"/>
        <v>-1.2974977179086558E-3</v>
      </c>
      <c r="L272" s="16">
        <f t="shared" ca="1" si="52"/>
        <v>1.6835003279781698E-6</v>
      </c>
      <c r="M272" s="16">
        <f t="shared" ca="1" si="44"/>
        <v>38542684157.213394</v>
      </c>
      <c r="N272" s="16">
        <f t="shared" ca="1" si="45"/>
        <v>2038025945.6744416</v>
      </c>
      <c r="O272" s="16">
        <f t="shared" ca="1" si="46"/>
        <v>556630545.75968015</v>
      </c>
      <c r="P272" s="12">
        <f t="shared" ca="1" si="53"/>
        <v>1.2974977179086558E-3</v>
      </c>
    </row>
    <row r="273" spans="4:16" x14ac:dyDescent="0.2">
      <c r="D273" s="70">
        <f t="shared" si="42"/>
        <v>0</v>
      </c>
      <c r="E273" s="70">
        <f t="shared" si="42"/>
        <v>0</v>
      </c>
      <c r="F273" s="16">
        <f t="shared" si="47"/>
        <v>0</v>
      </c>
      <c r="G273" s="16">
        <f t="shared" si="48"/>
        <v>0</v>
      </c>
      <c r="H273" s="16">
        <f t="shared" si="49"/>
        <v>0</v>
      </c>
      <c r="I273" s="16">
        <f t="shared" si="50"/>
        <v>0</v>
      </c>
      <c r="J273" s="16">
        <f t="shared" si="51"/>
        <v>0</v>
      </c>
      <c r="K273" s="16">
        <f t="shared" ca="1" si="43"/>
        <v>-1.2974977179086558E-3</v>
      </c>
      <c r="L273" s="16">
        <f t="shared" ca="1" si="52"/>
        <v>1.6835003279781698E-6</v>
      </c>
      <c r="M273" s="16">
        <f t="shared" ca="1" si="44"/>
        <v>38542684157.213394</v>
      </c>
      <c r="N273" s="16">
        <f t="shared" ca="1" si="45"/>
        <v>2038025945.6744416</v>
      </c>
      <c r="O273" s="16">
        <f t="shared" ca="1" si="46"/>
        <v>556630545.75968015</v>
      </c>
      <c r="P273" s="12">
        <f t="shared" ca="1" si="53"/>
        <v>1.2974977179086558E-3</v>
      </c>
    </row>
    <row r="274" spans="4:16" x14ac:dyDescent="0.2">
      <c r="D274" s="70">
        <f t="shared" si="42"/>
        <v>0</v>
      </c>
      <c r="E274" s="70">
        <f t="shared" si="42"/>
        <v>0</v>
      </c>
      <c r="F274" s="16">
        <f t="shared" si="47"/>
        <v>0</v>
      </c>
      <c r="G274" s="16">
        <f t="shared" si="48"/>
        <v>0</v>
      </c>
      <c r="H274" s="16">
        <f t="shared" si="49"/>
        <v>0</v>
      </c>
      <c r="I274" s="16">
        <f t="shared" si="50"/>
        <v>0</v>
      </c>
      <c r="J274" s="16">
        <f t="shared" si="51"/>
        <v>0</v>
      </c>
      <c r="K274" s="16">
        <f t="shared" ca="1" si="43"/>
        <v>-1.2974977179086558E-3</v>
      </c>
      <c r="L274" s="16">
        <f t="shared" ca="1" si="52"/>
        <v>1.6835003279781698E-6</v>
      </c>
      <c r="M274" s="16">
        <f t="shared" ca="1" si="44"/>
        <v>38542684157.213394</v>
      </c>
      <c r="N274" s="16">
        <f t="shared" ca="1" si="45"/>
        <v>2038025945.6744416</v>
      </c>
      <c r="O274" s="16">
        <f t="shared" ca="1" si="46"/>
        <v>556630545.75968015</v>
      </c>
      <c r="P274" s="12">
        <f t="shared" ca="1" si="53"/>
        <v>1.2974977179086558E-3</v>
      </c>
    </row>
    <row r="275" spans="4:16" x14ac:dyDescent="0.2">
      <c r="D275" s="70">
        <f t="shared" si="42"/>
        <v>0</v>
      </c>
      <c r="E275" s="70">
        <f t="shared" si="42"/>
        <v>0</v>
      </c>
      <c r="F275" s="16">
        <f t="shared" si="47"/>
        <v>0</v>
      </c>
      <c r="G275" s="16">
        <f t="shared" si="48"/>
        <v>0</v>
      </c>
      <c r="H275" s="16">
        <f t="shared" si="49"/>
        <v>0</v>
      </c>
      <c r="I275" s="16">
        <f t="shared" si="50"/>
        <v>0</v>
      </c>
      <c r="J275" s="16">
        <f t="shared" si="51"/>
        <v>0</v>
      </c>
      <c r="K275" s="16">
        <f t="shared" ca="1" si="43"/>
        <v>-1.2974977179086558E-3</v>
      </c>
      <c r="L275" s="16">
        <f t="shared" ca="1" si="52"/>
        <v>1.6835003279781698E-6</v>
      </c>
      <c r="M275" s="16">
        <f t="shared" ca="1" si="44"/>
        <v>38542684157.213394</v>
      </c>
      <c r="N275" s="16">
        <f t="shared" ca="1" si="45"/>
        <v>2038025945.6744416</v>
      </c>
      <c r="O275" s="16">
        <f t="shared" ca="1" si="46"/>
        <v>556630545.75968015</v>
      </c>
      <c r="P275" s="12">
        <f t="shared" ca="1" si="53"/>
        <v>1.2974977179086558E-3</v>
      </c>
    </row>
    <row r="276" spans="4:16" x14ac:dyDescent="0.2">
      <c r="D276" s="70">
        <f t="shared" si="42"/>
        <v>0</v>
      </c>
      <c r="E276" s="70">
        <f t="shared" si="42"/>
        <v>0</v>
      </c>
      <c r="F276" s="16">
        <f t="shared" si="47"/>
        <v>0</v>
      </c>
      <c r="G276" s="16">
        <f t="shared" si="48"/>
        <v>0</v>
      </c>
      <c r="H276" s="16">
        <f t="shared" si="49"/>
        <v>0</v>
      </c>
      <c r="I276" s="16">
        <f t="shared" si="50"/>
        <v>0</v>
      </c>
      <c r="J276" s="16">
        <f t="shared" si="51"/>
        <v>0</v>
      </c>
      <c r="K276" s="16">
        <f t="shared" ca="1" si="43"/>
        <v>-1.2974977179086558E-3</v>
      </c>
      <c r="L276" s="16">
        <f t="shared" ca="1" si="52"/>
        <v>1.6835003279781698E-6</v>
      </c>
      <c r="M276" s="16">
        <f t="shared" ca="1" si="44"/>
        <v>38542684157.213394</v>
      </c>
      <c r="N276" s="16">
        <f t="shared" ca="1" si="45"/>
        <v>2038025945.6744416</v>
      </c>
      <c r="O276" s="16">
        <f t="shared" ca="1" si="46"/>
        <v>556630545.75968015</v>
      </c>
      <c r="P276" s="12">
        <f t="shared" ca="1" si="53"/>
        <v>1.2974977179086558E-3</v>
      </c>
    </row>
    <row r="277" spans="4:16" x14ac:dyDescent="0.2">
      <c r="D277" s="70">
        <f t="shared" ref="D277:E340" si="54">A277/A$18</f>
        <v>0</v>
      </c>
      <c r="E277" s="70">
        <f t="shared" si="54"/>
        <v>0</v>
      </c>
      <c r="F277" s="16">
        <f t="shared" si="47"/>
        <v>0</v>
      </c>
      <c r="G277" s="16">
        <f t="shared" si="48"/>
        <v>0</v>
      </c>
      <c r="H277" s="16">
        <f t="shared" si="49"/>
        <v>0</v>
      </c>
      <c r="I277" s="16">
        <f t="shared" si="50"/>
        <v>0</v>
      </c>
      <c r="J277" s="16">
        <f t="shared" si="51"/>
        <v>0</v>
      </c>
      <c r="K277" s="16">
        <f t="shared" ref="K277:K342" ca="1" si="55">+E$4+E$5*D277+E$6*D277^2</f>
        <v>-1.2974977179086558E-3</v>
      </c>
      <c r="L277" s="16">
        <f t="shared" ca="1" si="52"/>
        <v>1.6835003279781698E-6</v>
      </c>
      <c r="M277" s="16">
        <f t="shared" ref="M277:M340" ca="1" si="56">(M$1-M$2*D277+M$3*F277)^2</f>
        <v>38542684157.213394</v>
      </c>
      <c r="N277" s="16">
        <f t="shared" ref="N277:N340" ca="1" si="57">(-M$2+M$4*D277-M$5*F277)^2</f>
        <v>2038025945.6744416</v>
      </c>
      <c r="O277" s="16">
        <f t="shared" ref="O277:O340" ca="1" si="58">+(M$3-D277*M$5+F277*M$6)^2</f>
        <v>556630545.75968015</v>
      </c>
      <c r="P277" s="12">
        <f t="shared" ca="1" si="53"/>
        <v>1.2974977179086558E-3</v>
      </c>
    </row>
    <row r="278" spans="4:16" x14ac:dyDescent="0.2">
      <c r="D278" s="70">
        <f t="shared" si="54"/>
        <v>0</v>
      </c>
      <c r="E278" s="70">
        <f t="shared" si="54"/>
        <v>0</v>
      </c>
      <c r="F278" s="16">
        <f t="shared" ref="F278:F341" si="59">D278*D278</f>
        <v>0</v>
      </c>
      <c r="G278" s="16">
        <f t="shared" ref="G278:G341" si="60">D278*F278</f>
        <v>0</v>
      </c>
      <c r="H278" s="16">
        <f t="shared" ref="H278:H341" si="61">F278*F278</f>
        <v>0</v>
      </c>
      <c r="I278" s="16">
        <f t="shared" ref="I278:I341" si="62">E278*D278</f>
        <v>0</v>
      </c>
      <c r="J278" s="16">
        <f t="shared" ref="J278:J341" si="63">I278*D278</f>
        <v>0</v>
      </c>
      <c r="K278" s="16">
        <f t="shared" ca="1" si="55"/>
        <v>-1.2974977179086558E-3</v>
      </c>
      <c r="L278" s="16">
        <f t="shared" ref="L278:L341" ca="1" si="64">+(K278-E278)^2</f>
        <v>1.6835003279781698E-6</v>
      </c>
      <c r="M278" s="16">
        <f t="shared" ca="1" si="56"/>
        <v>38542684157.213394</v>
      </c>
      <c r="N278" s="16">
        <f t="shared" ca="1" si="57"/>
        <v>2038025945.6744416</v>
      </c>
      <c r="O278" s="16">
        <f t="shared" ca="1" si="58"/>
        <v>556630545.75968015</v>
      </c>
      <c r="P278" s="12">
        <f t="shared" ref="P278:P341" ca="1" si="65">+E278-K278</f>
        <v>1.2974977179086558E-3</v>
      </c>
    </row>
    <row r="279" spans="4:16" x14ac:dyDescent="0.2">
      <c r="D279" s="70">
        <f t="shared" si="54"/>
        <v>0</v>
      </c>
      <c r="E279" s="70">
        <f t="shared" si="54"/>
        <v>0</v>
      </c>
      <c r="F279" s="16">
        <f t="shared" si="59"/>
        <v>0</v>
      </c>
      <c r="G279" s="16">
        <f t="shared" si="60"/>
        <v>0</v>
      </c>
      <c r="H279" s="16">
        <f t="shared" si="61"/>
        <v>0</v>
      </c>
      <c r="I279" s="16">
        <f t="shared" si="62"/>
        <v>0</v>
      </c>
      <c r="J279" s="16">
        <f t="shared" si="63"/>
        <v>0</v>
      </c>
      <c r="K279" s="16">
        <f t="shared" ca="1" si="55"/>
        <v>-1.2974977179086558E-3</v>
      </c>
      <c r="L279" s="16">
        <f t="shared" ca="1" si="64"/>
        <v>1.6835003279781698E-6</v>
      </c>
      <c r="M279" s="16">
        <f t="shared" ca="1" si="56"/>
        <v>38542684157.213394</v>
      </c>
      <c r="N279" s="16">
        <f t="shared" ca="1" si="57"/>
        <v>2038025945.6744416</v>
      </c>
      <c r="O279" s="16">
        <f t="shared" ca="1" si="58"/>
        <v>556630545.75968015</v>
      </c>
      <c r="P279" s="12">
        <f t="shared" ca="1" si="65"/>
        <v>1.2974977179086558E-3</v>
      </c>
    </row>
    <row r="280" spans="4:16" x14ac:dyDescent="0.2">
      <c r="D280" s="70">
        <f t="shared" si="54"/>
        <v>0</v>
      </c>
      <c r="E280" s="70">
        <f t="shared" si="54"/>
        <v>0</v>
      </c>
      <c r="F280" s="16">
        <f t="shared" si="59"/>
        <v>0</v>
      </c>
      <c r="G280" s="16">
        <f t="shared" si="60"/>
        <v>0</v>
      </c>
      <c r="H280" s="16">
        <f t="shared" si="61"/>
        <v>0</v>
      </c>
      <c r="I280" s="16">
        <f t="shared" si="62"/>
        <v>0</v>
      </c>
      <c r="J280" s="16">
        <f t="shared" si="63"/>
        <v>0</v>
      </c>
      <c r="K280" s="16">
        <f t="shared" ca="1" si="55"/>
        <v>-1.2974977179086558E-3</v>
      </c>
      <c r="L280" s="16">
        <f t="shared" ca="1" si="64"/>
        <v>1.6835003279781698E-6</v>
      </c>
      <c r="M280" s="16">
        <f t="shared" ca="1" si="56"/>
        <v>38542684157.213394</v>
      </c>
      <c r="N280" s="16">
        <f t="shared" ca="1" si="57"/>
        <v>2038025945.6744416</v>
      </c>
      <c r="O280" s="16">
        <f t="shared" ca="1" si="58"/>
        <v>556630545.75968015</v>
      </c>
      <c r="P280" s="12">
        <f t="shared" ca="1" si="65"/>
        <v>1.2974977179086558E-3</v>
      </c>
    </row>
    <row r="281" spans="4:16" x14ac:dyDescent="0.2">
      <c r="D281" s="70">
        <f t="shared" si="54"/>
        <v>0</v>
      </c>
      <c r="E281" s="70">
        <f t="shared" si="54"/>
        <v>0</v>
      </c>
      <c r="F281" s="16">
        <f t="shared" si="59"/>
        <v>0</v>
      </c>
      <c r="G281" s="16">
        <f t="shared" si="60"/>
        <v>0</v>
      </c>
      <c r="H281" s="16">
        <f t="shared" si="61"/>
        <v>0</v>
      </c>
      <c r="I281" s="16">
        <f t="shared" si="62"/>
        <v>0</v>
      </c>
      <c r="J281" s="16">
        <f t="shared" si="63"/>
        <v>0</v>
      </c>
      <c r="K281" s="16">
        <f t="shared" ca="1" si="55"/>
        <v>-1.2974977179086558E-3</v>
      </c>
      <c r="L281" s="16">
        <f t="shared" ca="1" si="64"/>
        <v>1.6835003279781698E-6</v>
      </c>
      <c r="M281" s="16">
        <f t="shared" ca="1" si="56"/>
        <v>38542684157.213394</v>
      </c>
      <c r="N281" s="16">
        <f t="shared" ca="1" si="57"/>
        <v>2038025945.6744416</v>
      </c>
      <c r="O281" s="16">
        <f t="shared" ca="1" si="58"/>
        <v>556630545.75968015</v>
      </c>
      <c r="P281" s="12">
        <f t="shared" ca="1" si="65"/>
        <v>1.2974977179086558E-3</v>
      </c>
    </row>
    <row r="282" spans="4:16" x14ac:dyDescent="0.2">
      <c r="D282" s="70">
        <f t="shared" si="54"/>
        <v>0</v>
      </c>
      <c r="E282" s="70">
        <f t="shared" si="54"/>
        <v>0</v>
      </c>
      <c r="F282" s="16">
        <f t="shared" si="59"/>
        <v>0</v>
      </c>
      <c r="G282" s="16">
        <f t="shared" si="60"/>
        <v>0</v>
      </c>
      <c r="H282" s="16">
        <f t="shared" si="61"/>
        <v>0</v>
      </c>
      <c r="I282" s="16">
        <f t="shared" si="62"/>
        <v>0</v>
      </c>
      <c r="J282" s="16">
        <f t="shared" si="63"/>
        <v>0</v>
      </c>
      <c r="K282" s="16">
        <f t="shared" ca="1" si="55"/>
        <v>-1.2974977179086558E-3</v>
      </c>
      <c r="L282" s="16">
        <f t="shared" ca="1" si="64"/>
        <v>1.6835003279781698E-6</v>
      </c>
      <c r="M282" s="16">
        <f t="shared" ca="1" si="56"/>
        <v>38542684157.213394</v>
      </c>
      <c r="N282" s="16">
        <f t="shared" ca="1" si="57"/>
        <v>2038025945.6744416</v>
      </c>
      <c r="O282" s="16">
        <f t="shared" ca="1" si="58"/>
        <v>556630545.75968015</v>
      </c>
      <c r="P282" s="12">
        <f t="shared" ca="1" si="65"/>
        <v>1.2974977179086558E-3</v>
      </c>
    </row>
    <row r="283" spans="4:16" x14ac:dyDescent="0.2">
      <c r="D283" s="70">
        <f t="shared" si="54"/>
        <v>0</v>
      </c>
      <c r="E283" s="70">
        <f t="shared" si="54"/>
        <v>0</v>
      </c>
      <c r="F283" s="16">
        <f t="shared" si="59"/>
        <v>0</v>
      </c>
      <c r="G283" s="16">
        <f t="shared" si="60"/>
        <v>0</v>
      </c>
      <c r="H283" s="16">
        <f t="shared" si="61"/>
        <v>0</v>
      </c>
      <c r="I283" s="16">
        <f t="shared" si="62"/>
        <v>0</v>
      </c>
      <c r="J283" s="16">
        <f t="shared" si="63"/>
        <v>0</v>
      </c>
      <c r="K283" s="16">
        <f t="shared" ca="1" si="55"/>
        <v>-1.2974977179086558E-3</v>
      </c>
      <c r="L283" s="16">
        <f t="shared" ca="1" si="64"/>
        <v>1.6835003279781698E-6</v>
      </c>
      <c r="M283" s="16">
        <f t="shared" ca="1" si="56"/>
        <v>38542684157.213394</v>
      </c>
      <c r="N283" s="16">
        <f t="shared" ca="1" si="57"/>
        <v>2038025945.6744416</v>
      </c>
      <c r="O283" s="16">
        <f t="shared" ca="1" si="58"/>
        <v>556630545.75968015</v>
      </c>
      <c r="P283" s="12">
        <f t="shared" ca="1" si="65"/>
        <v>1.2974977179086558E-3</v>
      </c>
    </row>
    <row r="284" spans="4:16" x14ac:dyDescent="0.2">
      <c r="D284" s="70">
        <f t="shared" si="54"/>
        <v>0</v>
      </c>
      <c r="E284" s="70">
        <f t="shared" si="54"/>
        <v>0</v>
      </c>
      <c r="F284" s="16">
        <f t="shared" si="59"/>
        <v>0</v>
      </c>
      <c r="G284" s="16">
        <f t="shared" si="60"/>
        <v>0</v>
      </c>
      <c r="H284" s="16">
        <f t="shared" si="61"/>
        <v>0</v>
      </c>
      <c r="I284" s="16">
        <f t="shared" si="62"/>
        <v>0</v>
      </c>
      <c r="J284" s="16">
        <f t="shared" si="63"/>
        <v>0</v>
      </c>
      <c r="K284" s="16">
        <f t="shared" ca="1" si="55"/>
        <v>-1.2974977179086558E-3</v>
      </c>
      <c r="L284" s="16">
        <f t="shared" ca="1" si="64"/>
        <v>1.6835003279781698E-6</v>
      </c>
      <c r="M284" s="16">
        <f t="shared" ca="1" si="56"/>
        <v>38542684157.213394</v>
      </c>
      <c r="N284" s="16">
        <f t="shared" ca="1" si="57"/>
        <v>2038025945.6744416</v>
      </c>
      <c r="O284" s="16">
        <f t="shared" ca="1" si="58"/>
        <v>556630545.75968015</v>
      </c>
      <c r="P284" s="12">
        <f t="shared" ca="1" si="65"/>
        <v>1.2974977179086558E-3</v>
      </c>
    </row>
    <row r="285" spans="4:16" x14ac:dyDescent="0.2">
      <c r="D285" s="70">
        <f t="shared" si="54"/>
        <v>0</v>
      </c>
      <c r="E285" s="70">
        <f t="shared" si="54"/>
        <v>0</v>
      </c>
      <c r="F285" s="16">
        <f t="shared" si="59"/>
        <v>0</v>
      </c>
      <c r="G285" s="16">
        <f t="shared" si="60"/>
        <v>0</v>
      </c>
      <c r="H285" s="16">
        <f t="shared" si="61"/>
        <v>0</v>
      </c>
      <c r="I285" s="16">
        <f t="shared" si="62"/>
        <v>0</v>
      </c>
      <c r="J285" s="16">
        <f t="shared" si="63"/>
        <v>0</v>
      </c>
      <c r="K285" s="16">
        <f t="shared" ca="1" si="55"/>
        <v>-1.2974977179086558E-3</v>
      </c>
      <c r="L285" s="16">
        <f t="shared" ca="1" si="64"/>
        <v>1.6835003279781698E-6</v>
      </c>
      <c r="M285" s="16">
        <f t="shared" ca="1" si="56"/>
        <v>38542684157.213394</v>
      </c>
      <c r="N285" s="16">
        <f t="shared" ca="1" si="57"/>
        <v>2038025945.6744416</v>
      </c>
      <c r="O285" s="16">
        <f t="shared" ca="1" si="58"/>
        <v>556630545.75968015</v>
      </c>
      <c r="P285" s="12">
        <f t="shared" ca="1" si="65"/>
        <v>1.2974977179086558E-3</v>
      </c>
    </row>
    <row r="286" spans="4:16" x14ac:dyDescent="0.2">
      <c r="D286" s="70">
        <f t="shared" si="54"/>
        <v>0</v>
      </c>
      <c r="E286" s="70">
        <f t="shared" si="54"/>
        <v>0</v>
      </c>
      <c r="F286" s="16">
        <f t="shared" si="59"/>
        <v>0</v>
      </c>
      <c r="G286" s="16">
        <f t="shared" si="60"/>
        <v>0</v>
      </c>
      <c r="H286" s="16">
        <f t="shared" si="61"/>
        <v>0</v>
      </c>
      <c r="I286" s="16">
        <f t="shared" si="62"/>
        <v>0</v>
      </c>
      <c r="J286" s="16">
        <f t="shared" si="63"/>
        <v>0</v>
      </c>
      <c r="K286" s="16">
        <f t="shared" ca="1" si="55"/>
        <v>-1.2974977179086558E-3</v>
      </c>
      <c r="L286" s="16">
        <f t="shared" ca="1" si="64"/>
        <v>1.6835003279781698E-6</v>
      </c>
      <c r="M286" s="16">
        <f t="shared" ca="1" si="56"/>
        <v>38542684157.213394</v>
      </c>
      <c r="N286" s="16">
        <f t="shared" ca="1" si="57"/>
        <v>2038025945.6744416</v>
      </c>
      <c r="O286" s="16">
        <f t="shared" ca="1" si="58"/>
        <v>556630545.75968015</v>
      </c>
      <c r="P286" s="12">
        <f t="shared" ca="1" si="65"/>
        <v>1.2974977179086558E-3</v>
      </c>
    </row>
    <row r="287" spans="4:16" x14ac:dyDescent="0.2">
      <c r="D287" s="70">
        <f t="shared" si="54"/>
        <v>0</v>
      </c>
      <c r="E287" s="70">
        <f t="shared" si="54"/>
        <v>0</v>
      </c>
      <c r="F287" s="16">
        <f t="shared" si="59"/>
        <v>0</v>
      </c>
      <c r="G287" s="16">
        <f t="shared" si="60"/>
        <v>0</v>
      </c>
      <c r="H287" s="16">
        <f t="shared" si="61"/>
        <v>0</v>
      </c>
      <c r="I287" s="16">
        <f t="shared" si="62"/>
        <v>0</v>
      </c>
      <c r="J287" s="16">
        <f t="shared" si="63"/>
        <v>0</v>
      </c>
      <c r="K287" s="16">
        <f t="shared" ca="1" si="55"/>
        <v>-1.2974977179086558E-3</v>
      </c>
      <c r="L287" s="16">
        <f t="shared" ca="1" si="64"/>
        <v>1.6835003279781698E-6</v>
      </c>
      <c r="M287" s="16">
        <f t="shared" ca="1" si="56"/>
        <v>38542684157.213394</v>
      </c>
      <c r="N287" s="16">
        <f t="shared" ca="1" si="57"/>
        <v>2038025945.6744416</v>
      </c>
      <c r="O287" s="16">
        <f t="shared" ca="1" si="58"/>
        <v>556630545.75968015</v>
      </c>
      <c r="P287" s="12">
        <f t="shared" ca="1" si="65"/>
        <v>1.2974977179086558E-3</v>
      </c>
    </row>
    <row r="288" spans="4:16" x14ac:dyDescent="0.2">
      <c r="D288" s="70">
        <f t="shared" si="54"/>
        <v>0</v>
      </c>
      <c r="E288" s="70">
        <f t="shared" si="54"/>
        <v>0</v>
      </c>
      <c r="F288" s="16">
        <f t="shared" si="59"/>
        <v>0</v>
      </c>
      <c r="G288" s="16">
        <f t="shared" si="60"/>
        <v>0</v>
      </c>
      <c r="H288" s="16">
        <f t="shared" si="61"/>
        <v>0</v>
      </c>
      <c r="I288" s="16">
        <f t="shared" si="62"/>
        <v>0</v>
      </c>
      <c r="J288" s="16">
        <f t="shared" si="63"/>
        <v>0</v>
      </c>
      <c r="K288" s="16">
        <f t="shared" ca="1" si="55"/>
        <v>-1.2974977179086558E-3</v>
      </c>
      <c r="L288" s="16">
        <f t="shared" ca="1" si="64"/>
        <v>1.6835003279781698E-6</v>
      </c>
      <c r="M288" s="16">
        <f t="shared" ca="1" si="56"/>
        <v>38542684157.213394</v>
      </c>
      <c r="N288" s="16">
        <f t="shared" ca="1" si="57"/>
        <v>2038025945.6744416</v>
      </c>
      <c r="O288" s="16">
        <f t="shared" ca="1" si="58"/>
        <v>556630545.75968015</v>
      </c>
      <c r="P288" s="12">
        <f t="shared" ca="1" si="65"/>
        <v>1.2974977179086558E-3</v>
      </c>
    </row>
    <row r="289" spans="4:16" x14ac:dyDescent="0.2">
      <c r="D289" s="70">
        <f t="shared" si="54"/>
        <v>0</v>
      </c>
      <c r="E289" s="70">
        <f t="shared" si="54"/>
        <v>0</v>
      </c>
      <c r="F289" s="16">
        <f t="shared" si="59"/>
        <v>0</v>
      </c>
      <c r="G289" s="16">
        <f t="shared" si="60"/>
        <v>0</v>
      </c>
      <c r="H289" s="16">
        <f t="shared" si="61"/>
        <v>0</v>
      </c>
      <c r="I289" s="16">
        <f t="shared" si="62"/>
        <v>0</v>
      </c>
      <c r="J289" s="16">
        <f t="shared" si="63"/>
        <v>0</v>
      </c>
      <c r="K289" s="16">
        <f t="shared" ca="1" si="55"/>
        <v>-1.2974977179086558E-3</v>
      </c>
      <c r="L289" s="16">
        <f t="shared" ca="1" si="64"/>
        <v>1.6835003279781698E-6</v>
      </c>
      <c r="M289" s="16">
        <f t="shared" ca="1" si="56"/>
        <v>38542684157.213394</v>
      </c>
      <c r="N289" s="16">
        <f t="shared" ca="1" si="57"/>
        <v>2038025945.6744416</v>
      </c>
      <c r="O289" s="16">
        <f t="shared" ca="1" si="58"/>
        <v>556630545.75968015</v>
      </c>
      <c r="P289" s="12">
        <f t="shared" ca="1" si="65"/>
        <v>1.2974977179086558E-3</v>
      </c>
    </row>
    <row r="290" spans="4:16" x14ac:dyDescent="0.2">
      <c r="D290" s="70">
        <f t="shared" si="54"/>
        <v>0</v>
      </c>
      <c r="E290" s="70">
        <f t="shared" si="54"/>
        <v>0</v>
      </c>
      <c r="F290" s="16">
        <f t="shared" si="59"/>
        <v>0</v>
      </c>
      <c r="G290" s="16">
        <f t="shared" si="60"/>
        <v>0</v>
      </c>
      <c r="H290" s="16">
        <f t="shared" si="61"/>
        <v>0</v>
      </c>
      <c r="I290" s="16">
        <f t="shared" si="62"/>
        <v>0</v>
      </c>
      <c r="J290" s="16">
        <f t="shared" si="63"/>
        <v>0</v>
      </c>
      <c r="K290" s="16">
        <f t="shared" ca="1" si="55"/>
        <v>-1.2974977179086558E-3</v>
      </c>
      <c r="L290" s="16">
        <f t="shared" ca="1" si="64"/>
        <v>1.6835003279781698E-6</v>
      </c>
      <c r="M290" s="16">
        <f t="shared" ca="1" si="56"/>
        <v>38542684157.213394</v>
      </c>
      <c r="N290" s="16">
        <f t="shared" ca="1" si="57"/>
        <v>2038025945.6744416</v>
      </c>
      <c r="O290" s="16">
        <f t="shared" ca="1" si="58"/>
        <v>556630545.75968015</v>
      </c>
      <c r="P290" s="12">
        <f t="shared" ca="1" si="65"/>
        <v>1.2974977179086558E-3</v>
      </c>
    </row>
    <row r="291" spans="4:16" x14ac:dyDescent="0.2">
      <c r="D291" s="70">
        <f t="shared" si="54"/>
        <v>0</v>
      </c>
      <c r="E291" s="70">
        <f t="shared" si="54"/>
        <v>0</v>
      </c>
      <c r="F291" s="16">
        <f t="shared" si="59"/>
        <v>0</v>
      </c>
      <c r="G291" s="16">
        <f t="shared" si="60"/>
        <v>0</v>
      </c>
      <c r="H291" s="16">
        <f t="shared" si="61"/>
        <v>0</v>
      </c>
      <c r="I291" s="16">
        <f t="shared" si="62"/>
        <v>0</v>
      </c>
      <c r="J291" s="16">
        <f t="shared" si="63"/>
        <v>0</v>
      </c>
      <c r="K291" s="16">
        <f t="shared" ca="1" si="55"/>
        <v>-1.2974977179086558E-3</v>
      </c>
      <c r="L291" s="16">
        <f t="shared" ca="1" si="64"/>
        <v>1.6835003279781698E-6</v>
      </c>
      <c r="M291" s="16">
        <f t="shared" ca="1" si="56"/>
        <v>38542684157.213394</v>
      </c>
      <c r="N291" s="16">
        <f t="shared" ca="1" si="57"/>
        <v>2038025945.6744416</v>
      </c>
      <c r="O291" s="16">
        <f t="shared" ca="1" si="58"/>
        <v>556630545.75968015</v>
      </c>
      <c r="P291" s="12">
        <f t="shared" ca="1" si="65"/>
        <v>1.2974977179086558E-3</v>
      </c>
    </row>
    <row r="292" spans="4:16" x14ac:dyDescent="0.2">
      <c r="D292" s="70">
        <f t="shared" si="54"/>
        <v>0</v>
      </c>
      <c r="E292" s="70">
        <f t="shared" si="54"/>
        <v>0</v>
      </c>
      <c r="F292" s="16">
        <f t="shared" si="59"/>
        <v>0</v>
      </c>
      <c r="G292" s="16">
        <f t="shared" si="60"/>
        <v>0</v>
      </c>
      <c r="H292" s="16">
        <f t="shared" si="61"/>
        <v>0</v>
      </c>
      <c r="I292" s="16">
        <f t="shared" si="62"/>
        <v>0</v>
      </c>
      <c r="J292" s="16">
        <f t="shared" si="63"/>
        <v>0</v>
      </c>
      <c r="K292" s="16">
        <f t="shared" ca="1" si="55"/>
        <v>-1.2974977179086558E-3</v>
      </c>
      <c r="L292" s="16">
        <f t="shared" ca="1" si="64"/>
        <v>1.6835003279781698E-6</v>
      </c>
      <c r="M292" s="16">
        <f t="shared" ca="1" si="56"/>
        <v>38542684157.213394</v>
      </c>
      <c r="N292" s="16">
        <f t="shared" ca="1" si="57"/>
        <v>2038025945.6744416</v>
      </c>
      <c r="O292" s="16">
        <f t="shared" ca="1" si="58"/>
        <v>556630545.75968015</v>
      </c>
      <c r="P292" s="12">
        <f t="shared" ca="1" si="65"/>
        <v>1.2974977179086558E-3</v>
      </c>
    </row>
    <row r="293" spans="4:16" x14ac:dyDescent="0.2">
      <c r="D293" s="70">
        <f t="shared" si="54"/>
        <v>0</v>
      </c>
      <c r="E293" s="70">
        <f t="shared" si="54"/>
        <v>0</v>
      </c>
      <c r="F293" s="16">
        <f t="shared" si="59"/>
        <v>0</v>
      </c>
      <c r="G293" s="16">
        <f t="shared" si="60"/>
        <v>0</v>
      </c>
      <c r="H293" s="16">
        <f t="shared" si="61"/>
        <v>0</v>
      </c>
      <c r="I293" s="16">
        <f t="shared" si="62"/>
        <v>0</v>
      </c>
      <c r="J293" s="16">
        <f t="shared" si="63"/>
        <v>0</v>
      </c>
      <c r="K293" s="16">
        <f t="shared" ca="1" si="55"/>
        <v>-1.2974977179086558E-3</v>
      </c>
      <c r="L293" s="16">
        <f t="shared" ca="1" si="64"/>
        <v>1.6835003279781698E-6</v>
      </c>
      <c r="M293" s="16">
        <f t="shared" ca="1" si="56"/>
        <v>38542684157.213394</v>
      </c>
      <c r="N293" s="16">
        <f t="shared" ca="1" si="57"/>
        <v>2038025945.6744416</v>
      </c>
      <c r="O293" s="16">
        <f t="shared" ca="1" si="58"/>
        <v>556630545.75968015</v>
      </c>
      <c r="P293" s="12">
        <f t="shared" ca="1" si="65"/>
        <v>1.2974977179086558E-3</v>
      </c>
    </row>
    <row r="294" spans="4:16" x14ac:dyDescent="0.2">
      <c r="D294" s="70">
        <f t="shared" si="54"/>
        <v>0</v>
      </c>
      <c r="E294" s="70">
        <f t="shared" si="54"/>
        <v>0</v>
      </c>
      <c r="F294" s="16">
        <f t="shared" si="59"/>
        <v>0</v>
      </c>
      <c r="G294" s="16">
        <f t="shared" si="60"/>
        <v>0</v>
      </c>
      <c r="H294" s="16">
        <f t="shared" si="61"/>
        <v>0</v>
      </c>
      <c r="I294" s="16">
        <f t="shared" si="62"/>
        <v>0</v>
      </c>
      <c r="J294" s="16">
        <f t="shared" si="63"/>
        <v>0</v>
      </c>
      <c r="K294" s="16">
        <f t="shared" ca="1" si="55"/>
        <v>-1.2974977179086558E-3</v>
      </c>
      <c r="L294" s="16">
        <f t="shared" ca="1" si="64"/>
        <v>1.6835003279781698E-6</v>
      </c>
      <c r="M294" s="16">
        <f t="shared" ca="1" si="56"/>
        <v>38542684157.213394</v>
      </c>
      <c r="N294" s="16">
        <f t="shared" ca="1" si="57"/>
        <v>2038025945.6744416</v>
      </c>
      <c r="O294" s="16">
        <f t="shared" ca="1" si="58"/>
        <v>556630545.75968015</v>
      </c>
      <c r="P294" s="12">
        <f t="shared" ca="1" si="65"/>
        <v>1.2974977179086558E-3</v>
      </c>
    </row>
    <row r="295" spans="4:16" x14ac:dyDescent="0.2">
      <c r="D295" s="70">
        <f t="shared" si="54"/>
        <v>0</v>
      </c>
      <c r="E295" s="70">
        <f t="shared" si="54"/>
        <v>0</v>
      </c>
      <c r="F295" s="16">
        <f t="shared" si="59"/>
        <v>0</v>
      </c>
      <c r="G295" s="16">
        <f t="shared" si="60"/>
        <v>0</v>
      </c>
      <c r="H295" s="16">
        <f t="shared" si="61"/>
        <v>0</v>
      </c>
      <c r="I295" s="16">
        <f t="shared" si="62"/>
        <v>0</v>
      </c>
      <c r="J295" s="16">
        <f t="shared" si="63"/>
        <v>0</v>
      </c>
      <c r="K295" s="16">
        <f t="shared" ca="1" si="55"/>
        <v>-1.2974977179086558E-3</v>
      </c>
      <c r="L295" s="16">
        <f t="shared" ca="1" si="64"/>
        <v>1.6835003279781698E-6</v>
      </c>
      <c r="M295" s="16">
        <f t="shared" ca="1" si="56"/>
        <v>38542684157.213394</v>
      </c>
      <c r="N295" s="16">
        <f t="shared" ca="1" si="57"/>
        <v>2038025945.6744416</v>
      </c>
      <c r="O295" s="16">
        <f t="shared" ca="1" si="58"/>
        <v>556630545.75968015</v>
      </c>
      <c r="P295" s="12">
        <f t="shared" ca="1" si="65"/>
        <v>1.2974977179086558E-3</v>
      </c>
    </row>
    <row r="296" spans="4:16" x14ac:dyDescent="0.2">
      <c r="D296" s="70">
        <f t="shared" si="54"/>
        <v>0</v>
      </c>
      <c r="E296" s="70">
        <f t="shared" si="54"/>
        <v>0</v>
      </c>
      <c r="F296" s="16">
        <f t="shared" si="59"/>
        <v>0</v>
      </c>
      <c r="G296" s="16">
        <f t="shared" si="60"/>
        <v>0</v>
      </c>
      <c r="H296" s="16">
        <f t="shared" si="61"/>
        <v>0</v>
      </c>
      <c r="I296" s="16">
        <f t="shared" si="62"/>
        <v>0</v>
      </c>
      <c r="J296" s="16">
        <f t="shared" si="63"/>
        <v>0</v>
      </c>
      <c r="K296" s="16">
        <f t="shared" ca="1" si="55"/>
        <v>-1.2974977179086558E-3</v>
      </c>
      <c r="L296" s="16">
        <f t="shared" ca="1" si="64"/>
        <v>1.6835003279781698E-6</v>
      </c>
      <c r="M296" s="16">
        <f t="shared" ca="1" si="56"/>
        <v>38542684157.213394</v>
      </c>
      <c r="N296" s="16">
        <f t="shared" ca="1" si="57"/>
        <v>2038025945.6744416</v>
      </c>
      <c r="O296" s="16">
        <f t="shared" ca="1" si="58"/>
        <v>556630545.75968015</v>
      </c>
      <c r="P296" s="12">
        <f t="shared" ca="1" si="65"/>
        <v>1.2974977179086558E-3</v>
      </c>
    </row>
    <row r="297" spans="4:16" x14ac:dyDescent="0.2">
      <c r="D297" s="70">
        <f t="shared" si="54"/>
        <v>0</v>
      </c>
      <c r="E297" s="70">
        <f t="shared" si="54"/>
        <v>0</v>
      </c>
      <c r="F297" s="16">
        <f t="shared" si="59"/>
        <v>0</v>
      </c>
      <c r="G297" s="16">
        <f t="shared" si="60"/>
        <v>0</v>
      </c>
      <c r="H297" s="16">
        <f t="shared" si="61"/>
        <v>0</v>
      </c>
      <c r="I297" s="16">
        <f t="shared" si="62"/>
        <v>0</v>
      </c>
      <c r="J297" s="16">
        <f t="shared" si="63"/>
        <v>0</v>
      </c>
      <c r="K297" s="16">
        <f t="shared" ca="1" si="55"/>
        <v>-1.2974977179086558E-3</v>
      </c>
      <c r="L297" s="16">
        <f t="shared" ca="1" si="64"/>
        <v>1.6835003279781698E-6</v>
      </c>
      <c r="M297" s="16">
        <f t="shared" ca="1" si="56"/>
        <v>38542684157.213394</v>
      </c>
      <c r="N297" s="16">
        <f t="shared" ca="1" si="57"/>
        <v>2038025945.6744416</v>
      </c>
      <c r="O297" s="16">
        <f t="shared" ca="1" si="58"/>
        <v>556630545.75968015</v>
      </c>
      <c r="P297" s="12">
        <f t="shared" ca="1" si="65"/>
        <v>1.2974977179086558E-3</v>
      </c>
    </row>
    <row r="298" spans="4:16" x14ac:dyDescent="0.2">
      <c r="D298" s="70">
        <f t="shared" si="54"/>
        <v>0</v>
      </c>
      <c r="E298" s="70">
        <f t="shared" si="54"/>
        <v>0</v>
      </c>
      <c r="F298" s="16">
        <f t="shared" si="59"/>
        <v>0</v>
      </c>
      <c r="G298" s="16">
        <f t="shared" si="60"/>
        <v>0</v>
      </c>
      <c r="H298" s="16">
        <f t="shared" si="61"/>
        <v>0</v>
      </c>
      <c r="I298" s="16">
        <f t="shared" si="62"/>
        <v>0</v>
      </c>
      <c r="J298" s="16">
        <f t="shared" si="63"/>
        <v>0</v>
      </c>
      <c r="K298" s="16">
        <f t="shared" ca="1" si="55"/>
        <v>-1.2974977179086558E-3</v>
      </c>
      <c r="L298" s="16">
        <f t="shared" ca="1" si="64"/>
        <v>1.6835003279781698E-6</v>
      </c>
      <c r="M298" s="16">
        <f t="shared" ca="1" si="56"/>
        <v>38542684157.213394</v>
      </c>
      <c r="N298" s="16">
        <f t="shared" ca="1" si="57"/>
        <v>2038025945.6744416</v>
      </c>
      <c r="O298" s="16">
        <f t="shared" ca="1" si="58"/>
        <v>556630545.75968015</v>
      </c>
      <c r="P298" s="12">
        <f t="shared" ca="1" si="65"/>
        <v>1.2974977179086558E-3</v>
      </c>
    </row>
    <row r="299" spans="4:16" x14ac:dyDescent="0.2">
      <c r="D299" s="70">
        <f t="shared" si="54"/>
        <v>0</v>
      </c>
      <c r="E299" s="70">
        <f t="shared" si="54"/>
        <v>0</v>
      </c>
      <c r="F299" s="16">
        <f t="shared" si="59"/>
        <v>0</v>
      </c>
      <c r="G299" s="16">
        <f t="shared" si="60"/>
        <v>0</v>
      </c>
      <c r="H299" s="16">
        <f t="shared" si="61"/>
        <v>0</v>
      </c>
      <c r="I299" s="16">
        <f t="shared" si="62"/>
        <v>0</v>
      </c>
      <c r="J299" s="16">
        <f t="shared" si="63"/>
        <v>0</v>
      </c>
      <c r="K299" s="16">
        <f t="shared" ca="1" si="55"/>
        <v>-1.2974977179086558E-3</v>
      </c>
      <c r="L299" s="16">
        <f t="shared" ca="1" si="64"/>
        <v>1.6835003279781698E-6</v>
      </c>
      <c r="M299" s="16">
        <f t="shared" ca="1" si="56"/>
        <v>38542684157.213394</v>
      </c>
      <c r="N299" s="16">
        <f t="shared" ca="1" si="57"/>
        <v>2038025945.6744416</v>
      </c>
      <c r="O299" s="16">
        <f t="shared" ca="1" si="58"/>
        <v>556630545.75968015</v>
      </c>
      <c r="P299" s="12">
        <f t="shared" ca="1" si="65"/>
        <v>1.2974977179086558E-3</v>
      </c>
    </row>
    <row r="300" spans="4:16" x14ac:dyDescent="0.2">
      <c r="D300" s="70">
        <f t="shared" si="54"/>
        <v>0</v>
      </c>
      <c r="E300" s="70">
        <f t="shared" si="54"/>
        <v>0</v>
      </c>
      <c r="F300" s="16">
        <f t="shared" si="59"/>
        <v>0</v>
      </c>
      <c r="G300" s="16">
        <f t="shared" si="60"/>
        <v>0</v>
      </c>
      <c r="H300" s="16">
        <f t="shared" si="61"/>
        <v>0</v>
      </c>
      <c r="I300" s="16">
        <f t="shared" si="62"/>
        <v>0</v>
      </c>
      <c r="J300" s="16">
        <f t="shared" si="63"/>
        <v>0</v>
      </c>
      <c r="K300" s="16">
        <f t="shared" ca="1" si="55"/>
        <v>-1.2974977179086558E-3</v>
      </c>
      <c r="L300" s="16">
        <f t="shared" ca="1" si="64"/>
        <v>1.6835003279781698E-6</v>
      </c>
      <c r="M300" s="16">
        <f t="shared" ca="1" si="56"/>
        <v>38542684157.213394</v>
      </c>
      <c r="N300" s="16">
        <f t="shared" ca="1" si="57"/>
        <v>2038025945.6744416</v>
      </c>
      <c r="O300" s="16">
        <f t="shared" ca="1" si="58"/>
        <v>556630545.75968015</v>
      </c>
      <c r="P300" s="12">
        <f t="shared" ca="1" si="65"/>
        <v>1.2974977179086558E-3</v>
      </c>
    </row>
    <row r="301" spans="4:16" x14ac:dyDescent="0.2">
      <c r="D301" s="70">
        <f t="shared" si="54"/>
        <v>0</v>
      </c>
      <c r="E301" s="70">
        <f t="shared" si="54"/>
        <v>0</v>
      </c>
      <c r="F301" s="16">
        <f t="shared" si="59"/>
        <v>0</v>
      </c>
      <c r="G301" s="16">
        <f t="shared" si="60"/>
        <v>0</v>
      </c>
      <c r="H301" s="16">
        <f t="shared" si="61"/>
        <v>0</v>
      </c>
      <c r="I301" s="16">
        <f t="shared" si="62"/>
        <v>0</v>
      </c>
      <c r="J301" s="16">
        <f t="shared" si="63"/>
        <v>0</v>
      </c>
      <c r="K301" s="16">
        <f t="shared" ca="1" si="55"/>
        <v>-1.2974977179086558E-3</v>
      </c>
      <c r="L301" s="16">
        <f t="shared" ca="1" si="64"/>
        <v>1.6835003279781698E-6</v>
      </c>
      <c r="M301" s="16">
        <f t="shared" ca="1" si="56"/>
        <v>38542684157.213394</v>
      </c>
      <c r="N301" s="16">
        <f t="shared" ca="1" si="57"/>
        <v>2038025945.6744416</v>
      </c>
      <c r="O301" s="16">
        <f t="shared" ca="1" si="58"/>
        <v>556630545.75968015</v>
      </c>
      <c r="P301" s="12">
        <f t="shared" ca="1" si="65"/>
        <v>1.2974977179086558E-3</v>
      </c>
    </row>
    <row r="302" spans="4:16" x14ac:dyDescent="0.2">
      <c r="D302" s="70">
        <f t="shared" si="54"/>
        <v>0</v>
      </c>
      <c r="E302" s="70">
        <f t="shared" si="54"/>
        <v>0</v>
      </c>
      <c r="F302" s="16">
        <f t="shared" si="59"/>
        <v>0</v>
      </c>
      <c r="G302" s="16">
        <f t="shared" si="60"/>
        <v>0</v>
      </c>
      <c r="H302" s="16">
        <f t="shared" si="61"/>
        <v>0</v>
      </c>
      <c r="I302" s="16">
        <f t="shared" si="62"/>
        <v>0</v>
      </c>
      <c r="J302" s="16">
        <f t="shared" si="63"/>
        <v>0</v>
      </c>
      <c r="K302" s="16">
        <f t="shared" ca="1" si="55"/>
        <v>-1.2974977179086558E-3</v>
      </c>
      <c r="L302" s="16">
        <f t="shared" ca="1" si="64"/>
        <v>1.6835003279781698E-6</v>
      </c>
      <c r="M302" s="16">
        <f t="shared" ca="1" si="56"/>
        <v>38542684157.213394</v>
      </c>
      <c r="N302" s="16">
        <f t="shared" ca="1" si="57"/>
        <v>2038025945.6744416</v>
      </c>
      <c r="O302" s="16">
        <f t="shared" ca="1" si="58"/>
        <v>556630545.75968015</v>
      </c>
      <c r="P302" s="12">
        <f t="shared" ca="1" si="65"/>
        <v>1.2974977179086558E-3</v>
      </c>
    </row>
    <row r="303" spans="4:16" x14ac:dyDescent="0.2">
      <c r="D303" s="70">
        <f t="shared" si="54"/>
        <v>0</v>
      </c>
      <c r="E303" s="70">
        <f t="shared" si="54"/>
        <v>0</v>
      </c>
      <c r="F303" s="16">
        <f t="shared" si="59"/>
        <v>0</v>
      </c>
      <c r="G303" s="16">
        <f t="shared" si="60"/>
        <v>0</v>
      </c>
      <c r="H303" s="16">
        <f t="shared" si="61"/>
        <v>0</v>
      </c>
      <c r="I303" s="16">
        <f t="shared" si="62"/>
        <v>0</v>
      </c>
      <c r="J303" s="16">
        <f t="shared" si="63"/>
        <v>0</v>
      </c>
      <c r="K303" s="16">
        <f t="shared" ca="1" si="55"/>
        <v>-1.2974977179086558E-3</v>
      </c>
      <c r="L303" s="16">
        <f t="shared" ca="1" si="64"/>
        <v>1.6835003279781698E-6</v>
      </c>
      <c r="M303" s="16">
        <f t="shared" ca="1" si="56"/>
        <v>38542684157.213394</v>
      </c>
      <c r="N303" s="16">
        <f t="shared" ca="1" si="57"/>
        <v>2038025945.6744416</v>
      </c>
      <c r="O303" s="16">
        <f t="shared" ca="1" si="58"/>
        <v>556630545.75968015</v>
      </c>
      <c r="P303" s="12">
        <f t="shared" ca="1" si="65"/>
        <v>1.2974977179086558E-3</v>
      </c>
    </row>
    <row r="304" spans="4:16" x14ac:dyDescent="0.2">
      <c r="D304" s="70">
        <f t="shared" si="54"/>
        <v>0</v>
      </c>
      <c r="E304" s="70">
        <f t="shared" si="54"/>
        <v>0</v>
      </c>
      <c r="F304" s="16">
        <f t="shared" si="59"/>
        <v>0</v>
      </c>
      <c r="G304" s="16">
        <f t="shared" si="60"/>
        <v>0</v>
      </c>
      <c r="H304" s="16">
        <f t="shared" si="61"/>
        <v>0</v>
      </c>
      <c r="I304" s="16">
        <f t="shared" si="62"/>
        <v>0</v>
      </c>
      <c r="J304" s="16">
        <f t="shared" si="63"/>
        <v>0</v>
      </c>
      <c r="K304" s="16">
        <f t="shared" ca="1" si="55"/>
        <v>-1.2974977179086558E-3</v>
      </c>
      <c r="L304" s="16">
        <f t="shared" ca="1" si="64"/>
        <v>1.6835003279781698E-6</v>
      </c>
      <c r="M304" s="16">
        <f t="shared" ca="1" si="56"/>
        <v>38542684157.213394</v>
      </c>
      <c r="N304" s="16">
        <f t="shared" ca="1" si="57"/>
        <v>2038025945.6744416</v>
      </c>
      <c r="O304" s="16">
        <f t="shared" ca="1" si="58"/>
        <v>556630545.75968015</v>
      </c>
      <c r="P304" s="12">
        <f t="shared" ca="1" si="65"/>
        <v>1.2974977179086558E-3</v>
      </c>
    </row>
    <row r="305" spans="4:16" x14ac:dyDescent="0.2">
      <c r="D305" s="70">
        <f t="shared" si="54"/>
        <v>0</v>
      </c>
      <c r="E305" s="70">
        <f t="shared" si="54"/>
        <v>0</v>
      </c>
      <c r="F305" s="16">
        <f t="shared" si="59"/>
        <v>0</v>
      </c>
      <c r="G305" s="16">
        <f t="shared" si="60"/>
        <v>0</v>
      </c>
      <c r="H305" s="16">
        <f t="shared" si="61"/>
        <v>0</v>
      </c>
      <c r="I305" s="16">
        <f t="shared" si="62"/>
        <v>0</v>
      </c>
      <c r="J305" s="16">
        <f t="shared" si="63"/>
        <v>0</v>
      </c>
      <c r="K305" s="16">
        <f t="shared" ca="1" si="55"/>
        <v>-1.2974977179086558E-3</v>
      </c>
      <c r="L305" s="16">
        <f t="shared" ca="1" si="64"/>
        <v>1.6835003279781698E-6</v>
      </c>
      <c r="M305" s="16">
        <f t="shared" ca="1" si="56"/>
        <v>38542684157.213394</v>
      </c>
      <c r="N305" s="16">
        <f t="shared" ca="1" si="57"/>
        <v>2038025945.6744416</v>
      </c>
      <c r="O305" s="16">
        <f t="shared" ca="1" si="58"/>
        <v>556630545.75968015</v>
      </c>
      <c r="P305" s="12">
        <f t="shared" ca="1" si="65"/>
        <v>1.2974977179086558E-3</v>
      </c>
    </row>
    <row r="306" spans="4:16" x14ac:dyDescent="0.2">
      <c r="D306" s="70">
        <f t="shared" si="54"/>
        <v>0</v>
      </c>
      <c r="E306" s="70">
        <f t="shared" si="54"/>
        <v>0</v>
      </c>
      <c r="F306" s="16">
        <f t="shared" si="59"/>
        <v>0</v>
      </c>
      <c r="G306" s="16">
        <f t="shared" si="60"/>
        <v>0</v>
      </c>
      <c r="H306" s="16">
        <f t="shared" si="61"/>
        <v>0</v>
      </c>
      <c r="I306" s="16">
        <f t="shared" si="62"/>
        <v>0</v>
      </c>
      <c r="J306" s="16">
        <f t="shared" si="63"/>
        <v>0</v>
      </c>
      <c r="K306" s="16">
        <f t="shared" ca="1" si="55"/>
        <v>-1.2974977179086558E-3</v>
      </c>
      <c r="L306" s="16">
        <f t="shared" ca="1" si="64"/>
        <v>1.6835003279781698E-6</v>
      </c>
      <c r="M306" s="16">
        <f t="shared" ca="1" si="56"/>
        <v>38542684157.213394</v>
      </c>
      <c r="N306" s="16">
        <f t="shared" ca="1" si="57"/>
        <v>2038025945.6744416</v>
      </c>
      <c r="O306" s="16">
        <f t="shared" ca="1" si="58"/>
        <v>556630545.75968015</v>
      </c>
      <c r="P306" s="12">
        <f t="shared" ca="1" si="65"/>
        <v>1.2974977179086558E-3</v>
      </c>
    </row>
    <row r="307" spans="4:16" x14ac:dyDescent="0.2">
      <c r="D307" s="70">
        <f t="shared" si="54"/>
        <v>0</v>
      </c>
      <c r="E307" s="70">
        <f t="shared" si="54"/>
        <v>0</v>
      </c>
      <c r="F307" s="16">
        <f t="shared" si="59"/>
        <v>0</v>
      </c>
      <c r="G307" s="16">
        <f t="shared" si="60"/>
        <v>0</v>
      </c>
      <c r="H307" s="16">
        <f t="shared" si="61"/>
        <v>0</v>
      </c>
      <c r="I307" s="16">
        <f t="shared" si="62"/>
        <v>0</v>
      </c>
      <c r="J307" s="16">
        <f t="shared" si="63"/>
        <v>0</v>
      </c>
      <c r="K307" s="16">
        <f t="shared" ca="1" si="55"/>
        <v>-1.2974977179086558E-3</v>
      </c>
      <c r="L307" s="16">
        <f t="shared" ca="1" si="64"/>
        <v>1.6835003279781698E-6</v>
      </c>
      <c r="M307" s="16">
        <f t="shared" ca="1" si="56"/>
        <v>38542684157.213394</v>
      </c>
      <c r="N307" s="16">
        <f t="shared" ca="1" si="57"/>
        <v>2038025945.6744416</v>
      </c>
      <c r="O307" s="16">
        <f t="shared" ca="1" si="58"/>
        <v>556630545.75968015</v>
      </c>
      <c r="P307" s="12">
        <f t="shared" ca="1" si="65"/>
        <v>1.2974977179086558E-3</v>
      </c>
    </row>
    <row r="308" spans="4:16" x14ac:dyDescent="0.2">
      <c r="D308" s="70">
        <f t="shared" si="54"/>
        <v>0</v>
      </c>
      <c r="E308" s="70">
        <f t="shared" si="54"/>
        <v>0</v>
      </c>
      <c r="F308" s="16">
        <f t="shared" si="59"/>
        <v>0</v>
      </c>
      <c r="G308" s="16">
        <f t="shared" si="60"/>
        <v>0</v>
      </c>
      <c r="H308" s="16">
        <f t="shared" si="61"/>
        <v>0</v>
      </c>
      <c r="I308" s="16">
        <f t="shared" si="62"/>
        <v>0</v>
      </c>
      <c r="J308" s="16">
        <f t="shared" si="63"/>
        <v>0</v>
      </c>
      <c r="K308" s="16">
        <f t="shared" ca="1" si="55"/>
        <v>-1.2974977179086558E-3</v>
      </c>
      <c r="L308" s="16">
        <f t="shared" ca="1" si="64"/>
        <v>1.6835003279781698E-6</v>
      </c>
      <c r="M308" s="16">
        <f t="shared" ca="1" si="56"/>
        <v>38542684157.213394</v>
      </c>
      <c r="N308" s="16">
        <f t="shared" ca="1" si="57"/>
        <v>2038025945.6744416</v>
      </c>
      <c r="O308" s="16">
        <f t="shared" ca="1" si="58"/>
        <v>556630545.75968015</v>
      </c>
      <c r="P308" s="12">
        <f t="shared" ca="1" si="65"/>
        <v>1.2974977179086558E-3</v>
      </c>
    </row>
    <row r="309" spans="4:16" x14ac:dyDescent="0.2">
      <c r="D309" s="70">
        <f t="shared" si="54"/>
        <v>0</v>
      </c>
      <c r="E309" s="70">
        <f t="shared" si="54"/>
        <v>0</v>
      </c>
      <c r="F309" s="16">
        <f t="shared" si="59"/>
        <v>0</v>
      </c>
      <c r="G309" s="16">
        <f t="shared" si="60"/>
        <v>0</v>
      </c>
      <c r="H309" s="16">
        <f t="shared" si="61"/>
        <v>0</v>
      </c>
      <c r="I309" s="16">
        <f t="shared" si="62"/>
        <v>0</v>
      </c>
      <c r="J309" s="16">
        <f t="shared" si="63"/>
        <v>0</v>
      </c>
      <c r="K309" s="16">
        <f t="shared" ca="1" si="55"/>
        <v>-1.2974977179086558E-3</v>
      </c>
      <c r="L309" s="16">
        <f t="shared" ca="1" si="64"/>
        <v>1.6835003279781698E-6</v>
      </c>
      <c r="M309" s="16">
        <f t="shared" ca="1" si="56"/>
        <v>38542684157.213394</v>
      </c>
      <c r="N309" s="16">
        <f t="shared" ca="1" si="57"/>
        <v>2038025945.6744416</v>
      </c>
      <c r="O309" s="16">
        <f t="shared" ca="1" si="58"/>
        <v>556630545.75968015</v>
      </c>
      <c r="P309" s="12">
        <f t="shared" ca="1" si="65"/>
        <v>1.2974977179086558E-3</v>
      </c>
    </row>
    <row r="310" spans="4:16" x14ac:dyDescent="0.2">
      <c r="D310" s="70">
        <f t="shared" si="54"/>
        <v>0</v>
      </c>
      <c r="E310" s="70">
        <f t="shared" si="54"/>
        <v>0</v>
      </c>
      <c r="F310" s="16">
        <f t="shared" si="59"/>
        <v>0</v>
      </c>
      <c r="G310" s="16">
        <f t="shared" si="60"/>
        <v>0</v>
      </c>
      <c r="H310" s="16">
        <f t="shared" si="61"/>
        <v>0</v>
      </c>
      <c r="I310" s="16">
        <f t="shared" si="62"/>
        <v>0</v>
      </c>
      <c r="J310" s="16">
        <f t="shared" si="63"/>
        <v>0</v>
      </c>
      <c r="K310" s="16">
        <f t="shared" ca="1" si="55"/>
        <v>-1.2974977179086558E-3</v>
      </c>
      <c r="L310" s="16">
        <f t="shared" ca="1" si="64"/>
        <v>1.6835003279781698E-6</v>
      </c>
      <c r="M310" s="16">
        <f t="shared" ca="1" si="56"/>
        <v>38542684157.213394</v>
      </c>
      <c r="N310" s="16">
        <f t="shared" ca="1" si="57"/>
        <v>2038025945.6744416</v>
      </c>
      <c r="O310" s="16">
        <f t="shared" ca="1" si="58"/>
        <v>556630545.75968015</v>
      </c>
      <c r="P310" s="12">
        <f t="shared" ca="1" si="65"/>
        <v>1.2974977179086558E-3</v>
      </c>
    </row>
    <row r="311" spans="4:16" x14ac:dyDescent="0.2">
      <c r="D311" s="70">
        <f t="shared" si="54"/>
        <v>0</v>
      </c>
      <c r="E311" s="70">
        <f t="shared" si="54"/>
        <v>0</v>
      </c>
      <c r="F311" s="16">
        <f t="shared" si="59"/>
        <v>0</v>
      </c>
      <c r="G311" s="16">
        <f t="shared" si="60"/>
        <v>0</v>
      </c>
      <c r="H311" s="16">
        <f t="shared" si="61"/>
        <v>0</v>
      </c>
      <c r="I311" s="16">
        <f t="shared" si="62"/>
        <v>0</v>
      </c>
      <c r="J311" s="16">
        <f t="shared" si="63"/>
        <v>0</v>
      </c>
      <c r="K311" s="16">
        <f t="shared" ca="1" si="55"/>
        <v>-1.2974977179086558E-3</v>
      </c>
      <c r="L311" s="16">
        <f t="shared" ca="1" si="64"/>
        <v>1.6835003279781698E-6</v>
      </c>
      <c r="M311" s="16">
        <f t="shared" ca="1" si="56"/>
        <v>38542684157.213394</v>
      </c>
      <c r="N311" s="16">
        <f t="shared" ca="1" si="57"/>
        <v>2038025945.6744416</v>
      </c>
      <c r="O311" s="16">
        <f t="shared" ca="1" si="58"/>
        <v>556630545.75968015</v>
      </c>
      <c r="P311" s="12">
        <f t="shared" ca="1" si="65"/>
        <v>1.2974977179086558E-3</v>
      </c>
    </row>
    <row r="312" spans="4:16" x14ac:dyDescent="0.2">
      <c r="D312" s="70">
        <f t="shared" si="54"/>
        <v>0</v>
      </c>
      <c r="E312" s="70">
        <f t="shared" si="54"/>
        <v>0</v>
      </c>
      <c r="F312" s="16">
        <f t="shared" si="59"/>
        <v>0</v>
      </c>
      <c r="G312" s="16">
        <f t="shared" si="60"/>
        <v>0</v>
      </c>
      <c r="H312" s="16">
        <f t="shared" si="61"/>
        <v>0</v>
      </c>
      <c r="I312" s="16">
        <f t="shared" si="62"/>
        <v>0</v>
      </c>
      <c r="J312" s="16">
        <f t="shared" si="63"/>
        <v>0</v>
      </c>
      <c r="K312" s="16">
        <f t="shared" ca="1" si="55"/>
        <v>-1.2974977179086558E-3</v>
      </c>
      <c r="L312" s="16">
        <f t="shared" ca="1" si="64"/>
        <v>1.6835003279781698E-6</v>
      </c>
      <c r="M312" s="16">
        <f t="shared" ca="1" si="56"/>
        <v>38542684157.213394</v>
      </c>
      <c r="N312" s="16">
        <f t="shared" ca="1" si="57"/>
        <v>2038025945.6744416</v>
      </c>
      <c r="O312" s="16">
        <f t="shared" ca="1" si="58"/>
        <v>556630545.75968015</v>
      </c>
      <c r="P312" s="12">
        <f t="shared" ca="1" si="65"/>
        <v>1.2974977179086558E-3</v>
      </c>
    </row>
    <row r="313" spans="4:16" x14ac:dyDescent="0.2">
      <c r="D313" s="70">
        <f t="shared" si="54"/>
        <v>0</v>
      </c>
      <c r="E313" s="70">
        <f t="shared" si="54"/>
        <v>0</v>
      </c>
      <c r="F313" s="16">
        <f t="shared" si="59"/>
        <v>0</v>
      </c>
      <c r="G313" s="16">
        <f t="shared" si="60"/>
        <v>0</v>
      </c>
      <c r="H313" s="16">
        <f t="shared" si="61"/>
        <v>0</v>
      </c>
      <c r="I313" s="16">
        <f t="shared" si="62"/>
        <v>0</v>
      </c>
      <c r="J313" s="16">
        <f t="shared" si="63"/>
        <v>0</v>
      </c>
      <c r="K313" s="16">
        <f t="shared" ca="1" si="55"/>
        <v>-1.2974977179086558E-3</v>
      </c>
      <c r="L313" s="16">
        <f t="shared" ca="1" si="64"/>
        <v>1.6835003279781698E-6</v>
      </c>
      <c r="M313" s="16">
        <f t="shared" ca="1" si="56"/>
        <v>38542684157.213394</v>
      </c>
      <c r="N313" s="16">
        <f t="shared" ca="1" si="57"/>
        <v>2038025945.6744416</v>
      </c>
      <c r="O313" s="16">
        <f t="shared" ca="1" si="58"/>
        <v>556630545.75968015</v>
      </c>
      <c r="P313" s="12">
        <f t="shared" ca="1" si="65"/>
        <v>1.2974977179086558E-3</v>
      </c>
    </row>
    <row r="314" spans="4:16" x14ac:dyDescent="0.2">
      <c r="D314" s="70">
        <f t="shared" si="54"/>
        <v>0</v>
      </c>
      <c r="E314" s="70">
        <f t="shared" si="54"/>
        <v>0</v>
      </c>
      <c r="F314" s="16">
        <f t="shared" si="59"/>
        <v>0</v>
      </c>
      <c r="G314" s="16">
        <f t="shared" si="60"/>
        <v>0</v>
      </c>
      <c r="H314" s="16">
        <f t="shared" si="61"/>
        <v>0</v>
      </c>
      <c r="I314" s="16">
        <f t="shared" si="62"/>
        <v>0</v>
      </c>
      <c r="J314" s="16">
        <f t="shared" si="63"/>
        <v>0</v>
      </c>
      <c r="K314" s="16">
        <f t="shared" ca="1" si="55"/>
        <v>-1.2974977179086558E-3</v>
      </c>
      <c r="L314" s="16">
        <f t="shared" ca="1" si="64"/>
        <v>1.6835003279781698E-6</v>
      </c>
      <c r="M314" s="16">
        <f t="shared" ca="1" si="56"/>
        <v>38542684157.213394</v>
      </c>
      <c r="N314" s="16">
        <f t="shared" ca="1" si="57"/>
        <v>2038025945.6744416</v>
      </c>
      <c r="O314" s="16">
        <f t="shared" ca="1" si="58"/>
        <v>556630545.75968015</v>
      </c>
      <c r="P314" s="12">
        <f t="shared" ca="1" si="65"/>
        <v>1.2974977179086558E-3</v>
      </c>
    </row>
    <row r="315" spans="4:16" x14ac:dyDescent="0.2">
      <c r="D315" s="70">
        <f t="shared" si="54"/>
        <v>0</v>
      </c>
      <c r="E315" s="70">
        <f t="shared" si="54"/>
        <v>0</v>
      </c>
      <c r="F315" s="16">
        <f t="shared" si="59"/>
        <v>0</v>
      </c>
      <c r="G315" s="16">
        <f t="shared" si="60"/>
        <v>0</v>
      </c>
      <c r="H315" s="16">
        <f t="shared" si="61"/>
        <v>0</v>
      </c>
      <c r="I315" s="16">
        <f t="shared" si="62"/>
        <v>0</v>
      </c>
      <c r="J315" s="16">
        <f t="shared" si="63"/>
        <v>0</v>
      </c>
      <c r="K315" s="16">
        <f t="shared" ca="1" si="55"/>
        <v>-1.2974977179086558E-3</v>
      </c>
      <c r="L315" s="16">
        <f t="shared" ca="1" si="64"/>
        <v>1.6835003279781698E-6</v>
      </c>
      <c r="M315" s="16">
        <f t="shared" ca="1" si="56"/>
        <v>38542684157.213394</v>
      </c>
      <c r="N315" s="16">
        <f t="shared" ca="1" si="57"/>
        <v>2038025945.6744416</v>
      </c>
      <c r="O315" s="16">
        <f t="shared" ca="1" si="58"/>
        <v>556630545.75968015</v>
      </c>
      <c r="P315" s="12">
        <f t="shared" ca="1" si="65"/>
        <v>1.2974977179086558E-3</v>
      </c>
    </row>
    <row r="316" spans="4:16" x14ac:dyDescent="0.2">
      <c r="D316" s="70">
        <f t="shared" si="54"/>
        <v>0</v>
      </c>
      <c r="E316" s="70">
        <f t="shared" si="54"/>
        <v>0</v>
      </c>
      <c r="F316" s="16">
        <f t="shared" si="59"/>
        <v>0</v>
      </c>
      <c r="G316" s="16">
        <f t="shared" si="60"/>
        <v>0</v>
      </c>
      <c r="H316" s="16">
        <f t="shared" si="61"/>
        <v>0</v>
      </c>
      <c r="I316" s="16">
        <f t="shared" si="62"/>
        <v>0</v>
      </c>
      <c r="J316" s="16">
        <f t="shared" si="63"/>
        <v>0</v>
      </c>
      <c r="K316" s="16">
        <f t="shared" ca="1" si="55"/>
        <v>-1.2974977179086558E-3</v>
      </c>
      <c r="L316" s="16">
        <f t="shared" ca="1" si="64"/>
        <v>1.6835003279781698E-6</v>
      </c>
      <c r="M316" s="16">
        <f t="shared" ca="1" si="56"/>
        <v>38542684157.213394</v>
      </c>
      <c r="N316" s="16">
        <f t="shared" ca="1" si="57"/>
        <v>2038025945.6744416</v>
      </c>
      <c r="O316" s="16">
        <f t="shared" ca="1" si="58"/>
        <v>556630545.75968015</v>
      </c>
      <c r="P316" s="12">
        <f t="shared" ca="1" si="65"/>
        <v>1.2974977179086558E-3</v>
      </c>
    </row>
    <row r="317" spans="4:16" x14ac:dyDescent="0.2">
      <c r="D317" s="70">
        <f t="shared" si="54"/>
        <v>0</v>
      </c>
      <c r="E317" s="70">
        <f t="shared" si="54"/>
        <v>0</v>
      </c>
      <c r="F317" s="16">
        <f t="shared" si="59"/>
        <v>0</v>
      </c>
      <c r="G317" s="16">
        <f t="shared" si="60"/>
        <v>0</v>
      </c>
      <c r="H317" s="16">
        <f t="shared" si="61"/>
        <v>0</v>
      </c>
      <c r="I317" s="16">
        <f t="shared" si="62"/>
        <v>0</v>
      </c>
      <c r="J317" s="16">
        <f t="shared" si="63"/>
        <v>0</v>
      </c>
      <c r="K317" s="16">
        <f t="shared" ca="1" si="55"/>
        <v>-1.2974977179086558E-3</v>
      </c>
      <c r="L317" s="16">
        <f t="shared" ca="1" si="64"/>
        <v>1.6835003279781698E-6</v>
      </c>
      <c r="M317" s="16">
        <f t="shared" ca="1" si="56"/>
        <v>38542684157.213394</v>
      </c>
      <c r="N317" s="16">
        <f t="shared" ca="1" si="57"/>
        <v>2038025945.6744416</v>
      </c>
      <c r="O317" s="16">
        <f t="shared" ca="1" si="58"/>
        <v>556630545.75968015</v>
      </c>
      <c r="P317" s="12">
        <f t="shared" ca="1" si="65"/>
        <v>1.2974977179086558E-3</v>
      </c>
    </row>
    <row r="318" spans="4:16" x14ac:dyDescent="0.2">
      <c r="D318" s="70">
        <f t="shared" si="54"/>
        <v>0</v>
      </c>
      <c r="E318" s="70">
        <f t="shared" si="54"/>
        <v>0</v>
      </c>
      <c r="F318" s="16">
        <f t="shared" si="59"/>
        <v>0</v>
      </c>
      <c r="G318" s="16">
        <f t="shared" si="60"/>
        <v>0</v>
      </c>
      <c r="H318" s="16">
        <f t="shared" si="61"/>
        <v>0</v>
      </c>
      <c r="I318" s="16">
        <f t="shared" si="62"/>
        <v>0</v>
      </c>
      <c r="J318" s="16">
        <f t="shared" si="63"/>
        <v>0</v>
      </c>
      <c r="K318" s="16">
        <f t="shared" ca="1" si="55"/>
        <v>-1.2974977179086558E-3</v>
      </c>
      <c r="L318" s="16">
        <f t="shared" ca="1" si="64"/>
        <v>1.6835003279781698E-6</v>
      </c>
      <c r="M318" s="16">
        <f t="shared" ca="1" si="56"/>
        <v>38542684157.213394</v>
      </c>
      <c r="N318" s="16">
        <f t="shared" ca="1" si="57"/>
        <v>2038025945.6744416</v>
      </c>
      <c r="O318" s="16">
        <f t="shared" ca="1" si="58"/>
        <v>556630545.75968015</v>
      </c>
      <c r="P318" s="12">
        <f t="shared" ca="1" si="65"/>
        <v>1.2974977179086558E-3</v>
      </c>
    </row>
    <row r="319" spans="4:16" x14ac:dyDescent="0.2">
      <c r="D319" s="70">
        <f t="shared" si="54"/>
        <v>0</v>
      </c>
      <c r="E319" s="70">
        <f t="shared" si="54"/>
        <v>0</v>
      </c>
      <c r="F319" s="16">
        <f t="shared" si="59"/>
        <v>0</v>
      </c>
      <c r="G319" s="16">
        <f t="shared" si="60"/>
        <v>0</v>
      </c>
      <c r="H319" s="16">
        <f t="shared" si="61"/>
        <v>0</v>
      </c>
      <c r="I319" s="16">
        <f t="shared" si="62"/>
        <v>0</v>
      </c>
      <c r="J319" s="16">
        <f t="shared" si="63"/>
        <v>0</v>
      </c>
      <c r="K319" s="16">
        <f t="shared" ca="1" si="55"/>
        <v>-1.2974977179086558E-3</v>
      </c>
      <c r="L319" s="16">
        <f t="shared" ca="1" si="64"/>
        <v>1.6835003279781698E-6</v>
      </c>
      <c r="M319" s="16">
        <f t="shared" ca="1" si="56"/>
        <v>38542684157.213394</v>
      </c>
      <c r="N319" s="16">
        <f t="shared" ca="1" si="57"/>
        <v>2038025945.6744416</v>
      </c>
      <c r="O319" s="16">
        <f t="shared" ca="1" si="58"/>
        <v>556630545.75968015</v>
      </c>
      <c r="P319" s="12">
        <f t="shared" ca="1" si="65"/>
        <v>1.2974977179086558E-3</v>
      </c>
    </row>
    <row r="320" spans="4:16" x14ac:dyDescent="0.2">
      <c r="D320" s="70">
        <f t="shared" si="54"/>
        <v>0</v>
      </c>
      <c r="E320" s="70">
        <f t="shared" si="54"/>
        <v>0</v>
      </c>
      <c r="F320" s="16">
        <f t="shared" si="59"/>
        <v>0</v>
      </c>
      <c r="G320" s="16">
        <f t="shared" si="60"/>
        <v>0</v>
      </c>
      <c r="H320" s="16">
        <f t="shared" si="61"/>
        <v>0</v>
      </c>
      <c r="I320" s="16">
        <f t="shared" si="62"/>
        <v>0</v>
      </c>
      <c r="J320" s="16">
        <f t="shared" si="63"/>
        <v>0</v>
      </c>
      <c r="K320" s="16">
        <f t="shared" ca="1" si="55"/>
        <v>-1.2974977179086558E-3</v>
      </c>
      <c r="L320" s="16">
        <f t="shared" ca="1" si="64"/>
        <v>1.6835003279781698E-6</v>
      </c>
      <c r="M320" s="16">
        <f t="shared" ca="1" si="56"/>
        <v>38542684157.213394</v>
      </c>
      <c r="N320" s="16">
        <f t="shared" ca="1" si="57"/>
        <v>2038025945.6744416</v>
      </c>
      <c r="O320" s="16">
        <f t="shared" ca="1" si="58"/>
        <v>556630545.75968015</v>
      </c>
      <c r="P320" s="12">
        <f t="shared" ca="1" si="65"/>
        <v>1.2974977179086558E-3</v>
      </c>
    </row>
    <row r="321" spans="4:16" x14ac:dyDescent="0.2">
      <c r="D321" s="70">
        <f t="shared" si="54"/>
        <v>0</v>
      </c>
      <c r="E321" s="70">
        <f t="shared" si="54"/>
        <v>0</v>
      </c>
      <c r="F321" s="16">
        <f t="shared" si="59"/>
        <v>0</v>
      </c>
      <c r="G321" s="16">
        <f t="shared" si="60"/>
        <v>0</v>
      </c>
      <c r="H321" s="16">
        <f t="shared" si="61"/>
        <v>0</v>
      </c>
      <c r="I321" s="16">
        <f t="shared" si="62"/>
        <v>0</v>
      </c>
      <c r="J321" s="16">
        <f t="shared" si="63"/>
        <v>0</v>
      </c>
      <c r="K321" s="16">
        <f t="shared" ca="1" si="55"/>
        <v>-1.2974977179086558E-3</v>
      </c>
      <c r="L321" s="16">
        <f t="shared" ca="1" si="64"/>
        <v>1.6835003279781698E-6</v>
      </c>
      <c r="M321" s="16">
        <f t="shared" ca="1" si="56"/>
        <v>38542684157.213394</v>
      </c>
      <c r="N321" s="16">
        <f t="shared" ca="1" si="57"/>
        <v>2038025945.6744416</v>
      </c>
      <c r="O321" s="16">
        <f t="shared" ca="1" si="58"/>
        <v>556630545.75968015</v>
      </c>
      <c r="P321" s="12">
        <f t="shared" ca="1" si="65"/>
        <v>1.2974977179086558E-3</v>
      </c>
    </row>
    <row r="322" spans="4:16" x14ac:dyDescent="0.2">
      <c r="D322" s="70">
        <f t="shared" si="54"/>
        <v>0</v>
      </c>
      <c r="E322" s="70">
        <f t="shared" si="54"/>
        <v>0</v>
      </c>
      <c r="F322" s="16">
        <f t="shared" si="59"/>
        <v>0</v>
      </c>
      <c r="G322" s="16">
        <f t="shared" si="60"/>
        <v>0</v>
      </c>
      <c r="H322" s="16">
        <f t="shared" si="61"/>
        <v>0</v>
      </c>
      <c r="I322" s="16">
        <f t="shared" si="62"/>
        <v>0</v>
      </c>
      <c r="J322" s="16">
        <f t="shared" si="63"/>
        <v>0</v>
      </c>
      <c r="K322" s="16">
        <f t="shared" ca="1" si="55"/>
        <v>-1.2974977179086558E-3</v>
      </c>
      <c r="L322" s="16">
        <f t="shared" ca="1" si="64"/>
        <v>1.6835003279781698E-6</v>
      </c>
      <c r="M322" s="16">
        <f t="shared" ca="1" si="56"/>
        <v>38542684157.213394</v>
      </c>
      <c r="N322" s="16">
        <f t="shared" ca="1" si="57"/>
        <v>2038025945.6744416</v>
      </c>
      <c r="O322" s="16">
        <f t="shared" ca="1" si="58"/>
        <v>556630545.75968015</v>
      </c>
      <c r="P322" s="12">
        <f t="shared" ca="1" si="65"/>
        <v>1.2974977179086558E-3</v>
      </c>
    </row>
    <row r="323" spans="4:16" x14ac:dyDescent="0.2">
      <c r="D323" s="70">
        <f t="shared" si="54"/>
        <v>0</v>
      </c>
      <c r="E323" s="70">
        <f t="shared" si="54"/>
        <v>0</v>
      </c>
      <c r="F323" s="16">
        <f t="shared" si="59"/>
        <v>0</v>
      </c>
      <c r="G323" s="16">
        <f t="shared" si="60"/>
        <v>0</v>
      </c>
      <c r="H323" s="16">
        <f t="shared" si="61"/>
        <v>0</v>
      </c>
      <c r="I323" s="16">
        <f t="shared" si="62"/>
        <v>0</v>
      </c>
      <c r="J323" s="16">
        <f t="shared" si="63"/>
        <v>0</v>
      </c>
      <c r="K323" s="16">
        <f t="shared" ca="1" si="55"/>
        <v>-1.2974977179086558E-3</v>
      </c>
      <c r="L323" s="16">
        <f t="shared" ca="1" si="64"/>
        <v>1.6835003279781698E-6</v>
      </c>
      <c r="M323" s="16">
        <f t="shared" ca="1" si="56"/>
        <v>38542684157.213394</v>
      </c>
      <c r="N323" s="16">
        <f t="shared" ca="1" si="57"/>
        <v>2038025945.6744416</v>
      </c>
      <c r="O323" s="16">
        <f t="shared" ca="1" si="58"/>
        <v>556630545.75968015</v>
      </c>
      <c r="P323" s="12">
        <f t="shared" ca="1" si="65"/>
        <v>1.2974977179086558E-3</v>
      </c>
    </row>
    <row r="324" spans="4:16" x14ac:dyDescent="0.2">
      <c r="D324" s="70">
        <f t="shared" si="54"/>
        <v>0</v>
      </c>
      <c r="E324" s="70">
        <f t="shared" si="54"/>
        <v>0</v>
      </c>
      <c r="F324" s="16">
        <f t="shared" si="59"/>
        <v>0</v>
      </c>
      <c r="G324" s="16">
        <f t="shared" si="60"/>
        <v>0</v>
      </c>
      <c r="H324" s="16">
        <f t="shared" si="61"/>
        <v>0</v>
      </c>
      <c r="I324" s="16">
        <f t="shared" si="62"/>
        <v>0</v>
      </c>
      <c r="J324" s="16">
        <f t="shared" si="63"/>
        <v>0</v>
      </c>
      <c r="K324" s="16">
        <f t="shared" ca="1" si="55"/>
        <v>-1.2974977179086558E-3</v>
      </c>
      <c r="L324" s="16">
        <f t="shared" ca="1" si="64"/>
        <v>1.6835003279781698E-6</v>
      </c>
      <c r="M324" s="16">
        <f t="shared" ca="1" si="56"/>
        <v>38542684157.213394</v>
      </c>
      <c r="N324" s="16">
        <f t="shared" ca="1" si="57"/>
        <v>2038025945.6744416</v>
      </c>
      <c r="O324" s="16">
        <f t="shared" ca="1" si="58"/>
        <v>556630545.75968015</v>
      </c>
      <c r="P324" s="12">
        <f t="shared" ca="1" si="65"/>
        <v>1.2974977179086558E-3</v>
      </c>
    </row>
    <row r="325" spans="4:16" x14ac:dyDescent="0.2">
      <c r="D325" s="70">
        <f t="shared" si="54"/>
        <v>0</v>
      </c>
      <c r="E325" s="70">
        <f t="shared" si="54"/>
        <v>0</v>
      </c>
      <c r="F325" s="16">
        <f t="shared" si="59"/>
        <v>0</v>
      </c>
      <c r="G325" s="16">
        <f t="shared" si="60"/>
        <v>0</v>
      </c>
      <c r="H325" s="16">
        <f t="shared" si="61"/>
        <v>0</v>
      </c>
      <c r="I325" s="16">
        <f t="shared" si="62"/>
        <v>0</v>
      </c>
      <c r="J325" s="16">
        <f t="shared" si="63"/>
        <v>0</v>
      </c>
      <c r="K325" s="16">
        <f t="shared" ca="1" si="55"/>
        <v>-1.2974977179086558E-3</v>
      </c>
      <c r="L325" s="16">
        <f t="shared" ca="1" si="64"/>
        <v>1.6835003279781698E-6</v>
      </c>
      <c r="M325" s="16">
        <f t="shared" ca="1" si="56"/>
        <v>38542684157.213394</v>
      </c>
      <c r="N325" s="16">
        <f t="shared" ca="1" si="57"/>
        <v>2038025945.6744416</v>
      </c>
      <c r="O325" s="16">
        <f t="shared" ca="1" si="58"/>
        <v>556630545.75968015</v>
      </c>
      <c r="P325" s="12">
        <f t="shared" ca="1" si="65"/>
        <v>1.2974977179086558E-3</v>
      </c>
    </row>
    <row r="326" spans="4:16" x14ac:dyDescent="0.2">
      <c r="D326" s="70">
        <f t="shared" si="54"/>
        <v>0</v>
      </c>
      <c r="E326" s="70">
        <f t="shared" si="54"/>
        <v>0</v>
      </c>
      <c r="F326" s="16">
        <f t="shared" si="59"/>
        <v>0</v>
      </c>
      <c r="G326" s="16">
        <f t="shared" si="60"/>
        <v>0</v>
      </c>
      <c r="H326" s="16">
        <f t="shared" si="61"/>
        <v>0</v>
      </c>
      <c r="I326" s="16">
        <f t="shared" si="62"/>
        <v>0</v>
      </c>
      <c r="J326" s="16">
        <f t="shared" si="63"/>
        <v>0</v>
      </c>
      <c r="K326" s="16">
        <f t="shared" ca="1" si="55"/>
        <v>-1.2974977179086558E-3</v>
      </c>
      <c r="L326" s="16">
        <f t="shared" ca="1" si="64"/>
        <v>1.6835003279781698E-6</v>
      </c>
      <c r="M326" s="16">
        <f t="shared" ca="1" si="56"/>
        <v>38542684157.213394</v>
      </c>
      <c r="N326" s="16">
        <f t="shared" ca="1" si="57"/>
        <v>2038025945.6744416</v>
      </c>
      <c r="O326" s="16">
        <f t="shared" ca="1" si="58"/>
        <v>556630545.75968015</v>
      </c>
      <c r="P326" s="12">
        <f t="shared" ca="1" si="65"/>
        <v>1.2974977179086558E-3</v>
      </c>
    </row>
    <row r="327" spans="4:16" x14ac:dyDescent="0.2">
      <c r="D327" s="70">
        <f t="shared" si="54"/>
        <v>0</v>
      </c>
      <c r="E327" s="70">
        <f t="shared" si="54"/>
        <v>0</v>
      </c>
      <c r="F327" s="16">
        <f t="shared" si="59"/>
        <v>0</v>
      </c>
      <c r="G327" s="16">
        <f t="shared" si="60"/>
        <v>0</v>
      </c>
      <c r="H327" s="16">
        <f t="shared" si="61"/>
        <v>0</v>
      </c>
      <c r="I327" s="16">
        <f t="shared" si="62"/>
        <v>0</v>
      </c>
      <c r="J327" s="16">
        <f t="shared" si="63"/>
        <v>0</v>
      </c>
      <c r="K327" s="16">
        <f t="shared" ca="1" si="55"/>
        <v>-1.2974977179086558E-3</v>
      </c>
      <c r="L327" s="16">
        <f t="shared" ca="1" si="64"/>
        <v>1.6835003279781698E-6</v>
      </c>
      <c r="M327" s="16">
        <f t="shared" ca="1" si="56"/>
        <v>38542684157.213394</v>
      </c>
      <c r="N327" s="16">
        <f t="shared" ca="1" si="57"/>
        <v>2038025945.6744416</v>
      </c>
      <c r="O327" s="16">
        <f t="shared" ca="1" si="58"/>
        <v>556630545.75968015</v>
      </c>
      <c r="P327" s="12">
        <f t="shared" ca="1" si="65"/>
        <v>1.2974977179086558E-3</v>
      </c>
    </row>
    <row r="328" spans="4:16" x14ac:dyDescent="0.2">
      <c r="D328" s="70">
        <f t="shared" si="54"/>
        <v>0</v>
      </c>
      <c r="E328" s="70">
        <f t="shared" si="54"/>
        <v>0</v>
      </c>
      <c r="F328" s="16">
        <f t="shared" si="59"/>
        <v>0</v>
      </c>
      <c r="G328" s="16">
        <f t="shared" si="60"/>
        <v>0</v>
      </c>
      <c r="H328" s="16">
        <f t="shared" si="61"/>
        <v>0</v>
      </c>
      <c r="I328" s="16">
        <f t="shared" si="62"/>
        <v>0</v>
      </c>
      <c r="J328" s="16">
        <f t="shared" si="63"/>
        <v>0</v>
      </c>
      <c r="K328" s="16">
        <f t="shared" ca="1" si="55"/>
        <v>-1.2974977179086558E-3</v>
      </c>
      <c r="L328" s="16">
        <f t="shared" ca="1" si="64"/>
        <v>1.6835003279781698E-6</v>
      </c>
      <c r="M328" s="16">
        <f t="shared" ca="1" si="56"/>
        <v>38542684157.213394</v>
      </c>
      <c r="N328" s="16">
        <f t="shared" ca="1" si="57"/>
        <v>2038025945.6744416</v>
      </c>
      <c r="O328" s="16">
        <f t="shared" ca="1" si="58"/>
        <v>556630545.75968015</v>
      </c>
      <c r="P328" s="12">
        <f t="shared" ca="1" si="65"/>
        <v>1.2974977179086558E-3</v>
      </c>
    </row>
    <row r="329" spans="4:16" x14ac:dyDescent="0.2">
      <c r="D329" s="70">
        <f t="shared" si="54"/>
        <v>0</v>
      </c>
      <c r="E329" s="70">
        <f t="shared" si="54"/>
        <v>0</v>
      </c>
      <c r="F329" s="16">
        <f t="shared" si="59"/>
        <v>0</v>
      </c>
      <c r="G329" s="16">
        <f t="shared" si="60"/>
        <v>0</v>
      </c>
      <c r="H329" s="16">
        <f t="shared" si="61"/>
        <v>0</v>
      </c>
      <c r="I329" s="16">
        <f t="shared" si="62"/>
        <v>0</v>
      </c>
      <c r="J329" s="16">
        <f t="shared" si="63"/>
        <v>0</v>
      </c>
      <c r="K329" s="16">
        <f t="shared" ca="1" si="55"/>
        <v>-1.2974977179086558E-3</v>
      </c>
      <c r="L329" s="16">
        <f t="shared" ca="1" si="64"/>
        <v>1.6835003279781698E-6</v>
      </c>
      <c r="M329" s="16">
        <f t="shared" ca="1" si="56"/>
        <v>38542684157.213394</v>
      </c>
      <c r="N329" s="16">
        <f t="shared" ca="1" si="57"/>
        <v>2038025945.6744416</v>
      </c>
      <c r="O329" s="16">
        <f t="shared" ca="1" si="58"/>
        <v>556630545.75968015</v>
      </c>
      <c r="P329" s="12">
        <f t="shared" ca="1" si="65"/>
        <v>1.2974977179086558E-3</v>
      </c>
    </row>
    <row r="330" spans="4:16" x14ac:dyDescent="0.2">
      <c r="D330" s="70">
        <f t="shared" si="54"/>
        <v>0</v>
      </c>
      <c r="E330" s="70">
        <f t="shared" si="54"/>
        <v>0</v>
      </c>
      <c r="F330" s="16">
        <f t="shared" si="59"/>
        <v>0</v>
      </c>
      <c r="G330" s="16">
        <f t="shared" si="60"/>
        <v>0</v>
      </c>
      <c r="H330" s="16">
        <f t="shared" si="61"/>
        <v>0</v>
      </c>
      <c r="I330" s="16">
        <f t="shared" si="62"/>
        <v>0</v>
      </c>
      <c r="J330" s="16">
        <f t="shared" si="63"/>
        <v>0</v>
      </c>
      <c r="K330" s="16">
        <f t="shared" ca="1" si="55"/>
        <v>-1.2974977179086558E-3</v>
      </c>
      <c r="L330" s="16">
        <f t="shared" ca="1" si="64"/>
        <v>1.6835003279781698E-6</v>
      </c>
      <c r="M330" s="16">
        <f t="shared" ca="1" si="56"/>
        <v>38542684157.213394</v>
      </c>
      <c r="N330" s="16">
        <f t="shared" ca="1" si="57"/>
        <v>2038025945.6744416</v>
      </c>
      <c r="O330" s="16">
        <f t="shared" ca="1" si="58"/>
        <v>556630545.75968015</v>
      </c>
      <c r="P330" s="12">
        <f t="shared" ca="1" si="65"/>
        <v>1.2974977179086558E-3</v>
      </c>
    </row>
    <row r="331" spans="4:16" x14ac:dyDescent="0.2">
      <c r="D331" s="70">
        <f t="shared" si="54"/>
        <v>0</v>
      </c>
      <c r="E331" s="70">
        <f t="shared" si="54"/>
        <v>0</v>
      </c>
      <c r="F331" s="16">
        <f t="shared" si="59"/>
        <v>0</v>
      </c>
      <c r="G331" s="16">
        <f t="shared" si="60"/>
        <v>0</v>
      </c>
      <c r="H331" s="16">
        <f t="shared" si="61"/>
        <v>0</v>
      </c>
      <c r="I331" s="16">
        <f t="shared" si="62"/>
        <v>0</v>
      </c>
      <c r="J331" s="16">
        <f t="shared" si="63"/>
        <v>0</v>
      </c>
      <c r="K331" s="16">
        <f t="shared" ca="1" si="55"/>
        <v>-1.2974977179086558E-3</v>
      </c>
      <c r="L331" s="16">
        <f t="shared" ca="1" si="64"/>
        <v>1.6835003279781698E-6</v>
      </c>
      <c r="M331" s="16">
        <f t="shared" ca="1" si="56"/>
        <v>38542684157.213394</v>
      </c>
      <c r="N331" s="16">
        <f t="shared" ca="1" si="57"/>
        <v>2038025945.6744416</v>
      </c>
      <c r="O331" s="16">
        <f t="shared" ca="1" si="58"/>
        <v>556630545.75968015</v>
      </c>
      <c r="P331" s="12">
        <f t="shared" ca="1" si="65"/>
        <v>1.2974977179086558E-3</v>
      </c>
    </row>
    <row r="332" spans="4:16" x14ac:dyDescent="0.2">
      <c r="D332" s="70">
        <f t="shared" si="54"/>
        <v>0</v>
      </c>
      <c r="E332" s="70">
        <f t="shared" si="54"/>
        <v>0</v>
      </c>
      <c r="F332" s="16">
        <f t="shared" si="59"/>
        <v>0</v>
      </c>
      <c r="G332" s="16">
        <f t="shared" si="60"/>
        <v>0</v>
      </c>
      <c r="H332" s="16">
        <f t="shared" si="61"/>
        <v>0</v>
      </c>
      <c r="I332" s="16">
        <f t="shared" si="62"/>
        <v>0</v>
      </c>
      <c r="J332" s="16">
        <f t="shared" si="63"/>
        <v>0</v>
      </c>
      <c r="K332" s="16">
        <f t="shared" ca="1" si="55"/>
        <v>-1.2974977179086558E-3</v>
      </c>
      <c r="L332" s="16">
        <f t="shared" ca="1" si="64"/>
        <v>1.6835003279781698E-6</v>
      </c>
      <c r="M332" s="16">
        <f t="shared" ca="1" si="56"/>
        <v>38542684157.213394</v>
      </c>
      <c r="N332" s="16">
        <f t="shared" ca="1" si="57"/>
        <v>2038025945.6744416</v>
      </c>
      <c r="O332" s="16">
        <f t="shared" ca="1" si="58"/>
        <v>556630545.75968015</v>
      </c>
      <c r="P332" s="12">
        <f t="shared" ca="1" si="65"/>
        <v>1.2974977179086558E-3</v>
      </c>
    </row>
    <row r="333" spans="4:16" x14ac:dyDescent="0.2">
      <c r="D333" s="70">
        <f t="shared" si="54"/>
        <v>0</v>
      </c>
      <c r="E333" s="70">
        <f t="shared" si="54"/>
        <v>0</v>
      </c>
      <c r="F333" s="16">
        <f t="shared" si="59"/>
        <v>0</v>
      </c>
      <c r="G333" s="16">
        <f t="shared" si="60"/>
        <v>0</v>
      </c>
      <c r="H333" s="16">
        <f t="shared" si="61"/>
        <v>0</v>
      </c>
      <c r="I333" s="16">
        <f t="shared" si="62"/>
        <v>0</v>
      </c>
      <c r="J333" s="16">
        <f t="shared" si="63"/>
        <v>0</v>
      </c>
      <c r="K333" s="16">
        <f t="shared" ca="1" si="55"/>
        <v>-1.2974977179086558E-3</v>
      </c>
      <c r="L333" s="16">
        <f t="shared" ca="1" si="64"/>
        <v>1.6835003279781698E-6</v>
      </c>
      <c r="M333" s="16">
        <f t="shared" ca="1" si="56"/>
        <v>38542684157.213394</v>
      </c>
      <c r="N333" s="16">
        <f t="shared" ca="1" si="57"/>
        <v>2038025945.6744416</v>
      </c>
      <c r="O333" s="16">
        <f t="shared" ca="1" si="58"/>
        <v>556630545.75968015</v>
      </c>
      <c r="P333" s="12">
        <f t="shared" ca="1" si="65"/>
        <v>1.2974977179086558E-3</v>
      </c>
    </row>
    <row r="334" spans="4:16" x14ac:dyDescent="0.2">
      <c r="D334" s="70">
        <f t="shared" si="54"/>
        <v>0</v>
      </c>
      <c r="E334" s="70">
        <f t="shared" si="54"/>
        <v>0</v>
      </c>
      <c r="F334" s="16">
        <f t="shared" si="59"/>
        <v>0</v>
      </c>
      <c r="G334" s="16">
        <f t="shared" si="60"/>
        <v>0</v>
      </c>
      <c r="H334" s="16">
        <f t="shared" si="61"/>
        <v>0</v>
      </c>
      <c r="I334" s="16">
        <f t="shared" si="62"/>
        <v>0</v>
      </c>
      <c r="J334" s="16">
        <f t="shared" si="63"/>
        <v>0</v>
      </c>
      <c r="K334" s="16">
        <f t="shared" ca="1" si="55"/>
        <v>-1.2974977179086558E-3</v>
      </c>
      <c r="L334" s="16">
        <f t="shared" ca="1" si="64"/>
        <v>1.6835003279781698E-6</v>
      </c>
      <c r="M334" s="16">
        <f t="shared" ca="1" si="56"/>
        <v>38542684157.213394</v>
      </c>
      <c r="N334" s="16">
        <f t="shared" ca="1" si="57"/>
        <v>2038025945.6744416</v>
      </c>
      <c r="O334" s="16">
        <f t="shared" ca="1" si="58"/>
        <v>556630545.75968015</v>
      </c>
      <c r="P334" s="12">
        <f t="shared" ca="1" si="65"/>
        <v>1.2974977179086558E-3</v>
      </c>
    </row>
    <row r="335" spans="4:16" x14ac:dyDescent="0.2">
      <c r="D335" s="70">
        <f t="shared" si="54"/>
        <v>0</v>
      </c>
      <c r="E335" s="70">
        <f t="shared" si="54"/>
        <v>0</v>
      </c>
      <c r="F335" s="16">
        <f t="shared" si="59"/>
        <v>0</v>
      </c>
      <c r="G335" s="16">
        <f t="shared" si="60"/>
        <v>0</v>
      </c>
      <c r="H335" s="16">
        <f t="shared" si="61"/>
        <v>0</v>
      </c>
      <c r="I335" s="16">
        <f t="shared" si="62"/>
        <v>0</v>
      </c>
      <c r="J335" s="16">
        <f t="shared" si="63"/>
        <v>0</v>
      </c>
      <c r="K335" s="16">
        <f t="shared" ca="1" si="55"/>
        <v>-1.2974977179086558E-3</v>
      </c>
      <c r="L335" s="16">
        <f t="shared" ca="1" si="64"/>
        <v>1.6835003279781698E-6</v>
      </c>
      <c r="M335" s="16">
        <f t="shared" ca="1" si="56"/>
        <v>38542684157.213394</v>
      </c>
      <c r="N335" s="16">
        <f t="shared" ca="1" si="57"/>
        <v>2038025945.6744416</v>
      </c>
      <c r="O335" s="16">
        <f t="shared" ca="1" si="58"/>
        <v>556630545.75968015</v>
      </c>
      <c r="P335" s="12">
        <f t="shared" ca="1" si="65"/>
        <v>1.2974977179086558E-3</v>
      </c>
    </row>
    <row r="336" spans="4:16" x14ac:dyDescent="0.2">
      <c r="D336" s="70">
        <f t="shared" si="54"/>
        <v>0</v>
      </c>
      <c r="E336" s="70">
        <f t="shared" si="54"/>
        <v>0</v>
      </c>
      <c r="F336" s="16">
        <f t="shared" si="59"/>
        <v>0</v>
      </c>
      <c r="G336" s="16">
        <f t="shared" si="60"/>
        <v>0</v>
      </c>
      <c r="H336" s="16">
        <f t="shared" si="61"/>
        <v>0</v>
      </c>
      <c r="I336" s="16">
        <f t="shared" si="62"/>
        <v>0</v>
      </c>
      <c r="J336" s="16">
        <f t="shared" si="63"/>
        <v>0</v>
      </c>
      <c r="K336" s="16">
        <f t="shared" ca="1" si="55"/>
        <v>-1.2974977179086558E-3</v>
      </c>
      <c r="L336" s="16">
        <f t="shared" ca="1" si="64"/>
        <v>1.6835003279781698E-6</v>
      </c>
      <c r="M336" s="16">
        <f t="shared" ca="1" si="56"/>
        <v>38542684157.213394</v>
      </c>
      <c r="N336" s="16">
        <f t="shared" ca="1" si="57"/>
        <v>2038025945.6744416</v>
      </c>
      <c r="O336" s="16">
        <f t="shared" ca="1" si="58"/>
        <v>556630545.75968015</v>
      </c>
      <c r="P336" s="12">
        <f t="shared" ca="1" si="65"/>
        <v>1.2974977179086558E-3</v>
      </c>
    </row>
    <row r="337" spans="4:16" x14ac:dyDescent="0.2">
      <c r="D337" s="70">
        <f t="shared" si="54"/>
        <v>0</v>
      </c>
      <c r="E337" s="70">
        <f t="shared" si="54"/>
        <v>0</v>
      </c>
      <c r="F337" s="16">
        <f t="shared" si="59"/>
        <v>0</v>
      </c>
      <c r="G337" s="16">
        <f t="shared" si="60"/>
        <v>0</v>
      </c>
      <c r="H337" s="16">
        <f t="shared" si="61"/>
        <v>0</v>
      </c>
      <c r="I337" s="16">
        <f t="shared" si="62"/>
        <v>0</v>
      </c>
      <c r="J337" s="16">
        <f t="shared" si="63"/>
        <v>0</v>
      </c>
      <c r="K337" s="16">
        <f t="shared" ca="1" si="55"/>
        <v>-1.2974977179086558E-3</v>
      </c>
      <c r="L337" s="16">
        <f t="shared" ca="1" si="64"/>
        <v>1.6835003279781698E-6</v>
      </c>
      <c r="M337" s="16">
        <f t="shared" ca="1" si="56"/>
        <v>38542684157.213394</v>
      </c>
      <c r="N337" s="16">
        <f t="shared" ca="1" si="57"/>
        <v>2038025945.6744416</v>
      </c>
      <c r="O337" s="16">
        <f t="shared" ca="1" si="58"/>
        <v>556630545.75968015</v>
      </c>
      <c r="P337" s="12">
        <f t="shared" ca="1" si="65"/>
        <v>1.2974977179086558E-3</v>
      </c>
    </row>
    <row r="338" spans="4:16" x14ac:dyDescent="0.2">
      <c r="D338" s="70">
        <f t="shared" si="54"/>
        <v>0</v>
      </c>
      <c r="E338" s="70">
        <f t="shared" si="54"/>
        <v>0</v>
      </c>
      <c r="F338" s="16">
        <f t="shared" si="59"/>
        <v>0</v>
      </c>
      <c r="G338" s="16">
        <f t="shared" si="60"/>
        <v>0</v>
      </c>
      <c r="H338" s="16">
        <f t="shared" si="61"/>
        <v>0</v>
      </c>
      <c r="I338" s="16">
        <f t="shared" si="62"/>
        <v>0</v>
      </c>
      <c r="J338" s="16">
        <f t="shared" si="63"/>
        <v>0</v>
      </c>
      <c r="K338" s="16">
        <f t="shared" ca="1" si="55"/>
        <v>-1.2974977179086558E-3</v>
      </c>
      <c r="L338" s="16">
        <f t="shared" ca="1" si="64"/>
        <v>1.6835003279781698E-6</v>
      </c>
      <c r="M338" s="16">
        <f t="shared" ca="1" si="56"/>
        <v>38542684157.213394</v>
      </c>
      <c r="N338" s="16">
        <f t="shared" ca="1" si="57"/>
        <v>2038025945.6744416</v>
      </c>
      <c r="O338" s="16">
        <f t="shared" ca="1" si="58"/>
        <v>556630545.75968015</v>
      </c>
      <c r="P338" s="12">
        <f t="shared" ca="1" si="65"/>
        <v>1.2974977179086558E-3</v>
      </c>
    </row>
    <row r="339" spans="4:16" x14ac:dyDescent="0.2">
      <c r="D339" s="70">
        <f t="shared" si="54"/>
        <v>0</v>
      </c>
      <c r="E339" s="70">
        <f t="shared" si="54"/>
        <v>0</v>
      </c>
      <c r="F339" s="16">
        <f t="shared" si="59"/>
        <v>0</v>
      </c>
      <c r="G339" s="16">
        <f t="shared" si="60"/>
        <v>0</v>
      </c>
      <c r="H339" s="16">
        <f t="shared" si="61"/>
        <v>0</v>
      </c>
      <c r="I339" s="16">
        <f t="shared" si="62"/>
        <v>0</v>
      </c>
      <c r="J339" s="16">
        <f t="shared" si="63"/>
        <v>0</v>
      </c>
      <c r="K339" s="16">
        <f t="shared" ca="1" si="55"/>
        <v>-1.2974977179086558E-3</v>
      </c>
      <c r="L339" s="16">
        <f t="shared" ca="1" si="64"/>
        <v>1.6835003279781698E-6</v>
      </c>
      <c r="M339" s="16">
        <f t="shared" ca="1" si="56"/>
        <v>38542684157.213394</v>
      </c>
      <c r="N339" s="16">
        <f t="shared" ca="1" si="57"/>
        <v>2038025945.6744416</v>
      </c>
      <c r="O339" s="16">
        <f t="shared" ca="1" si="58"/>
        <v>556630545.75968015</v>
      </c>
      <c r="P339" s="12">
        <f t="shared" ca="1" si="65"/>
        <v>1.2974977179086558E-3</v>
      </c>
    </row>
    <row r="340" spans="4:16" x14ac:dyDescent="0.2">
      <c r="D340" s="70">
        <f t="shared" si="54"/>
        <v>0</v>
      </c>
      <c r="E340" s="70">
        <f t="shared" si="54"/>
        <v>0</v>
      </c>
      <c r="F340" s="16">
        <f t="shared" si="59"/>
        <v>0</v>
      </c>
      <c r="G340" s="16">
        <f t="shared" si="60"/>
        <v>0</v>
      </c>
      <c r="H340" s="16">
        <f t="shared" si="61"/>
        <v>0</v>
      </c>
      <c r="I340" s="16">
        <f t="shared" si="62"/>
        <v>0</v>
      </c>
      <c r="J340" s="16">
        <f t="shared" si="63"/>
        <v>0</v>
      </c>
      <c r="K340" s="16">
        <f t="shared" ca="1" si="55"/>
        <v>-1.2974977179086558E-3</v>
      </c>
      <c r="L340" s="16">
        <f t="shared" ca="1" si="64"/>
        <v>1.6835003279781698E-6</v>
      </c>
      <c r="M340" s="16">
        <f t="shared" ca="1" si="56"/>
        <v>38542684157.213394</v>
      </c>
      <c r="N340" s="16">
        <f t="shared" ca="1" si="57"/>
        <v>2038025945.6744416</v>
      </c>
      <c r="O340" s="16">
        <f t="shared" ca="1" si="58"/>
        <v>556630545.75968015</v>
      </c>
      <c r="P340" s="12">
        <f t="shared" ca="1" si="65"/>
        <v>1.2974977179086558E-3</v>
      </c>
    </row>
    <row r="341" spans="4:16" x14ac:dyDescent="0.2">
      <c r="D341" s="70">
        <f>A341/A$18</f>
        <v>0</v>
      </c>
      <c r="E341" s="70">
        <f>B341/B$18</f>
        <v>0</v>
      </c>
      <c r="F341" s="16">
        <f t="shared" si="59"/>
        <v>0</v>
      </c>
      <c r="G341" s="16">
        <f t="shared" si="60"/>
        <v>0</v>
      </c>
      <c r="H341" s="16">
        <f t="shared" si="61"/>
        <v>0</v>
      </c>
      <c r="I341" s="16">
        <f t="shared" si="62"/>
        <v>0</v>
      </c>
      <c r="J341" s="16">
        <f t="shared" si="63"/>
        <v>0</v>
      </c>
      <c r="K341" s="16">
        <f t="shared" ca="1" si="55"/>
        <v>-1.2974977179086558E-3</v>
      </c>
      <c r="L341" s="16">
        <f t="shared" ca="1" si="64"/>
        <v>1.6835003279781698E-6</v>
      </c>
      <c r="M341" s="16">
        <f ca="1">(M$1-M$2*D341+M$3*F341)^2</f>
        <v>38542684157.213394</v>
      </c>
      <c r="N341" s="16">
        <f ca="1">(-M$2+M$4*D341-M$5*F341)^2</f>
        <v>2038025945.6744416</v>
      </c>
      <c r="O341" s="16">
        <f ca="1">+(M$3-D341*M$5+F341*M$6)^2</f>
        <v>556630545.75968015</v>
      </c>
      <c r="P341" s="12">
        <f t="shared" ca="1" si="65"/>
        <v>1.2974977179086558E-3</v>
      </c>
    </row>
    <row r="342" spans="4:16" x14ac:dyDescent="0.2">
      <c r="D342" s="70">
        <f>A342/A$18</f>
        <v>0</v>
      </c>
      <c r="E342" s="70">
        <f>B342/B$18</f>
        <v>0</v>
      </c>
      <c r="F342" s="16">
        <f>D342*D342</f>
        <v>0</v>
      </c>
      <c r="G342" s="16">
        <f>D342*F342</f>
        <v>0</v>
      </c>
      <c r="H342" s="16">
        <f>F342*F342</f>
        <v>0</v>
      </c>
      <c r="I342" s="16">
        <f>E342*D342</f>
        <v>0</v>
      </c>
      <c r="J342" s="16">
        <f>I342*D342</f>
        <v>0</v>
      </c>
      <c r="K342" s="16">
        <f t="shared" ca="1" si="55"/>
        <v>-1.2974977179086558E-3</v>
      </c>
      <c r="L342" s="16">
        <f ca="1">+(K342-E342)^2</f>
        <v>1.6835003279781698E-6</v>
      </c>
      <c r="M342" s="16">
        <f ca="1">(M$1-M$2*D342+M$3*F342)^2</f>
        <v>38542684157.213394</v>
      </c>
      <c r="N342" s="16">
        <f ca="1">(-M$2+M$4*D342-M$5*F342)^2</f>
        <v>2038025945.6744416</v>
      </c>
      <c r="O342" s="16">
        <f ca="1">+(M$3-D342*M$5+F342*M$6)^2</f>
        <v>556630545.75968015</v>
      </c>
      <c r="P342" s="12">
        <f ca="1">+E342-K342</f>
        <v>1.2974977179086558E-3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2024-01-20T03:31:42Z</dcterms:modified>
</cp:coreProperties>
</file>