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8E178B0-AC39-4921-B2C0-FF72F9EC61B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C9" i="1"/>
  <c r="F27" i="1"/>
  <c r="G27" i="1"/>
  <c r="I27" i="1"/>
  <c r="D9" i="1"/>
  <c r="Q28" i="1"/>
  <c r="C21" i="1"/>
  <c r="G21" i="1"/>
  <c r="I21" i="1"/>
  <c r="E21" i="1"/>
  <c r="F21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E22" i="1"/>
  <c r="F22" i="1"/>
  <c r="G22" i="1"/>
  <c r="I22" i="1"/>
  <c r="E23" i="1"/>
  <c r="F23" i="1"/>
  <c r="G23" i="1"/>
  <c r="I23" i="1"/>
  <c r="Q24" i="1"/>
  <c r="Q25" i="1"/>
  <c r="Q26" i="1"/>
  <c r="Q27" i="1"/>
  <c r="Q23" i="1"/>
  <c r="Q22" i="1"/>
  <c r="A21" i="1"/>
  <c r="F16" i="1"/>
  <c r="Q21" i="1"/>
  <c r="C17" i="1"/>
  <c r="C12" i="1"/>
  <c r="C11" i="1"/>
  <c r="O22" i="1" l="1"/>
  <c r="O27" i="1"/>
  <c r="O25" i="1"/>
  <c r="O28" i="1"/>
  <c r="O23" i="1"/>
  <c r="O26" i="1"/>
  <c r="C15" i="1"/>
  <c r="F18" i="1" s="1"/>
  <c r="O24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<sst xmlns="http://schemas.openxmlformats.org/spreadsheetml/2006/main" count="66" uniqueCount="53">
  <si>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</si>
  <si>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</si>
  <si>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</si>
  <si>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</si>
  <si>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</si>
  <si>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</si>
  <si>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</si>
  <si>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</si>
  <si>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</si>
  <si>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</si>
  <si>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</si>
  <si>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</si>
  <si>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</si>
  <si>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</si>
  <si>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</si>
  <si>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</si>
  <si>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</si>
  <si>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</si>
  <si>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</si>
  <si>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</si>
  <si>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</si>
  <si>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</si>
  <si>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</si>
  <si>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</si>
  <si>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</si>
  <si>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</si>
  <si>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</si>
  <si>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</si>
  <si>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</si>
  <si>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</si>
  <si>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</si>
  <si>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</si>
  <si>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</si>
  <si>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</si>
  <si>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</si>
  <si>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</si>
  <si>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</si>
  <si>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</si>
  <si>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V0518 Cas</t>
  </si>
  <si>
    <t>V0518 Cas / GSC 3698-1119</t>
  </si>
  <si>
    <t>EA</t>
  </si>
  <si>
    <t>BRNO</t>
  </si>
  <si>
    <t>OEJV 0155</t>
  </si>
  <si>
    <t>II</t>
  </si>
  <si>
    <t>0,0100</t>
  </si>
  <si>
    <t>I</t>
  </si>
  <si>
    <t>OEJV 0172</t>
  </si>
  <si>
    <t>G3698-1119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</si>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</sst>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24" borderId="0" xfId="0" applyFont="1" applyFill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NumberFormat="1" applyFont="1" applyFill="1" applyBorder="1" applyAlignment="1" applyProtection="1">
      <alignment horizontal="left"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172" fontId="15" fillId="0" borderId="0" xfId="0" applyNumberFormat="1" applyFont="1" applyFill="1" applyBorder="1" applyAlignment="1" applyProtection="1">
      <alignment horizontal="left" vertical="top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V0518 Cas - O-C Diagr.</a:t>
            </a:r>
          </a:p>
        </c:rich>
      </c:tx>
      <c:layout>
        <c:manualLayout>
          <c:xMode val="edge"/>
          <c:yMode val="edge"/>
          <c:x val="0.3652972830450987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370993226481"/>
          <c:y val="0.14035127795846455"/>
          <c:w val="0.8371397526929829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731.5</c:v>
                </c:pt>
                <c:pt idx="2">
                  <c:v>755</c:v>
                </c:pt>
                <c:pt idx="3">
                  <c:v>895</c:v>
                </c:pt>
                <c:pt idx="4">
                  <c:v>895</c:v>
                </c:pt>
                <c:pt idx="5">
                  <c:v>895.5</c:v>
                </c:pt>
                <c:pt idx="6">
                  <c:v>895.5</c:v>
                </c:pt>
                <c:pt idx="7">
                  <c:v>930.5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C-4D11-B4CC-6D56D8C61F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731.5</c:v>
                </c:pt>
                <c:pt idx="2">
                  <c:v>755</c:v>
                </c:pt>
                <c:pt idx="3">
                  <c:v>895</c:v>
                </c:pt>
                <c:pt idx="4">
                  <c:v>895</c:v>
                </c:pt>
                <c:pt idx="5">
                  <c:v>895.5</c:v>
                </c:pt>
                <c:pt idx="6">
                  <c:v>895.5</c:v>
                </c:pt>
                <c:pt idx="7">
                  <c:v>930.5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2.2321599999995669</c:v>
                </c:pt>
                <c:pt idx="2">
                  <c:v>2.1251999999949476</c:v>
                </c:pt>
                <c:pt idx="3">
                  <c:v>2.2547999999951571</c:v>
                </c:pt>
                <c:pt idx="4">
                  <c:v>2.2557999999989988</c:v>
                </c:pt>
                <c:pt idx="5">
                  <c:v>2.2831200000000536</c:v>
                </c:pt>
                <c:pt idx="6">
                  <c:v>2.2841200000038953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AC-4D11-B4CC-6D56D8C61F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731.5</c:v>
                </c:pt>
                <c:pt idx="2">
                  <c:v>755</c:v>
                </c:pt>
                <c:pt idx="3">
                  <c:v>895</c:v>
                </c:pt>
                <c:pt idx="4">
                  <c:v>895</c:v>
                </c:pt>
                <c:pt idx="5">
                  <c:v>895.5</c:v>
                </c:pt>
                <c:pt idx="6">
                  <c:v>895.5</c:v>
                </c:pt>
                <c:pt idx="7">
                  <c:v>930.5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AC-4D11-B4CC-6D56D8C61F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731.5</c:v>
                </c:pt>
                <c:pt idx="2">
                  <c:v>755</c:v>
                </c:pt>
                <c:pt idx="3">
                  <c:v>895</c:v>
                </c:pt>
                <c:pt idx="4">
                  <c:v>895</c:v>
                </c:pt>
                <c:pt idx="5">
                  <c:v>895.5</c:v>
                </c:pt>
                <c:pt idx="6">
                  <c:v>895.5</c:v>
                </c:pt>
                <c:pt idx="7">
                  <c:v>930.5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2.3501000000032946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AC-4D11-B4CC-6D56D8C61F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731.5</c:v>
                </c:pt>
                <c:pt idx="2">
                  <c:v>755</c:v>
                </c:pt>
                <c:pt idx="3">
                  <c:v>895</c:v>
                </c:pt>
                <c:pt idx="4">
                  <c:v>895</c:v>
                </c:pt>
                <c:pt idx="5">
                  <c:v>895.5</c:v>
                </c:pt>
                <c:pt idx="6">
                  <c:v>895.5</c:v>
                </c:pt>
                <c:pt idx="7">
                  <c:v>930.5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AC-4D11-B4CC-6D56D8C61F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731.5</c:v>
                </c:pt>
                <c:pt idx="2">
                  <c:v>755</c:v>
                </c:pt>
                <c:pt idx="3">
                  <c:v>895</c:v>
                </c:pt>
                <c:pt idx="4">
                  <c:v>895</c:v>
                </c:pt>
                <c:pt idx="5">
                  <c:v>895.5</c:v>
                </c:pt>
                <c:pt idx="6">
                  <c:v>895.5</c:v>
                </c:pt>
                <c:pt idx="7">
                  <c:v>930.5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AC-4D11-B4CC-6D56D8C61F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731.5</c:v>
                </c:pt>
                <c:pt idx="2">
                  <c:v>755</c:v>
                </c:pt>
                <c:pt idx="3">
                  <c:v>895</c:v>
                </c:pt>
                <c:pt idx="4">
                  <c:v>895</c:v>
                </c:pt>
                <c:pt idx="5">
                  <c:v>895.5</c:v>
                </c:pt>
                <c:pt idx="6">
                  <c:v>895.5</c:v>
                </c:pt>
                <c:pt idx="7">
                  <c:v>930.5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AC-4D11-B4CC-6D56D8C61F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731.5</c:v>
                </c:pt>
                <c:pt idx="2">
                  <c:v>755</c:v>
                </c:pt>
                <c:pt idx="3">
                  <c:v>895</c:v>
                </c:pt>
                <c:pt idx="4">
                  <c:v>895</c:v>
                </c:pt>
                <c:pt idx="5">
                  <c:v>895.5</c:v>
                </c:pt>
                <c:pt idx="6">
                  <c:v>895.5</c:v>
                </c:pt>
                <c:pt idx="7">
                  <c:v>930.5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1.6750271532921974</c:v>
                </c:pt>
                <c:pt idx="1">
                  <c:v>2.1701872752602394</c:v>
                </c:pt>
                <c:pt idx="2">
                  <c:v>2.1860946749406889</c:v>
                </c:pt>
                <c:pt idx="3">
                  <c:v>2.2808621623986873</c:v>
                </c:pt>
                <c:pt idx="4">
                  <c:v>2.2808621623986873</c:v>
                </c:pt>
                <c:pt idx="5">
                  <c:v>2.2812006177110375</c:v>
                </c:pt>
                <c:pt idx="6">
                  <c:v>2.2812006177110375</c:v>
                </c:pt>
                <c:pt idx="7">
                  <c:v>2.3048924895755372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AC-4D11-B4CC-6D56D8C61F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731.5</c:v>
                </c:pt>
                <c:pt idx="2">
                  <c:v>755</c:v>
                </c:pt>
                <c:pt idx="3">
                  <c:v>895</c:v>
                </c:pt>
                <c:pt idx="4">
                  <c:v>895</c:v>
                </c:pt>
                <c:pt idx="5">
                  <c:v>895.5</c:v>
                </c:pt>
                <c:pt idx="6">
                  <c:v>895.5</c:v>
                </c:pt>
                <c:pt idx="7">
                  <c:v>930.5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AC-4D11-B4CC-6D56D8C61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520488"/>
        <c:axId val="1"/>
      </c:scatterChart>
      <c:valAx>
        <c:axId val="886520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48744192364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520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95770163432766"/>
          <c:y val="0.92397937099967764"/>
          <c:w val="0.7229843758114710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9525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7CE8A4-F68E-BFCB-BDDC-BBE593FD9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10" t="s">
        <v>38</v>
      </c>
      <c r="F2" t="s">
        <v>47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  <c r="F4">
        <v>-0.5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40">
        <v>51350.373</v>
      </c>
      <c r="D7" s="29" t="s">
        <v>41</v>
      </c>
    </row>
    <row r="8" spans="1:6" x14ac:dyDescent="0.2">
      <c r="A8" t="s">
        <v>3</v>
      </c>
      <c r="C8" s="40">
        <v>6.3113599999999996</v>
      </c>
      <c r="D8" s="29" t="s">
        <v>41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1.6750271532921974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6.7691062469998886E-4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57222.242354034264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6.3120369106247001</v>
      </c>
      <c r="E16" s="14" t="s">
        <v>30</v>
      </c>
      <c r="F16" s="15">
        <f ca="1">NOW()+15018.5+$C$5/24</f>
        <v>60329.689995138884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1423.5</v>
      </c>
    </row>
    <row r="18" spans="1:21" ht="14.25" thickTop="1" thickBot="1" x14ac:dyDescent="0.25">
      <c r="A18" s="16" t="s">
        <v>5</v>
      </c>
      <c r="B18" s="10"/>
      <c r="C18" s="19">
        <f ca="1">+C15</f>
        <v>57222.242354034264</v>
      </c>
      <c r="D18" s="20">
        <f ca="1">+C16</f>
        <v>6.3120369106247001</v>
      </c>
      <c r="E18" s="14" t="s">
        <v>36</v>
      </c>
      <c r="F18" s="23">
        <f ca="1">ROUND(2*(F16-$C$15)/$C$16,0)/2+F15</f>
        <v>493.5</v>
      </c>
    </row>
    <row r="19" spans="1:21" ht="13.5" thickTop="1" x14ac:dyDescent="0.2">
      <c r="E19" s="14" t="s">
        <v>31</v>
      </c>
      <c r="F19" s="18">
        <f ca="1">+$C$15+$C$16*F18-15018.5-$C$5/24</f>
        <v>45319.128402760893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BRNO</v>
      </c>
      <c r="C21" s="8">
        <f>C$7</f>
        <v>51350.373</v>
      </c>
      <c r="D21" s="8" t="s">
        <v>13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I21">
        <f>+G21</f>
        <v>0</v>
      </c>
      <c r="O21">
        <f t="shared" ref="O21:O27" ca="1" si="2">+C$11+C$12*$F21</f>
        <v>1.6750271532921974</v>
      </c>
      <c r="Q21" s="2">
        <f t="shared" ref="Q21:Q27" si="3">+C21-15018.5</f>
        <v>36331.873</v>
      </c>
    </row>
    <row r="22" spans="1:21" x14ac:dyDescent="0.2">
      <c r="A22" s="31" t="s">
        <v>42</v>
      </c>
      <c r="B22" s="32" t="s">
        <v>43</v>
      </c>
      <c r="C22" s="33">
        <v>55969.364999999998</v>
      </c>
      <c r="D22" s="31" t="s">
        <v>44</v>
      </c>
      <c r="E22">
        <f t="shared" si="0"/>
        <v>731.85367337626099</v>
      </c>
      <c r="F22" s="30">
        <f t="shared" ref="F22:F28" si="4">ROUND(2*E22,0)/2+F$4</f>
        <v>731.5</v>
      </c>
      <c r="G22">
        <f t="shared" si="1"/>
        <v>2.2321599999995669</v>
      </c>
      <c r="I22">
        <f t="shared" ref="I22:I27" si="5">+G22</f>
        <v>2.2321599999995669</v>
      </c>
      <c r="O22">
        <f t="shared" ca="1" si="2"/>
        <v>2.1701872752602394</v>
      </c>
      <c r="Q22" s="2">
        <f t="shared" si="3"/>
        <v>40950.864999999998</v>
      </c>
    </row>
    <row r="23" spans="1:21" x14ac:dyDescent="0.2">
      <c r="A23" s="31" t="s">
        <v>42</v>
      </c>
      <c r="B23" s="32" t="s">
        <v>45</v>
      </c>
      <c r="C23" s="33">
        <v>56117.574999999997</v>
      </c>
      <c r="D23" s="31" t="s">
        <v>44</v>
      </c>
      <c r="E23">
        <f t="shared" si="0"/>
        <v>755.33672615727801</v>
      </c>
      <c r="F23" s="30">
        <f t="shared" si="4"/>
        <v>755</v>
      </c>
      <c r="G23">
        <f t="shared" si="1"/>
        <v>2.1251999999949476</v>
      </c>
      <c r="I23">
        <f t="shared" si="5"/>
        <v>2.1251999999949476</v>
      </c>
      <c r="O23">
        <f t="shared" ca="1" si="2"/>
        <v>2.1860946749406889</v>
      </c>
      <c r="Q23" s="2">
        <f t="shared" si="3"/>
        <v>41099.074999999997</v>
      </c>
    </row>
    <row r="24" spans="1:21" x14ac:dyDescent="0.2">
      <c r="A24" s="34" t="s">
        <v>46</v>
      </c>
      <c r="B24" s="35" t="s">
        <v>45</v>
      </c>
      <c r="C24" s="36">
        <v>57001.294999999998</v>
      </c>
      <c r="D24" s="36">
        <v>0.01</v>
      </c>
      <c r="E24">
        <f t="shared" si="0"/>
        <v>895.3572605587384</v>
      </c>
      <c r="F24" s="30">
        <f t="shared" si="4"/>
        <v>895</v>
      </c>
      <c r="G24">
        <f t="shared" si="1"/>
        <v>2.2547999999951571</v>
      </c>
      <c r="I24">
        <f t="shared" si="5"/>
        <v>2.2547999999951571</v>
      </c>
      <c r="O24">
        <f t="shared" ca="1" si="2"/>
        <v>2.2808621623986873</v>
      </c>
      <c r="Q24" s="2">
        <f t="shared" si="3"/>
        <v>41982.794999999998</v>
      </c>
    </row>
    <row r="25" spans="1:21" x14ac:dyDescent="0.2">
      <c r="A25" s="34" t="s">
        <v>46</v>
      </c>
      <c r="B25" s="35" t="s">
        <v>45</v>
      </c>
      <c r="C25" s="36">
        <v>57001.296000000002</v>
      </c>
      <c r="D25" s="36">
        <v>8.0000000000000002E-3</v>
      </c>
      <c r="E25">
        <f t="shared" si="0"/>
        <v>895.35741900319465</v>
      </c>
      <c r="F25" s="30">
        <f t="shared" si="4"/>
        <v>895</v>
      </c>
      <c r="G25">
        <f t="shared" si="1"/>
        <v>2.2557999999989988</v>
      </c>
      <c r="I25">
        <f t="shared" si="5"/>
        <v>2.2557999999989988</v>
      </c>
      <c r="O25">
        <f t="shared" ca="1" si="2"/>
        <v>2.2808621623986873</v>
      </c>
      <c r="Q25" s="2">
        <f t="shared" si="3"/>
        <v>41982.796000000002</v>
      </c>
    </row>
    <row r="26" spans="1:21" x14ac:dyDescent="0.2">
      <c r="A26" s="34" t="s">
        <v>46</v>
      </c>
      <c r="B26" s="35" t="s">
        <v>43</v>
      </c>
      <c r="C26" s="36">
        <v>57004.478999999999</v>
      </c>
      <c r="D26" s="36">
        <v>0.02</v>
      </c>
      <c r="E26">
        <f t="shared" si="0"/>
        <v>895.86174770572427</v>
      </c>
      <c r="F26" s="30">
        <f t="shared" si="4"/>
        <v>895.5</v>
      </c>
      <c r="G26">
        <f t="shared" si="1"/>
        <v>2.2831200000000536</v>
      </c>
      <c r="I26">
        <f t="shared" si="5"/>
        <v>2.2831200000000536</v>
      </c>
      <c r="O26">
        <f t="shared" ca="1" si="2"/>
        <v>2.2812006177110375</v>
      </c>
      <c r="Q26" s="2">
        <f t="shared" si="3"/>
        <v>41985.978999999999</v>
      </c>
    </row>
    <row r="27" spans="1:21" x14ac:dyDescent="0.2">
      <c r="A27" s="34" t="s">
        <v>46</v>
      </c>
      <c r="B27" s="35" t="s">
        <v>43</v>
      </c>
      <c r="C27" s="36">
        <v>57004.480000000003</v>
      </c>
      <c r="D27" s="36">
        <v>0.02</v>
      </c>
      <c r="E27">
        <f t="shared" si="0"/>
        <v>895.86190615018063</v>
      </c>
      <c r="F27" s="30">
        <f t="shared" si="4"/>
        <v>895.5</v>
      </c>
      <c r="G27">
        <f t="shared" si="1"/>
        <v>2.2841200000038953</v>
      </c>
      <c r="I27">
        <f t="shared" si="5"/>
        <v>2.2841200000038953</v>
      </c>
      <c r="O27">
        <f t="shared" ca="1" si="2"/>
        <v>2.2812006177110375</v>
      </c>
      <c r="Q27" s="2">
        <f t="shared" si="3"/>
        <v>41985.98</v>
      </c>
    </row>
    <row r="28" spans="1:21" x14ac:dyDescent="0.2">
      <c r="A28" s="37" t="s">
        <v>48</v>
      </c>
      <c r="B28" s="38" t="s">
        <v>43</v>
      </c>
      <c r="C28" s="39">
        <v>57225.443579999999</v>
      </c>
      <c r="D28" s="39">
        <v>1.1000000000000001E-3</v>
      </c>
      <c r="E28">
        <f>+(C28-C$7)/C$8</f>
        <v>930.87236031536781</v>
      </c>
      <c r="F28" s="30">
        <f t="shared" si="4"/>
        <v>930.5</v>
      </c>
      <c r="G28">
        <f>+C28-(C$7+F28*C$8)</f>
        <v>2.3501000000032946</v>
      </c>
      <c r="K28">
        <f>+G28</f>
        <v>2.3501000000032946</v>
      </c>
      <c r="O28">
        <f ca="1">+C$11+C$12*$F28</f>
        <v>2.3048924895755372</v>
      </c>
      <c r="Q28" s="2">
        <f>+C28-15018.5</f>
        <v>42206.943579999999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2217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2024-01-20T03:33:35Z</dcterms:modified>
</cp:coreProperties>
</file>