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092360E-2401-4D00-B46C-B62DA4C892E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F11" i="1"/>
  <c r="Q22" i="1"/>
  <c r="C21" i="1"/>
  <c r="G11" i="1"/>
  <c r="E21" i="1"/>
  <c r="F21" i="1"/>
  <c r="E14" i="1"/>
  <c r="Q21" i="1"/>
  <c r="G21" i="1"/>
  <c r="C17" i="1"/>
  <c r="H21" i="1"/>
  <c r="C12" i="1"/>
  <c r="C16" i="1" l="1"/>
  <c r="D18" i="1" s="1"/>
  <c r="E15" i="1"/>
  <c r="C11" i="1"/>
  <c r="C15" i="1" l="1"/>
  <c r="O22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<sst xmlns="http://schemas.openxmlformats.org/spreadsheetml/2006/main" count="53" uniqueCount="48">
  <si>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</si>
  <si>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</si>
  <si>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</si>
  <si>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</si>
  <si>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</si>
  <si>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</si>
  <si>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</si>
  <si>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</si>
  <si>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</si>
  <si>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</si>
  <si>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</si>
  <si>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</si>
  <si>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</si>
  <si>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</si>
  <si>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</si>
  <si>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</si>
  <si>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</si>
  <si>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</si>
  <si>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</si>
  <si>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</si>
  <si>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</si>
  <si>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</si>
  <si>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</si>
  <si>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</si>
  <si>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</si>
  <si>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</si>
  <si>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</si>
  <si>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</si>
  <si>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</si>
  <si>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</si>
  <si>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</si>
  <si>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</si>
  <si>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</si>
  <si>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</si>
  <si>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</si>
  <si>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</si>
  <si>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</si>
  <si>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</si>
  <si>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</si>
  <si>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</si>
  <si>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</si>
  <si>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</si>
  <si>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V1043 Cas / na</t>
  </si>
  <si>
    <t>EA</t>
  </si>
  <si>
    <t>IBVS 6042</t>
  </si>
  <si>
    <t>I</t>
  </si>
  <si>
    <t>IBVS 6152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</si>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</sst>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V1043 Cas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4466</c:v>
                </c:pt>
                <c:pt idx="2">
                  <c:v>5539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FF-47B4-A1F6-B5CDAD4A02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4466</c:v>
                </c:pt>
                <c:pt idx="2">
                  <c:v>5539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5.5800000700401142E-4</c:v>
                </c:pt>
                <c:pt idx="2">
                  <c:v>1.1070000036852434E-3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FF-47B4-A1F6-B5CDAD4A02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4466</c:v>
                </c:pt>
                <c:pt idx="2">
                  <c:v>5539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FF-47B4-A1F6-B5CDAD4A02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4466</c:v>
                </c:pt>
                <c:pt idx="2">
                  <c:v>5539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FF-47B4-A1F6-B5CDAD4A02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4466</c:v>
                </c:pt>
                <c:pt idx="2">
                  <c:v>5539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FF-47B4-A1F6-B5CDAD4A02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4466</c:v>
                </c:pt>
                <c:pt idx="2">
                  <c:v>5539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FF-47B4-A1F6-B5CDAD4A02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4466</c:v>
                </c:pt>
                <c:pt idx="2">
                  <c:v>5539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FF-47B4-A1F6-B5CDAD4A02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4466</c:v>
                </c:pt>
                <c:pt idx="2">
                  <c:v>5539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-3.8402689333417268E-5</c:v>
                </c:pt>
                <c:pt idx="1">
                  <c:v>7.5624091680624663E-4</c:v>
                </c:pt>
                <c:pt idx="2">
                  <c:v>9.4716178321642549E-4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FF-47B4-A1F6-B5CDAD4A02B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4466</c:v>
                </c:pt>
                <c:pt idx="2">
                  <c:v>5539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FF-47B4-A1F6-B5CDAD4A0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650336"/>
        <c:axId val="1"/>
      </c:scatterChart>
      <c:valAx>
        <c:axId val="585650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5650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531BFFE-DB78-DBF6-6563-90DC12E38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53300.957799999996</v>
      </c>
      <c r="D7" s="30" t="s">
        <v>41</v>
      </c>
    </row>
    <row r="8" spans="1:7" x14ac:dyDescent="0.2">
      <c r="A8" t="s">
        <v>3</v>
      </c>
      <c r="C8" s="36">
        <v>0.66158700000000004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-3.8402689333417268E-5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1.7793184194797668E-7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60329.758688310183</v>
      </c>
    </row>
    <row r="15" spans="1:7" x14ac:dyDescent="0.2">
      <c r="A15" s="12" t="s">
        <v>17</v>
      </c>
      <c r="B15" s="10"/>
      <c r="C15" s="13">
        <f ca="1">(C7+C11)+(C8+C12)*INT(MAX(F21:F3533))</f>
        <v>56965.489140161786</v>
      </c>
      <c r="D15" s="14" t="s">
        <v>38</v>
      </c>
      <c r="E15" s="15">
        <f ca="1">ROUND(2*(E14-$C$7)/$C$8,0)/2+E13</f>
        <v>10625</v>
      </c>
    </row>
    <row r="16" spans="1:7" x14ac:dyDescent="0.2">
      <c r="A16" s="16" t="s">
        <v>4</v>
      </c>
      <c r="B16" s="10"/>
      <c r="C16" s="17">
        <f ca="1">+C8+C12</f>
        <v>0.66158717793184196</v>
      </c>
      <c r="D16" s="14" t="s">
        <v>39</v>
      </c>
      <c r="E16" s="24">
        <f ca="1">ROUND(2*(E14-$C$15)/$C$16,0)/2+E13</f>
        <v>5086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45312.217360456467</v>
      </c>
    </row>
    <row r="18" spans="1:18" ht="14.25" thickTop="1" thickBot="1" x14ac:dyDescent="0.25">
      <c r="A18" s="16" t="s">
        <v>5</v>
      </c>
      <c r="B18" s="10"/>
      <c r="C18" s="19">
        <f ca="1">+C15</f>
        <v>56965.489140161786</v>
      </c>
      <c r="D18" s="20">
        <f ca="1">+C16</f>
        <v>0.66158717793184196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53300.957799999996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-3.8402689333417268E-5</v>
      </c>
      <c r="Q21" s="2">
        <f>+C21-15018.5</f>
        <v>38282.457799999996</v>
      </c>
    </row>
    <row r="22" spans="1:18" x14ac:dyDescent="0.2">
      <c r="A22" s="31" t="s">
        <v>44</v>
      </c>
      <c r="B22" s="32" t="s">
        <v>45</v>
      </c>
      <c r="C22" s="33">
        <v>56255.605900000002</v>
      </c>
      <c r="D22" s="33">
        <v>6.9999999999999999E-4</v>
      </c>
      <c r="E22">
        <f>+(C22-C$7)/C$8</f>
        <v>4466.0008434264964</v>
      </c>
      <c r="F22">
        <f>ROUND(2*E22,0)/2</f>
        <v>4466</v>
      </c>
      <c r="G22">
        <f>+C22-(C$7+F22*C$8)</f>
        <v>5.5800000700401142E-4</v>
      </c>
      <c r="I22">
        <f>+G22</f>
        <v>5.5800000700401142E-4</v>
      </c>
      <c r="O22">
        <f ca="1">+C$11+C$12*$F22</f>
        <v>7.5624091680624663E-4</v>
      </c>
      <c r="Q22" s="2">
        <f>+C22-15018.5</f>
        <v>41237.105900000002</v>
      </c>
    </row>
    <row r="23" spans="1:18" x14ac:dyDescent="0.2">
      <c r="A23" s="34" t="s">
        <v>46</v>
      </c>
      <c r="B23" s="35"/>
      <c r="C23" s="34">
        <v>56965.489300000001</v>
      </c>
      <c r="D23" s="34">
        <v>1.9E-3</v>
      </c>
      <c r="E23">
        <f>+(C23-C$7)/C$8</f>
        <v>5539.0016732493295</v>
      </c>
      <c r="F23">
        <f>ROUND(2*E23,0)/2</f>
        <v>5539</v>
      </c>
      <c r="G23">
        <f>+C23-(C$7+F23*C$8)</f>
        <v>1.1070000036852434E-3</v>
      </c>
      <c r="I23">
        <f>+G23</f>
        <v>1.1070000036852434E-3</v>
      </c>
      <c r="O23">
        <f ca="1">+C$11+C$12*$F23</f>
        <v>9.4716178321642549E-4</v>
      </c>
      <c r="Q23" s="2">
        <f>+C23-15018.5</f>
        <v>41946.989300000001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2024-01-20T05:12:30Z</dcterms:modified>
</cp:coreProperties>
</file>