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5BA6B85-2D5D-430F-A362-4FEE8D489D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D9" i="1"/>
  <c r="C9" i="1"/>
  <c r="E21" i="1"/>
  <c r="F21" i="1"/>
  <c r="G21" i="1"/>
  <c r="J21" i="1"/>
  <c r="Q22" i="1"/>
  <c r="Q21" i="1"/>
  <c r="F16" i="1"/>
  <c r="F17" i="1" s="1"/>
  <c r="C17" i="1"/>
  <c r="C12" i="1"/>
  <c r="C11" i="1"/>
  <c r="O23" i="1" l="1"/>
  <c r="O21" i="1"/>
  <c r="O22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<sst xmlns="http://schemas.openxmlformats.org/spreadsheetml/2006/main" count="57" uniqueCount="52">
  <si>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</si>
  <si>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</si>
  <si>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</si>
  <si>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</si>
  <si>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</si>
  <si>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</si>
  <si>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</si>
  <si>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</si>
  <si>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</si>
  <si>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</si>
  <si>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</si>
  <si>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</si>
  <si>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</si>
  <si>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</si>
  <si>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</si>
  <si>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</si>
  <si>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</si>
  <si>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</si>
  <si>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</si>
  <si>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</si>
  <si>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</si>
  <si>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</si>
  <si>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</si>
  <si>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</si>
  <si>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</si>
  <si>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</si>
  <si>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</si>
  <si>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</si>
  <si>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</si>
  <si>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</si>
  <si>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</si>
  <si>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</si>
  <si>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</si>
  <si>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</si>
  <si>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</si>
  <si>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</si>
  <si>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</si>
  <si>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</si>
  <si>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</si>
  <si>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</si>
  <si>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</si>
  <si>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</si>
  <si>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V1061 Cas</t>
  </si>
  <si>
    <t>IBVS 6070</t>
  </si>
  <si>
    <t>I</t>
  </si>
  <si>
    <t>V1061 Cas / GSC 4025-1279</t>
  </si>
  <si>
    <t>EA</t>
  </si>
  <si>
    <t>OEJV 0091</t>
  </si>
  <si>
    <t>vis</t>
  </si>
  <si>
    <t>CCD?</t>
  </si>
  <si>
    <t>G4025-1279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</si>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</sst>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V1061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DA-4ECE-9A7E-6F7EE870E2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DA-4ECE-9A7E-6F7EE870E2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DA-4ECE-9A7E-6F7EE870E2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9.9259634145710152E-2</c:v>
                </c:pt>
                <c:pt idx="2">
                  <c:v>-2.1065609755169135E-2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DA-4ECE-9A7E-6F7EE870E2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DA-4ECE-9A7E-6F7EE870E2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DA-4ECE-9A7E-6F7EE870E2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1.6000000000000001E-3</c:v>
                  </c:pt>
                  <c:pt idx="1">
                    <c:v>3.4700000000000002E-2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DA-4ECE-9A7E-6F7EE870E2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4.3168249847117576E-2</c:v>
                </c:pt>
                <c:pt idx="1">
                  <c:v>2.8855555841433601E-2</c:v>
                </c:pt>
                <c:pt idx="2">
                  <c:v>6.1702187019898394E-3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DA-4ECE-9A7E-6F7EE870E23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379.5</c:v>
                </c:pt>
                <c:pt idx="2">
                  <c:v>981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DA-4ECE-9A7E-6F7EE870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80912"/>
        <c:axId val="1"/>
      </c:scatterChart>
      <c:valAx>
        <c:axId val="451580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580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0</xdr:row>
      <xdr:rowOff>0</xdr:rowOff>
    </xdr:from>
    <xdr:to>
      <xdr:col>17</xdr:col>
      <xdr:colOff>571500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F59D04-8D46-27BF-CBF2-621A6D647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x14ac:dyDescent="0.2">
      <c r="A2" t="s">
        <v>27</v>
      </c>
      <c r="B2" t="s">
        <v>46</v>
      </c>
      <c r="C2" s="3"/>
      <c r="D2" s="3"/>
      <c r="E2" s="10" t="s">
        <v>42</v>
      </c>
      <c r="F2" t="s">
        <v>50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39">
        <v>55879.423699999999</v>
      </c>
      <c r="D7" s="29" t="s">
        <v>47</v>
      </c>
    </row>
    <row r="8" spans="1:6" x14ac:dyDescent="0.2">
      <c r="A8" t="s">
        <v>7</v>
      </c>
      <c r="C8" s="39">
        <v>3.6493647967479634</v>
      </c>
      <c r="D8" s="29" t="s">
        <v>47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INTERCEPT(INDIRECT($D$9):G991,INDIRECT($C$9):F991)</f>
        <v>4.3168249847117576E-2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SLOPE(INDIRECT($D$9):G991,INDIRECT($C$9):F991)</f>
        <v>-3.7714608710629704E-5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(C7+C11)+(C8+C12)*INT(MAX(F21:F3532))</f>
        <v>59459.456735828455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3.6493270821392527</v>
      </c>
      <c r="E16" s="14" t="s">
        <v>34</v>
      </c>
      <c r="F16" s="15">
        <f ca="1">NOW()+15018.5+$C$5/24</f>
        <v>60329.763444328702</v>
      </c>
    </row>
    <row r="17" spans="1:21" ht="13.5" thickBot="1" x14ac:dyDescent="0.25">
      <c r="A17" s="14" t="s">
        <v>31</v>
      </c>
      <c r="B17" s="10"/>
      <c r="C17" s="10">
        <f>COUNT(C21:C2190)</f>
        <v>3</v>
      </c>
      <c r="E17" s="14" t="s">
        <v>39</v>
      </c>
      <c r="F17" s="15">
        <f ca="1">ROUND(2*(F16-$C$7)/$C$8,0)/2+F15</f>
        <v>1220.5</v>
      </c>
    </row>
    <row r="18" spans="1:21" ht="14.25" thickTop="1" thickBot="1" x14ac:dyDescent="0.25">
      <c r="A18" s="16" t="s">
        <v>9</v>
      </c>
      <c r="B18" s="10"/>
      <c r="C18" s="19">
        <f ca="1">+C15</f>
        <v>59459.456735828455</v>
      </c>
      <c r="D18" s="20">
        <f ca="1">+C16</f>
        <v>3.6493270821392527</v>
      </c>
      <c r="E18" s="14" t="s">
        <v>40</v>
      </c>
      <c r="F18" s="23">
        <f ca="1">ROUND(2*(F16-$C$15)/$C$16,0)/2+F15</f>
        <v>239.5</v>
      </c>
    </row>
    <row r="19" spans="1:21" ht="13.5" thickTop="1" x14ac:dyDescent="0.2">
      <c r="E19" s="14" t="s">
        <v>35</v>
      </c>
      <c r="F19" s="18">
        <f ca="1">+$C$15+$C$16*F18-15018.5-$C$5/24</f>
        <v>45315.366405334142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s="30" t="s">
        <v>43</v>
      </c>
      <c r="B21" s="31" t="s">
        <v>44</v>
      </c>
      <c r="C21" s="32">
        <v>55879.423699999999</v>
      </c>
      <c r="D21" s="32">
        <v>1.6000000000000001E-3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4.3168249847117576E-2</v>
      </c>
      <c r="Q21" s="2">
        <f>+C21-15018.5</f>
        <v>40860.923699999999</v>
      </c>
      <c r="R21" t="s">
        <v>0</v>
      </c>
      <c r="U21" s="2"/>
    </row>
    <row r="22" spans="1:21" x14ac:dyDescent="0.2">
      <c r="A22" s="33" t="s">
        <v>1</v>
      </c>
      <c r="B22" s="34" t="s">
        <v>44</v>
      </c>
      <c r="C22" s="35">
        <v>57264.456899999997</v>
      </c>
      <c r="D22" s="35">
        <v>3.4700000000000002E-2</v>
      </c>
      <c r="E22">
        <f>+(C22-C$7)/C$8</f>
        <v>379.52719915373609</v>
      </c>
      <c r="F22">
        <f>ROUND(2*E22,0)/2</f>
        <v>379.5</v>
      </c>
      <c r="G22">
        <f>+C22-(C$7+F22*C$8)</f>
        <v>9.9259634145710152E-2</v>
      </c>
      <c r="K22">
        <f>+G22</f>
        <v>9.9259634145710152E-2</v>
      </c>
      <c r="O22">
        <f ca="1">+C$11+C$12*$F22</f>
        <v>2.8855555841433601E-2</v>
      </c>
      <c r="Q22" s="2">
        <f>+C22-15018.5</f>
        <v>42245.956899999997</v>
      </c>
      <c r="R22" t="s">
        <v>49</v>
      </c>
    </row>
    <row r="23" spans="1:21" x14ac:dyDescent="0.2">
      <c r="A23" s="36" t="s">
        <v>51</v>
      </c>
      <c r="B23" s="37" t="s">
        <v>44</v>
      </c>
      <c r="C23" s="38">
        <v>59459.429499999998</v>
      </c>
      <c r="D23" s="36">
        <v>5.0000000000000001E-4</v>
      </c>
      <c r="E23">
        <f>+(C23-C$7)/C$8</f>
        <v>980.994227595506</v>
      </c>
      <c r="F23">
        <f>ROUND(2*E23,0)/2</f>
        <v>981</v>
      </c>
      <c r="G23">
        <f>+C23-(C$7+F23*C$8)</f>
        <v>-2.1065609755169135E-2</v>
      </c>
      <c r="K23">
        <f>+G23</f>
        <v>-2.1065609755169135E-2</v>
      </c>
      <c r="O23">
        <f ca="1">+C$11+C$12*$F23</f>
        <v>6.1702187019898394E-3</v>
      </c>
      <c r="Q23" s="2">
        <f>+C23-15018.5</f>
        <v>44440.929499999998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hyperlinks>
    <hyperlink ref="H212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2024-01-20T05:19:21Z</dcterms:modified>
</cp:coreProperties>
</file>