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2F29011-D5DB-4A40-A643-6619C9442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D57" i="2"/>
  <c r="C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D49" i="2"/>
  <c r="C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D45" i="2"/>
  <c r="C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D41" i="2"/>
  <c r="C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D17" i="2"/>
  <c r="C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E22" i="1"/>
  <c r="F22" i="1" s="1"/>
  <c r="G22" i="1" s="1"/>
  <c r="K22" i="1" s="1"/>
  <c r="C9" i="1"/>
  <c r="D9" i="1"/>
  <c r="F16" i="1"/>
  <c r="F17" i="1" s="1"/>
  <c r="C17" i="1"/>
  <c r="Q21" i="1"/>
  <c r="E21" i="1"/>
  <c r="F21" i="1" s="1"/>
  <c r="G21" i="1" s="1"/>
  <c r="I21" i="1" s="1"/>
  <c r="C11" i="1"/>
  <c r="C12" i="1"/>
  <c r="O23" i="1" l="1"/>
  <c r="O22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<sst xmlns="http://schemas.openxmlformats.org/spreadsheetml/2006/main" count="427" uniqueCount="65">
  <si>
    <t>IBVS 6193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</si>
  <si>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</si>
  <si>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</si>
  <si>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</si>
  <si>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</si>
  <si>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</si>
  <si>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</si>
  <si>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</si>
  <si>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</si>
  <si>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</si>
  <si>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</si>
  <si>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</si>
  <si>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</si>
  <si>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</si>
  <si>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</si>
  <si>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</si>
  <si>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</si>
  <si>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</si>
  <si>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</si>
  <si>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</si>
  <si>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</si>
  <si>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</si>
  <si>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</si>
  <si>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</si>
  <si>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</si>
  <si>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</si>
  <si>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</si>
  <si>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</si>
  <si>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</si>
  <si>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</si>
  <si>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</si>
  <si>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</si>
  <si>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</si>
  <si>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</si>
  <si>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</si>
  <si>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</si>
  <si>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</si>
  <si>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</si>
  <si>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</si>
  <si>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</si>
  <si>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</si>
  <si>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</si>
  <si>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</si>
  <si>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</si>
  <si>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</si>
  <si>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</si>
  <si>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</si>
  <si>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</si>
  <si>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</si>
  <si>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</si>
  <si>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</si>
  <si>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</si>
  <si>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</si>
  <si>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</si>
  <si>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</si>
  <si>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</si>
  <si>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</si>
  <si>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V1141 Cas</t>
  </si>
  <si>
    <t>G4031-2155</t>
  </si>
  <si>
    <t>EA</t>
  </si>
  <si>
    <t>pr_6</t>
  </si>
  <si>
    <t xml:space="preserve">B1:V: </t>
  </si>
  <si>
    <t>V1141 Cas / GSC 4031-2155</t>
  </si>
  <si>
    <t>GCVS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</si>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</sst>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F5-469E-A515-4C2100BF8C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F5-469E-A515-4C2100BF8C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F5-469E-A515-4C2100BF8C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4.2000000001280569E-2</c:v>
                </c:pt>
                <c:pt idx="2">
                  <c:v>0.23190000000613509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F5-469E-A515-4C2100BF8C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F5-469E-A515-4C2100BF8C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F5-469E-A515-4C2100BF8C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F5-469E-A515-4C2100BF8C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-2.4550125998352199E-2</c:v>
                </c:pt>
                <c:pt idx="1">
                  <c:v>0.11273979604807895</c:v>
                </c:pt>
                <c:pt idx="2">
                  <c:v>0.18571032995768894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F5-469E-A515-4C2100BF8C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F5-469E-A515-4C2100BF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467120"/>
        <c:axId val="1"/>
      </c:scatterChart>
      <c:valAx>
        <c:axId val="56846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6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ECFDD1-67B8-60FB-D41D-776B114DB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0" t="s">
        <v>57</v>
      </c>
      <c r="G1" s="30">
        <v>2010</v>
      </c>
      <c r="H1" s="51"/>
      <c r="I1" s="52" t="s">
        <v>58</v>
      </c>
      <c r="J1" s="50" t="s">
        <v>57</v>
      </c>
      <c r="K1" s="53">
        <v>1.38181</v>
      </c>
      <c r="L1" s="32">
        <v>61.083500000000001</v>
      </c>
      <c r="M1" s="33">
        <v>51542.701999999997</v>
      </c>
      <c r="N1" s="33">
        <v>6.9092000000000002</v>
      </c>
      <c r="O1" s="31" t="s">
        <v>59</v>
      </c>
      <c r="P1" s="32">
        <v>12.28</v>
      </c>
      <c r="Q1" s="32">
        <v>12.93</v>
      </c>
      <c r="R1" s="54" t="s">
        <v>60</v>
      </c>
      <c r="S1" s="31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51542.701999999997</v>
      </c>
      <c r="D4" s="27">
        <v>6.9092000000000002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2">
        <v>51542.701999999997</v>
      </c>
      <c r="D7" s="28" t="s">
        <v>63</v>
      </c>
    </row>
    <row r="8" spans="1:19" x14ac:dyDescent="0.2">
      <c r="A8" t="s">
        <v>5</v>
      </c>
      <c r="C8" s="62">
        <v>6.9092000000000002</v>
      </c>
      <c r="D8" s="28" t="s">
        <v>63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-2.4550125998352199E-2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1.8806838636497417E-4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59267.373310329953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6.9093880683863649</v>
      </c>
      <c r="E16" s="14" t="s">
        <v>32</v>
      </c>
      <c r="F16" s="35">
        <f ca="1">NOW()+15018.5+$C$5/24</f>
        <v>60329.772215856479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1273</v>
      </c>
    </row>
    <row r="18" spans="1:21" ht="14.25" thickTop="1" thickBot="1" x14ac:dyDescent="0.25">
      <c r="A18" s="16" t="s">
        <v>7</v>
      </c>
      <c r="B18" s="10"/>
      <c r="C18" s="19">
        <f ca="1">+C15</f>
        <v>59267.373310329953</v>
      </c>
      <c r="D18" s="20">
        <f ca="1">+C16</f>
        <v>6.9093880683863649</v>
      </c>
      <c r="E18" s="14" t="s">
        <v>38</v>
      </c>
      <c r="F18" s="23">
        <f ca="1">ROUND(2*(F16-$C$15)/$C$16,0)/2+F15</f>
        <v>155</v>
      </c>
    </row>
    <row r="19" spans="1:21" ht="13.5" thickTop="1" x14ac:dyDescent="0.2">
      <c r="E19" s="14" t="s">
        <v>33</v>
      </c>
      <c r="F19" s="18">
        <f ca="1">+$C$15+$C$16*F18-15018.5-$C$5/24</f>
        <v>45320.224294263178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51542.701999999997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-2.4550125998352199E-2</v>
      </c>
      <c r="Q21" s="2">
        <f>+C21-15018.5</f>
        <v>36524.201999999997</v>
      </c>
    </row>
    <row r="22" spans="1:21" ht="12" customHeight="1" x14ac:dyDescent="0.2">
      <c r="A22" s="55" t="s">
        <v>0</v>
      </c>
      <c r="B22" s="56" t="s">
        <v>1</v>
      </c>
      <c r="C22" s="57">
        <v>56586.46</v>
      </c>
      <c r="D22" s="8" t="s">
        <v>15</v>
      </c>
      <c r="E22">
        <f>+(C22-C$7)/C$8</f>
        <v>730.00607885138675</v>
      </c>
      <c r="F22">
        <f>ROUND(2*E22,0)/2</f>
        <v>730</v>
      </c>
      <c r="G22">
        <f>+C22-(C$7+F22*C$8)</f>
        <v>4.2000000001280569E-2</v>
      </c>
      <c r="K22">
        <f>+G22</f>
        <v>4.2000000001280569E-2</v>
      </c>
      <c r="O22">
        <f ca="1">+C$11+C$12*$F22</f>
        <v>0.11273979604807895</v>
      </c>
      <c r="Q22" s="2">
        <f>+C22-15018.5</f>
        <v>41567.96</v>
      </c>
    </row>
    <row r="23" spans="1:21" ht="12" customHeight="1" x14ac:dyDescent="0.2">
      <c r="A23" s="58" t="s">
        <v>64</v>
      </c>
      <c r="B23" s="59" t="s">
        <v>1</v>
      </c>
      <c r="C23" s="60">
        <v>59267.419500000004</v>
      </c>
      <c r="D23" s="61">
        <v>4.1000000000000003E-3</v>
      </c>
      <c r="E23">
        <f>+(C23-C$7)/C$8</f>
        <v>1118.033563943728</v>
      </c>
      <c r="F23">
        <f>ROUND(2*E23,0)/2</f>
        <v>1118</v>
      </c>
      <c r="G23">
        <f>+C23-(C$7+F23*C$8)</f>
        <v>0.23190000000613509</v>
      </c>
      <c r="K23">
        <f>+G23</f>
        <v>0.23190000000613509</v>
      </c>
      <c r="O23">
        <f ca="1">+C$11+C$12*$F23</f>
        <v>0.18571032995768894</v>
      </c>
      <c r="Q23" s="2">
        <f>+C23-15018.5</f>
        <v>44248.919500000004</v>
      </c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ht="12" customHeight="1" x14ac:dyDescent="0.2">
      <c r="C35" s="8"/>
      <c r="D35" s="8"/>
    </row>
    <row r="36" spans="3:17" ht="12" customHeight="1" x14ac:dyDescent="0.2">
      <c r="C36" s="8"/>
      <c r="D36" s="8"/>
    </row>
    <row r="37" spans="3:17" ht="12" customHeight="1" x14ac:dyDescent="0.2">
      <c r="C37" s="8"/>
      <c r="D37" s="8"/>
    </row>
    <row r="38" spans="3:17" ht="12" customHeight="1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04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2024-01-20T05:31:59Z</dcterms:modified>
</cp:coreProperties>
</file>