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2F29011-D5DB-4A40-A643-6619C9442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D154" i="2"/>
  <c r="C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D150" i="2"/>
  <c r="C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D146" i="2"/>
  <c r="C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D142" i="2"/>
  <c r="C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D138" i="2"/>
  <c r="C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C135" i="2"/>
  <c r="D135" i="2"/>
  <c r="B135" i="2"/>
  <c r="A135" i="2"/>
  <c r="H134" i="2"/>
  <c r="G134" i="2"/>
  <c r="D134" i="2"/>
  <c r="C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C131" i="2"/>
  <c r="D131" i="2"/>
  <c r="B131" i="2"/>
  <c r="A131" i="2"/>
  <c r="H130" i="2"/>
  <c r="G130" i="2"/>
  <c r="D130" i="2"/>
  <c r="C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C127" i="2"/>
  <c r="D127" i="2"/>
  <c r="B127" i="2"/>
  <c r="A127" i="2"/>
  <c r="H126" i="2"/>
  <c r="G126" i="2"/>
  <c r="D126" i="2"/>
  <c r="C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C123" i="2"/>
  <c r="D123" i="2"/>
  <c r="B123" i="2"/>
  <c r="A123" i="2"/>
  <c r="H122" i="2"/>
  <c r="G122" i="2"/>
  <c r="D122" i="2"/>
  <c r="C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C119" i="2"/>
  <c r="D119" i="2"/>
  <c r="B119" i="2"/>
  <c r="A119" i="2"/>
  <c r="H118" i="2"/>
  <c r="G118" i="2"/>
  <c r="D118" i="2"/>
  <c r="C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C115" i="2"/>
  <c r="D115" i="2"/>
  <c r="B115" i="2"/>
  <c r="A115" i="2"/>
  <c r="H114" i="2"/>
  <c r="G114" i="2"/>
  <c r="D114" i="2"/>
  <c r="C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C111" i="2"/>
  <c r="D111" i="2"/>
  <c r="B111" i="2"/>
  <c r="A111" i="2"/>
  <c r="H110" i="2"/>
  <c r="G110" i="2"/>
  <c r="D110" i="2"/>
  <c r="C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C107" i="2"/>
  <c r="D107" i="2"/>
  <c r="B107" i="2"/>
  <c r="A107" i="2"/>
  <c r="H106" i="2"/>
  <c r="G106" i="2"/>
  <c r="D106" i="2"/>
  <c r="C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C103" i="2"/>
  <c r="D103" i="2"/>
  <c r="B103" i="2"/>
  <c r="A103" i="2"/>
  <c r="H102" i="2"/>
  <c r="G102" i="2"/>
  <c r="D102" i="2"/>
  <c r="C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C99" i="2"/>
  <c r="D99" i="2"/>
  <c r="B99" i="2"/>
  <c r="A99" i="2"/>
  <c r="H98" i="2"/>
  <c r="G98" i="2"/>
  <c r="D98" i="2"/>
  <c r="C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C95" i="2"/>
  <c r="D95" i="2"/>
  <c r="B95" i="2"/>
  <c r="A95" i="2"/>
  <c r="H94" i="2"/>
  <c r="G94" i="2"/>
  <c r="D94" i="2"/>
  <c r="C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C91" i="2"/>
  <c r="D91" i="2"/>
  <c r="B91" i="2"/>
  <c r="A91" i="2"/>
  <c r="H90" i="2"/>
  <c r="G90" i="2"/>
  <c r="D90" i="2"/>
  <c r="C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C87" i="2"/>
  <c r="D87" i="2"/>
  <c r="B87" i="2"/>
  <c r="A87" i="2"/>
  <c r="H86" i="2"/>
  <c r="G86" i="2"/>
  <c r="D86" i="2"/>
  <c r="C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B77" i="2"/>
  <c r="G77" i="2"/>
  <c r="D77" i="2"/>
  <c r="C77" i="2"/>
  <c r="A77" i="2"/>
  <c r="H76" i="2"/>
  <c r="B76" i="2"/>
  <c r="G76" i="2"/>
  <c r="D76" i="2"/>
  <c r="C76" i="2"/>
  <c r="A76" i="2"/>
  <c r="H75" i="2"/>
  <c r="G75" i="2"/>
  <c r="D75" i="2"/>
  <c r="C75" i="2"/>
  <c r="B75" i="2"/>
  <c r="A75" i="2"/>
  <c r="H74" i="2"/>
  <c r="G74" i="2"/>
  <c r="C74" i="2"/>
  <c r="D74" i="2"/>
  <c r="B74" i="2"/>
  <c r="A74" i="2"/>
  <c r="H73" i="2"/>
  <c r="B73" i="2"/>
  <c r="G73" i="2"/>
  <c r="D73" i="2"/>
  <c r="C73" i="2"/>
  <c r="A73" i="2"/>
  <c r="H72" i="2"/>
  <c r="B72" i="2"/>
  <c r="G72" i="2"/>
  <c r="D72" i="2"/>
  <c r="C72" i="2"/>
  <c r="A72" i="2"/>
  <c r="H71" i="2"/>
  <c r="G71" i="2"/>
  <c r="D71" i="2"/>
  <c r="C71" i="2"/>
  <c r="B71" i="2"/>
  <c r="A71" i="2"/>
  <c r="H70" i="2"/>
  <c r="G70" i="2"/>
  <c r="C70" i="2"/>
  <c r="D70" i="2"/>
  <c r="B70" i="2"/>
  <c r="A70" i="2"/>
  <c r="H69" i="2"/>
  <c r="B69" i="2"/>
  <c r="G69" i="2"/>
  <c r="D69" i="2"/>
  <c r="C69" i="2"/>
  <c r="A69" i="2"/>
  <c r="H68" i="2"/>
  <c r="B68" i="2"/>
  <c r="G68" i="2"/>
  <c r="D68" i="2"/>
  <c r="C68" i="2"/>
  <c r="A68" i="2"/>
  <c r="H67" i="2"/>
  <c r="G67" i="2"/>
  <c r="D67" i="2"/>
  <c r="C67" i="2"/>
  <c r="B67" i="2"/>
  <c r="A67" i="2"/>
  <c r="H66" i="2"/>
  <c r="G66" i="2"/>
  <c r="C66" i="2"/>
  <c r="D66" i="2"/>
  <c r="B66" i="2"/>
  <c r="A66" i="2"/>
  <c r="H65" i="2"/>
  <c r="B65" i="2"/>
  <c r="G65" i="2"/>
  <c r="D65" i="2"/>
  <c r="C65" i="2"/>
  <c r="A65" i="2"/>
  <c r="H64" i="2"/>
  <c r="B64" i="2"/>
  <c r="G64" i="2"/>
  <c r="D64" i="2"/>
  <c r="C64" i="2"/>
  <c r="A64" i="2"/>
  <c r="H63" i="2"/>
  <c r="G63" i="2"/>
  <c r="D63" i="2"/>
  <c r="C63" i="2"/>
  <c r="B63" i="2"/>
  <c r="A63" i="2"/>
  <c r="H62" i="2"/>
  <c r="G62" i="2"/>
  <c r="C62" i="2"/>
  <c r="D62" i="2"/>
  <c r="B62" i="2"/>
  <c r="A62" i="2"/>
  <c r="H61" i="2"/>
  <c r="B61" i="2"/>
  <c r="G61" i="2"/>
  <c r="D61" i="2"/>
  <c r="C61" i="2"/>
  <c r="A61" i="2"/>
  <c r="H60" i="2"/>
  <c r="B60" i="2"/>
  <c r="G60" i="2"/>
  <c r="D60" i="2"/>
  <c r="C60" i="2"/>
  <c r="A60" i="2"/>
  <c r="H59" i="2"/>
  <c r="G59" i="2"/>
  <c r="D59" i="2"/>
  <c r="C59" i="2"/>
  <c r="B59" i="2"/>
  <c r="A59" i="2"/>
  <c r="H58" i="2"/>
  <c r="G58" i="2"/>
  <c r="C58" i="2"/>
  <c r="D58" i="2"/>
  <c r="B58" i="2"/>
  <c r="A58" i="2"/>
  <c r="H57" i="2"/>
  <c r="B57" i="2"/>
  <c r="G57" i="2"/>
  <c r="D57" i="2"/>
  <c r="C57" i="2"/>
  <c r="A57" i="2"/>
  <c r="H56" i="2"/>
  <c r="B56" i="2"/>
  <c r="G56" i="2"/>
  <c r="D56" i="2"/>
  <c r="C56" i="2"/>
  <c r="A56" i="2"/>
  <c r="H55" i="2"/>
  <c r="G55" i="2"/>
  <c r="D55" i="2"/>
  <c r="C55" i="2"/>
  <c r="B55" i="2"/>
  <c r="A55" i="2"/>
  <c r="H54" i="2"/>
  <c r="G54" i="2"/>
  <c r="C54" i="2"/>
  <c r="D54" i="2"/>
  <c r="B54" i="2"/>
  <c r="A54" i="2"/>
  <c r="H53" i="2"/>
  <c r="B53" i="2"/>
  <c r="G53" i="2"/>
  <c r="D53" i="2"/>
  <c r="C53" i="2"/>
  <c r="A53" i="2"/>
  <c r="H52" i="2"/>
  <c r="B52" i="2"/>
  <c r="G52" i="2"/>
  <c r="D52" i="2"/>
  <c r="C52" i="2"/>
  <c r="A52" i="2"/>
  <c r="H51" i="2"/>
  <c r="G51" i="2"/>
  <c r="D51" i="2"/>
  <c r="C51" i="2"/>
  <c r="B51" i="2"/>
  <c r="A51" i="2"/>
  <c r="H50" i="2"/>
  <c r="G50" i="2"/>
  <c r="C50" i="2"/>
  <c r="D50" i="2"/>
  <c r="B50" i="2"/>
  <c r="A50" i="2"/>
  <c r="H49" i="2"/>
  <c r="B49" i="2"/>
  <c r="G49" i="2"/>
  <c r="D49" i="2"/>
  <c r="C49" i="2"/>
  <c r="A49" i="2"/>
  <c r="H48" i="2"/>
  <c r="B48" i="2"/>
  <c r="G48" i="2"/>
  <c r="D48" i="2"/>
  <c r="C48" i="2"/>
  <c r="A48" i="2"/>
  <c r="H47" i="2"/>
  <c r="G47" i="2"/>
  <c r="D47" i="2"/>
  <c r="C47" i="2"/>
  <c r="B47" i="2"/>
  <c r="A47" i="2"/>
  <c r="H46" i="2"/>
  <c r="G46" i="2"/>
  <c r="C46" i="2"/>
  <c r="D46" i="2"/>
  <c r="B46" i="2"/>
  <c r="A46" i="2"/>
  <c r="H45" i="2"/>
  <c r="B45" i="2"/>
  <c r="G45" i="2"/>
  <c r="D45" i="2"/>
  <c r="C45" i="2"/>
  <c r="A45" i="2"/>
  <c r="H44" i="2"/>
  <c r="B44" i="2"/>
  <c r="G44" i="2"/>
  <c r="D44" i="2"/>
  <c r="C44" i="2"/>
  <c r="A44" i="2"/>
  <c r="H43" i="2"/>
  <c r="G43" i="2"/>
  <c r="D43" i="2"/>
  <c r="C43" i="2"/>
  <c r="B43" i="2"/>
  <c r="A43" i="2"/>
  <c r="H42" i="2"/>
  <c r="G42" i="2"/>
  <c r="C42" i="2"/>
  <c r="D42" i="2"/>
  <c r="B42" i="2"/>
  <c r="A42" i="2"/>
  <c r="H41" i="2"/>
  <c r="B41" i="2"/>
  <c r="G41" i="2"/>
  <c r="D41" i="2"/>
  <c r="C41" i="2"/>
  <c r="A41" i="2"/>
  <c r="H40" i="2"/>
  <c r="B40" i="2"/>
  <c r="G40" i="2"/>
  <c r="D40" i="2"/>
  <c r="C40" i="2"/>
  <c r="A40" i="2"/>
  <c r="H39" i="2"/>
  <c r="G39" i="2"/>
  <c r="D39" i="2"/>
  <c r="C39" i="2"/>
  <c r="B39" i="2"/>
  <c r="A39" i="2"/>
  <c r="H38" i="2"/>
  <c r="G38" i="2"/>
  <c r="C38" i="2"/>
  <c r="D38" i="2"/>
  <c r="B38" i="2"/>
  <c r="A38" i="2"/>
  <c r="H37" i="2"/>
  <c r="B37" i="2"/>
  <c r="G37" i="2"/>
  <c r="D37" i="2"/>
  <c r="C37" i="2"/>
  <c r="A37" i="2"/>
  <c r="H36" i="2"/>
  <c r="B36" i="2"/>
  <c r="G36" i="2"/>
  <c r="D36" i="2"/>
  <c r="C36" i="2"/>
  <c r="A36" i="2"/>
  <c r="H35" i="2"/>
  <c r="G35" i="2"/>
  <c r="D35" i="2"/>
  <c r="C35" i="2"/>
  <c r="B35" i="2"/>
  <c r="A35" i="2"/>
  <c r="H34" i="2"/>
  <c r="G34" i="2"/>
  <c r="C34" i="2"/>
  <c r="D34" i="2"/>
  <c r="B34" i="2"/>
  <c r="A34" i="2"/>
  <c r="H33" i="2"/>
  <c r="B33" i="2"/>
  <c r="G33" i="2"/>
  <c r="D33" i="2"/>
  <c r="C33" i="2"/>
  <c r="A33" i="2"/>
  <c r="H32" i="2"/>
  <c r="B32" i="2"/>
  <c r="G32" i="2"/>
  <c r="D32" i="2"/>
  <c r="C32" i="2"/>
  <c r="A32" i="2"/>
  <c r="H31" i="2"/>
  <c r="G31" i="2"/>
  <c r="D31" i="2"/>
  <c r="C31" i="2"/>
  <c r="B31" i="2"/>
  <c r="A31" i="2"/>
  <c r="H30" i="2"/>
  <c r="G30" i="2"/>
  <c r="C30" i="2"/>
  <c r="D30" i="2"/>
  <c r="B30" i="2"/>
  <c r="A30" i="2"/>
  <c r="H29" i="2"/>
  <c r="B29" i="2"/>
  <c r="G29" i="2"/>
  <c r="D29" i="2"/>
  <c r="C29" i="2"/>
  <c r="A29" i="2"/>
  <c r="H28" i="2"/>
  <c r="B28" i="2"/>
  <c r="G28" i="2"/>
  <c r="D28" i="2"/>
  <c r="C28" i="2"/>
  <c r="A28" i="2"/>
  <c r="H27" i="2"/>
  <c r="G27" i="2"/>
  <c r="D27" i="2"/>
  <c r="C27" i="2"/>
  <c r="B27" i="2"/>
  <c r="A27" i="2"/>
  <c r="H26" i="2"/>
  <c r="G26" i="2"/>
  <c r="C26" i="2"/>
  <c r="D26" i="2"/>
  <c r="B26" i="2"/>
  <c r="A26" i="2"/>
  <c r="H25" i="2"/>
  <c r="B25" i="2"/>
  <c r="G25" i="2"/>
  <c r="D25" i="2"/>
  <c r="C25" i="2"/>
  <c r="A25" i="2"/>
  <c r="H24" i="2"/>
  <c r="B24" i="2"/>
  <c r="G24" i="2"/>
  <c r="D24" i="2"/>
  <c r="C24" i="2"/>
  <c r="A24" i="2"/>
  <c r="H23" i="2"/>
  <c r="G23" i="2"/>
  <c r="D23" i="2"/>
  <c r="C23" i="2"/>
  <c r="B23" i="2"/>
  <c r="A23" i="2"/>
  <c r="H22" i="2"/>
  <c r="G22" i="2"/>
  <c r="C22" i="2"/>
  <c r="D22" i="2"/>
  <c r="B22" i="2"/>
  <c r="A22" i="2"/>
  <c r="H21" i="2"/>
  <c r="B21" i="2"/>
  <c r="G21" i="2"/>
  <c r="D21" i="2"/>
  <c r="C21" i="2"/>
  <c r="A21" i="2"/>
  <c r="H20" i="2"/>
  <c r="B20" i="2"/>
  <c r="G20" i="2"/>
  <c r="D20" i="2"/>
  <c r="C20" i="2"/>
  <c r="A20" i="2"/>
  <c r="H19" i="2"/>
  <c r="G19" i="2"/>
  <c r="D19" i="2"/>
  <c r="C19" i="2"/>
  <c r="B19" i="2"/>
  <c r="A19" i="2"/>
  <c r="H18" i="2"/>
  <c r="G18" i="2"/>
  <c r="C18" i="2"/>
  <c r="D18" i="2"/>
  <c r="B18" i="2"/>
  <c r="A18" i="2"/>
  <c r="H17" i="2"/>
  <c r="B17" i="2"/>
  <c r="G17" i="2"/>
  <c r="D17" i="2"/>
  <c r="C17" i="2"/>
  <c r="A17" i="2"/>
  <c r="H16" i="2"/>
  <c r="B16" i="2"/>
  <c r="G16" i="2"/>
  <c r="D16" i="2"/>
  <c r="C16" i="2"/>
  <c r="A16" i="2"/>
  <c r="H15" i="2"/>
  <c r="G15" i="2"/>
  <c r="D15" i="2"/>
  <c r="C15" i="2"/>
  <c r="B15" i="2"/>
  <c r="A15" i="2"/>
  <c r="H14" i="2"/>
  <c r="G14" i="2"/>
  <c r="C14" i="2"/>
  <c r="D14" i="2"/>
  <c r="B14" i="2"/>
  <c r="A14" i="2"/>
  <c r="H13" i="2"/>
  <c r="B13" i="2"/>
  <c r="G13" i="2"/>
  <c r="D13" i="2"/>
  <c r="C13" i="2"/>
  <c r="A13" i="2"/>
  <c r="H12" i="2"/>
  <c r="B12" i="2"/>
  <c r="G12" i="2"/>
  <c r="D12" i="2"/>
  <c r="C12" i="2"/>
  <c r="A12" i="2"/>
  <c r="H11" i="2"/>
  <c r="G11" i="2"/>
  <c r="D11" i="2"/>
  <c r="C11" i="2"/>
  <c r="B11" i="2"/>
  <c r="A11" i="2"/>
  <c r="E22" i="1"/>
  <c r="F22" i="1" s="1"/>
  <c r="G22" i="1" s="1"/>
  <c r="K22" i="1" s="1"/>
  <c r="C9" i="1"/>
  <c r="D9" i="1"/>
  <c r="F16" i="1"/>
  <c r="F17" i="1" s="1"/>
  <c r="C17" i="1"/>
  <c r="Q21" i="1"/>
  <c r="E21" i="1"/>
  <c r="F21" i="1" s="1"/>
  <c r="G21" i="1" s="1"/>
  <c r="I21" i="1" s="1"/>
  <c r="C11" i="1"/>
  <c r="C12" i="1"/>
  <c r="O23" i="1" l="1"/>
  <c r="O22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<sst xmlns="http://schemas.openxmlformats.org/spreadsheetml/2006/main" count="427" uniqueCount="65">
  <si>
    <t>IBVS 6193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</si>
  <si>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</si>
  <si>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</si>
  <si>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</si>
  <si>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</si>
  <si>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</si>
  <si>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</si>
  <si>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</si>
  <si>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</si>
  <si>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</si>
  <si>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</si>
  <si>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</si>
  <si>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</si>
  <si>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</si>
  <si>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</si>
  <si>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</si>
  <si>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</si>
  <si>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</si>
  <si>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</si>
  <si>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</si>
  <si>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</si>
  <si>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</si>
  <si>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</si>
  <si>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</si>
  <si>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</si>
  <si>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</si>
  <si>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</si>
  <si>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</si>
  <si>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</si>
  <si>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</si>
  <si>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</si>
  <si>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</si>
  <si>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</si>
  <si>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</si>
  <si>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</si>
  <si>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</si>
  <si>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</si>
  <si>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</si>
  <si>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</si>
  <si>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</si>
  <si>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</si>
  <si>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</si>
  <si>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</si>
  <si>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</si>
  <si>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</si>
  <si>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</si>
  <si>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</si>
  <si>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</si>
  <si>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</si>
  <si>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</si>
  <si>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</si>
  <si>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</si>
  <si>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</si>
  <si>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</si>
  <si>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</si>
  <si>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</si>
  <si>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</si>
  <si>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V1141 Cas</t>
  </si>
  <si>
    <t>G4031-2155</t>
  </si>
  <si>
    <t>EA</t>
  </si>
  <si>
    <t>pr_6</t>
  </si>
  <si>
    <t xml:space="preserve">B1:V: </t>
  </si>
  <si>
    <t>V1141 Cas / GSC 4031-2155</t>
  </si>
  <si>
    <t>GCVS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</si>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</sst>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6" borderId="5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V1141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F5-469E-A515-4C2100BF8C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F5-469E-A515-4C2100BF8C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F5-469E-A515-4C2100BF8C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4.2000000001280569E-2</c:v>
                </c:pt>
                <c:pt idx="2">
                  <c:v>0.23190000000613509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F5-469E-A515-4C2100BF8C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F5-469E-A515-4C2100BF8C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F5-469E-A515-4C2100BF8C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F5-469E-A515-4C2100BF8C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-2.4550125998352199E-2</c:v>
                </c:pt>
                <c:pt idx="1">
                  <c:v>0.11273979604807895</c:v>
                </c:pt>
                <c:pt idx="2">
                  <c:v>0.18571032995768894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F5-469E-A515-4C2100BF8C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F5-469E-A515-4C2100BF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467120"/>
        <c:axId val="1"/>
      </c:scatterChart>
      <c:valAx>
        <c:axId val="56846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467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ECFDD1-67B8-60FB-D41D-776B114DB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50" t="s">
        <v>57</v>
      </c>
      <c r="G1" s="30">
        <v>2010</v>
      </c>
      <c r="H1" s="51"/>
      <c r="I1" s="52" t="s">
        <v>58</v>
      </c>
      <c r="J1" s="50" t="s">
        <v>57</v>
      </c>
      <c r="K1" s="53">
        <v>1.38181</v>
      </c>
      <c r="L1" s="32">
        <v>61.083500000000001</v>
      </c>
      <c r="M1" s="33">
        <v>51542.701999999997</v>
      </c>
      <c r="N1" s="33">
        <v>6.9092000000000002</v>
      </c>
      <c r="O1" s="31" t="s">
        <v>59</v>
      </c>
      <c r="P1" s="32">
        <v>12.28</v>
      </c>
      <c r="Q1" s="32">
        <v>12.93</v>
      </c>
      <c r="R1" s="54" t="s">
        <v>60</v>
      </c>
      <c r="S1" s="31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>
        <v>51542.701999999997</v>
      </c>
      <c r="D4" s="27">
        <v>6.9092000000000002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62">
        <v>51542.701999999997</v>
      </c>
      <c r="D7" s="28" t="s">
        <v>63</v>
      </c>
    </row>
    <row r="8" spans="1:19" x14ac:dyDescent="0.2">
      <c r="A8" t="s">
        <v>5</v>
      </c>
      <c r="C8" s="62">
        <v>6.9092000000000002</v>
      </c>
      <c r="D8" s="28" t="s">
        <v>63</v>
      </c>
    </row>
    <row r="9" spans="1:19" x14ac:dyDescent="0.2">
      <c r="A9" s="24" t="s">
        <v>34</v>
      </c>
      <c r="B9" s="49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-2.4550125998352199E-2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1.8806838636497417E-4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59267.373310329953</v>
      </c>
      <c r="E15" s="14" t="s">
        <v>36</v>
      </c>
      <c r="F15" s="34">
        <v>1</v>
      </c>
    </row>
    <row r="16" spans="1:19" x14ac:dyDescent="0.2">
      <c r="A16" s="16" t="s">
        <v>6</v>
      </c>
      <c r="B16" s="10"/>
      <c r="C16" s="17">
        <f ca="1">+C8+C12</f>
        <v>6.9093880683863649</v>
      </c>
      <c r="E16" s="14" t="s">
        <v>32</v>
      </c>
      <c r="F16" s="35">
        <f ca="1">NOW()+15018.5+$C$5/24</f>
        <v>60329.772215856479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1273</v>
      </c>
    </row>
    <row r="18" spans="1:21" ht="14.25" thickTop="1" thickBot="1" x14ac:dyDescent="0.25">
      <c r="A18" s="16" t="s">
        <v>7</v>
      </c>
      <c r="B18" s="10"/>
      <c r="C18" s="19">
        <f ca="1">+C15</f>
        <v>59267.373310329953</v>
      </c>
      <c r="D18" s="20">
        <f ca="1">+C16</f>
        <v>6.9093880683863649</v>
      </c>
      <c r="E18" s="14" t="s">
        <v>38</v>
      </c>
      <c r="F18" s="23">
        <f ca="1">ROUND(2*(F16-$C$15)/$C$16,0)/2+F15</f>
        <v>155</v>
      </c>
    </row>
    <row r="19" spans="1:21" ht="13.5" thickTop="1" x14ac:dyDescent="0.2">
      <c r="E19" s="14" t="s">
        <v>33</v>
      </c>
      <c r="F19" s="18">
        <f ca="1">+$C$15+$C$16*F18-15018.5-$C$5/24</f>
        <v>45320.224294263178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63</v>
      </c>
      <c r="C21" s="8">
        <v>51542.701999999997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-2.4550125998352199E-2</v>
      </c>
      <c r="Q21" s="2">
        <f>+C21-15018.5</f>
        <v>36524.201999999997</v>
      </c>
    </row>
    <row r="22" spans="1:21" ht="12" customHeight="1" x14ac:dyDescent="0.2">
      <c r="A22" s="55" t="s">
        <v>0</v>
      </c>
      <c r="B22" s="56" t="s">
        <v>1</v>
      </c>
      <c r="C22" s="57">
        <v>56586.46</v>
      </c>
      <c r="D22" s="8" t="s">
        <v>15</v>
      </c>
      <c r="E22">
        <f>+(C22-C$7)/C$8</f>
        <v>730.00607885138675</v>
      </c>
      <c r="F22">
        <f>ROUND(2*E22,0)/2</f>
        <v>730</v>
      </c>
      <c r="G22">
        <f>+C22-(C$7+F22*C$8)</f>
        <v>4.2000000001280569E-2</v>
      </c>
      <c r="K22">
        <f>+G22</f>
        <v>4.2000000001280569E-2</v>
      </c>
      <c r="O22">
        <f ca="1">+C$11+C$12*$F22</f>
        <v>0.11273979604807895</v>
      </c>
      <c r="Q22" s="2">
        <f>+C22-15018.5</f>
        <v>41567.96</v>
      </c>
    </row>
    <row r="23" spans="1:21" ht="12" customHeight="1" x14ac:dyDescent="0.2">
      <c r="A23" s="58" t="s">
        <v>64</v>
      </c>
      <c r="B23" s="59" t="s">
        <v>1</v>
      </c>
      <c r="C23" s="60">
        <v>59267.419500000004</v>
      </c>
      <c r="D23" s="61">
        <v>4.1000000000000003E-3</v>
      </c>
      <c r="E23">
        <f>+(C23-C$7)/C$8</f>
        <v>1118.033563943728</v>
      </c>
      <c r="F23">
        <f>ROUND(2*E23,0)/2</f>
        <v>1118</v>
      </c>
      <c r="G23">
        <f>+C23-(C$7+F23*C$8)</f>
        <v>0.23190000000613509</v>
      </c>
      <c r="K23">
        <f>+G23</f>
        <v>0.23190000000613509</v>
      </c>
      <c r="O23">
        <f ca="1">+C$11+C$12*$F23</f>
        <v>0.18571032995768894</v>
      </c>
      <c r="Q23" s="2">
        <f>+C23-15018.5</f>
        <v>44248.919500000004</v>
      </c>
    </row>
    <row r="24" spans="1:21" ht="12" customHeight="1" x14ac:dyDescent="0.2">
      <c r="C24" s="8"/>
      <c r="D24" s="8"/>
      <c r="Q24" s="2"/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ht="12" customHeight="1" x14ac:dyDescent="0.2">
      <c r="C28" s="8"/>
      <c r="D28" s="8"/>
      <c r="Q28" s="2"/>
    </row>
    <row r="29" spans="1:21" ht="12" customHeight="1" x14ac:dyDescent="0.2">
      <c r="C29" s="8"/>
      <c r="D29" s="8"/>
      <c r="Q29" s="2"/>
    </row>
    <row r="30" spans="1:21" ht="12" customHeight="1" x14ac:dyDescent="0.2">
      <c r="C30" s="8"/>
      <c r="D30" s="8"/>
      <c r="Q30" s="2"/>
    </row>
    <row r="31" spans="1:21" ht="12" customHeight="1" x14ac:dyDescent="0.2">
      <c r="C31" s="8"/>
      <c r="D31" s="8"/>
      <c r="Q31" s="2"/>
    </row>
    <row r="32" spans="1:21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ht="12" customHeight="1" x14ac:dyDescent="0.2">
      <c r="C35" s="8"/>
      <c r="D35" s="8"/>
    </row>
    <row r="36" spans="3:17" ht="12" customHeight="1" x14ac:dyDescent="0.2">
      <c r="C36" s="8"/>
      <c r="D36" s="8"/>
    </row>
    <row r="37" spans="3:17" ht="12" customHeight="1" x14ac:dyDescent="0.2">
      <c r="C37" s="8"/>
      <c r="D37" s="8"/>
    </row>
    <row r="38" spans="3:17" ht="12" customHeight="1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04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43</v>
      </c>
      <c r="I1" s="37" t="s">
        <v>44</v>
      </c>
      <c r="J1" s="38" t="s">
        <v>42</v>
      </c>
    </row>
    <row r="2" spans="1:16" x14ac:dyDescent="0.2">
      <c r="I2" s="39" t="s">
        <v>45</v>
      </c>
      <c r="J2" s="40" t="s">
        <v>41</v>
      </c>
    </row>
    <row r="3" spans="1:16" x14ac:dyDescent="0.2">
      <c r="A3" s="41" t="s">
        <v>46</v>
      </c>
      <c r="I3" s="39" t="s">
        <v>47</v>
      </c>
      <c r="J3" s="40" t="s">
        <v>39</v>
      </c>
    </row>
    <row r="4" spans="1:16" x14ac:dyDescent="0.2">
      <c r="I4" s="39" t="s">
        <v>48</v>
      </c>
      <c r="J4" s="40" t="s">
        <v>39</v>
      </c>
    </row>
    <row r="5" spans="1:16" ht="13.5" thickBot="1" x14ac:dyDescent="0.25">
      <c r="I5" s="42" t="s">
        <v>49</v>
      </c>
      <c r="J5" s="43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4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5" t="s">
        <v>51</v>
      </c>
      <c r="J11" s="46" t="s">
        <v>52</v>
      </c>
      <c r="K11" s="45">
        <v>-3273</v>
      </c>
      <c r="L11" s="45" t="s">
        <v>53</v>
      </c>
      <c r="M11" s="46" t="s">
        <v>54</v>
      </c>
      <c r="N11" s="46"/>
      <c r="O11" s="47" t="s">
        <v>55</v>
      </c>
      <c r="P11" s="47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4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4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4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4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4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4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4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4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4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4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4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4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4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4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4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4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4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4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4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4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4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4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4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4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4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4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4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4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4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4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4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4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4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4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4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4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4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4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4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4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4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4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4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4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4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4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4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4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4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4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4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4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4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4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4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4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4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4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4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4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4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4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4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4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4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4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4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4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4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4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4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4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4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4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4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4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4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4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4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4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4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4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4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4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4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4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4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4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4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4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4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4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4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4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4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4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4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4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4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4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4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4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4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4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4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4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4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4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4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4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4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4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4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4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4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4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4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4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4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4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4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4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4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4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4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4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4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4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4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4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4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4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4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4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4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4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4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4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4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4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4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4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4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4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4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4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4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4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4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4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4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4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4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4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4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4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4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4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4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4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4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4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4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4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4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4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4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4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4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4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4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4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4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4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4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4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4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2024-01-20T05:31:59Z</dcterms:modified>
</cp:coreProperties>
</file>