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0783B1-84C4-4FAF-BAAE-402F2E632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F14" i="1"/>
  <c r="Q22" i="1"/>
  <c r="C8" i="1"/>
  <c r="E22" i="1"/>
  <c r="F22" i="1"/>
  <c r="G22" i="1"/>
  <c r="K22" i="1"/>
  <c r="C9" i="1"/>
  <c r="D9" i="1"/>
  <c r="D8" i="1"/>
  <c r="C17" i="1"/>
  <c r="Q21" i="1"/>
  <c r="E21" i="1"/>
  <c r="F21" i="1"/>
  <c r="G21" i="1"/>
  <c r="I21" i="1"/>
  <c r="C12" i="1"/>
  <c r="C11" i="1"/>
  <c r="O25" i="1" l="1"/>
  <c r="O24" i="1"/>
  <c r="O28" i="1"/>
  <c r="O23" i="1"/>
  <c r="O27" i="1"/>
  <c r="O26" i="1"/>
  <c r="F15" i="1"/>
  <c r="C15" i="1"/>
  <c r="O22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<sst xmlns="http://schemas.openxmlformats.org/spreadsheetml/2006/main" count="69" uniqueCount="55">
  <si>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</si>
  <si>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</si>
  <si>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</si>
  <si>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</si>
  <si>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</si>
  <si>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</si>
  <si>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</si>
  <si>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</si>
  <si>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</si>
  <si>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</si>
  <si>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</si>
  <si>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</si>
  <si>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</si>
  <si>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</si>
  <si>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</si>
  <si>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</si>
  <si>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</si>
  <si>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</si>
  <si>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</si>
  <si>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</si>
  <si>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</si>
  <si>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</si>
  <si>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</si>
  <si>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</si>
  <si>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</si>
  <si>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</si>
  <si>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</si>
  <si>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</si>
  <si>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</si>
  <si>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</si>
  <si>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</si>
  <si>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</si>
  <si>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</si>
  <si>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</si>
  <si>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</si>
  <si>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</si>
  <si>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</si>
  <si>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</si>
  <si>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</si>
  <si>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</si>
  <si>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V1287 Cas</t>
  </si>
  <si>
    <t>2017K</t>
  </si>
  <si>
    <t>G3998-2091</t>
  </si>
  <si>
    <t>EW</t>
  </si>
  <si>
    <t>pr_6</t>
  </si>
  <si>
    <t>V1287 Cas / GSC 3998-2091</t>
  </si>
  <si>
    <t>IBVS 6196</t>
  </si>
  <si>
    <t>I</t>
  </si>
  <si>
    <t>GCVS</t>
  </si>
  <si>
    <t>JAAVSO52#1</t>
  </si>
  <si>
    <t>II</t>
  </si>
  <si>
    <t>Next ToM-P</t>
  </si>
  <si>
    <t>Next ToM-S</t>
  </si>
  <si>
    <t>12.83-13.05</t>
  </si>
  <si>
    <t xml:space="preserve">Mag CR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</si>
</sst>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2" fillId="0" borderId="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3" fillId="25" borderId="11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4" fillId="24" borderId="5" xfId="0" applyFont="1" applyFill="1" applyBorder="1" applyAlignment="1">
      <alignment vertical="center"/>
    </xf>
    <xf numFmtId="0" fontId="29" fillId="0" borderId="0" xfId="41" applyFont="1" applyAlignment="1">
      <alignment wrapText="1"/>
    </xf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15" xfId="0" applyFont="1" applyBorder="1" applyAlignment="1">
      <alignment horizontal="right" vertical="center"/>
    </xf>
    <xf numFmtId="0" fontId="32" fillId="0" borderId="17" xfId="0" applyFont="1" applyBorder="1" applyAlignment="1">
      <alignment horizontal="right" vertical="center"/>
    </xf>
    <xf numFmtId="0" fontId="14" fillId="26" borderId="13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14" fillId="26" borderId="14" xfId="0" applyFont="1" applyFill="1" applyBorder="1" applyAlignment="1">
      <alignment horizontal="center" vertical="center"/>
    </xf>
    <xf numFmtId="22" fontId="33" fillId="0" borderId="16" xfId="0" applyNumberFormat="1" applyFont="1" applyBorder="1" applyAlignment="1">
      <alignment horizontal="right" vertical="center"/>
    </xf>
    <xf numFmtId="22" fontId="33" fillId="0" borderId="18" xfId="0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right"/>
    </xf>
    <xf numFmtId="0" fontId="14" fillId="0" borderId="8" xfId="0" applyFont="1" applyBorder="1" applyAlignment="1">
      <alignment horizontal="center"/>
    </xf>
    <xf numFmtId="0" fontId="14" fillId="0" borderId="9" xfId="0" applyFont="1" applyBorder="1">
      <alignment vertical="top"/>
    </xf>
    <xf numFmtId="0" fontId="14" fillId="0" borderId="12" xfId="0" applyFont="1" applyBorder="1">
      <alignment vertical="top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31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07-4B42-B329-42E2523ED7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07-4B42-B329-42E2523ED7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07-4B42-B329-42E2523ED7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2.3630000003322493E-2</c:v>
                </c:pt>
                <c:pt idx="2">
                  <c:v>2.5675000004412141E-2</c:v>
                </c:pt>
                <c:pt idx="3">
                  <c:v>3.2509999997273553E-2</c:v>
                </c:pt>
                <c:pt idx="4">
                  <c:v>3.6220000001776498E-2</c:v>
                </c:pt>
                <c:pt idx="5">
                  <c:v>3.8180000003194436E-2</c:v>
                </c:pt>
                <c:pt idx="6">
                  <c:v>4.4585000003280584E-2</c:v>
                </c:pt>
                <c:pt idx="7">
                  <c:v>5.8340000003227033E-2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07-4B42-B329-42E2523ED7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07-4B42-B329-42E2523ED7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07-4B42-B329-42E2523ED7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07-4B42-B329-42E2523ED7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-1.2916132569680827E-3</c:v>
                </c:pt>
                <c:pt idx="1">
                  <c:v>2.0799841460387176E-2</c:v>
                </c:pt>
                <c:pt idx="2">
                  <c:v>3.190175436595364E-2</c:v>
                </c:pt>
                <c:pt idx="3">
                  <c:v>3.2795455721154235E-2</c:v>
                </c:pt>
                <c:pt idx="4">
                  <c:v>3.594535794360975E-2</c:v>
                </c:pt>
                <c:pt idx="5">
                  <c:v>3.9499093784328795E-2</c:v>
                </c:pt>
                <c:pt idx="6">
                  <c:v>4.7166665136314997E-2</c:v>
                </c:pt>
                <c:pt idx="7">
                  <c:v>5.2323444861706224E-2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07-4B42-B329-42E2523ED7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  <c:pt idx="2">
                  <c:v>9452.5</c:v>
                </c:pt>
                <c:pt idx="3">
                  <c:v>9707</c:v>
                </c:pt>
                <c:pt idx="4">
                  <c:v>10604</c:v>
                </c:pt>
                <c:pt idx="5">
                  <c:v>11616</c:v>
                </c:pt>
                <c:pt idx="6">
                  <c:v>13799.5</c:v>
                </c:pt>
                <c:pt idx="7">
                  <c:v>15268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07-4B42-B329-42E2523E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99248"/>
        <c:axId val="1"/>
      </c:scatterChart>
      <c:valAx>
        <c:axId val="886799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99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770A33-4CCC-6673-45FC-3CC35A731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21" t="s">
        <v>40</v>
      </c>
      <c r="G1" s="16" t="s">
        <v>41</v>
      </c>
      <c r="H1" s="22"/>
      <c r="I1" s="23" t="s">
        <v>42</v>
      </c>
      <c r="J1" s="24" t="s">
        <v>40</v>
      </c>
      <c r="K1" s="25">
        <v>23.0745</v>
      </c>
      <c r="L1" s="18">
        <v>54.080199999999998</v>
      </c>
      <c r="M1" s="19">
        <v>55141.572699999997</v>
      </c>
      <c r="N1" s="19">
        <v>0.33696999999999999</v>
      </c>
      <c r="O1" s="17" t="s">
        <v>43</v>
      </c>
      <c r="P1" s="18">
        <v>12.83</v>
      </c>
      <c r="Q1" s="18">
        <v>13.05</v>
      </c>
      <c r="R1" s="26" t="s">
        <v>44</v>
      </c>
      <c r="S1" s="17"/>
    </row>
    <row r="2" spans="1:19" s="40" customFormat="1" ht="12.95" customHeight="1" x14ac:dyDescent="0.2">
      <c r="A2" s="40" t="s">
        <v>23</v>
      </c>
      <c r="B2" s="40" t="s">
        <v>43</v>
      </c>
      <c r="C2" s="15"/>
      <c r="D2" s="41"/>
    </row>
    <row r="3" spans="1:19" s="40" customFormat="1" ht="12.95" customHeight="1" thickBot="1" x14ac:dyDescent="0.25"/>
    <row r="4" spans="1:19" s="40" customFormat="1" ht="12.95" customHeight="1" thickTop="1" thickBot="1" x14ac:dyDescent="0.25">
      <c r="A4" s="42" t="s">
        <v>0</v>
      </c>
      <c r="C4" s="43">
        <v>55141.572699999997</v>
      </c>
      <c r="D4" s="44">
        <v>0.33696999999999999</v>
      </c>
    </row>
    <row r="5" spans="1:19" s="40" customFormat="1" ht="12.95" customHeight="1" thickTop="1" x14ac:dyDescent="0.2">
      <c r="A5" s="4" t="s">
        <v>28</v>
      </c>
      <c r="B5" s="45"/>
      <c r="C5" s="5">
        <v>-9.5</v>
      </c>
      <c r="D5" s="45" t="s">
        <v>29</v>
      </c>
      <c r="E5" s="45"/>
    </row>
    <row r="6" spans="1:19" s="40" customFormat="1" ht="12.95" customHeight="1" x14ac:dyDescent="0.2">
      <c r="A6" s="42" t="s">
        <v>1</v>
      </c>
    </row>
    <row r="7" spans="1:19" s="40" customFormat="1" ht="12.95" customHeight="1" x14ac:dyDescent="0.2">
      <c r="A7" s="40" t="s">
        <v>2</v>
      </c>
      <c r="C7" s="46">
        <v>55141.572699999997</v>
      </c>
      <c r="D7" s="14" t="s">
        <v>48</v>
      </c>
    </row>
    <row r="8" spans="1:19" s="40" customFormat="1" ht="12.95" customHeight="1" x14ac:dyDescent="0.2">
      <c r="A8" s="40" t="s">
        <v>3</v>
      </c>
      <c r="C8" s="46">
        <f>N1</f>
        <v>0.33696999999999999</v>
      </c>
      <c r="D8" s="14" t="str">
        <f>D7</f>
        <v>GCVS</v>
      </c>
    </row>
    <row r="9" spans="1:19" s="40" customFormat="1" ht="12.95" customHeight="1" x14ac:dyDescent="0.2">
      <c r="A9" s="8" t="s">
        <v>31</v>
      </c>
      <c r="B9" s="20">
        <v>21</v>
      </c>
      <c r="C9" s="11" t="str">
        <f>"F"&amp;B9</f>
        <v>F21</v>
      </c>
      <c r="D9" s="12" t="str">
        <f>"G"&amp;B9</f>
        <v>G21</v>
      </c>
    </row>
    <row r="10" spans="1:19" s="40" customFormat="1" ht="12.95" customHeight="1" thickBot="1" x14ac:dyDescent="0.25">
      <c r="A10" s="45"/>
      <c r="B10" s="45"/>
      <c r="C10" s="47" t="s">
        <v>19</v>
      </c>
      <c r="D10" s="47" t="s">
        <v>20</v>
      </c>
      <c r="E10" s="45"/>
    </row>
    <row r="11" spans="1:19" s="40" customFormat="1" ht="12.95" customHeight="1" x14ac:dyDescent="0.2">
      <c r="A11" s="45" t="s">
        <v>15</v>
      </c>
      <c r="B11" s="45"/>
      <c r="C11" s="10">
        <f ca="1">INTERCEPT(INDIRECT($D$9):G992,INDIRECT($C$9):F992)</f>
        <v>-1.2916132569680827E-3</v>
      </c>
      <c r="D11" s="41"/>
      <c r="E11" s="45"/>
    </row>
    <row r="12" spans="1:19" s="40" customFormat="1" ht="12.95" customHeight="1" x14ac:dyDescent="0.2">
      <c r="A12" s="45" t="s">
        <v>16</v>
      </c>
      <c r="B12" s="45"/>
      <c r="C12" s="10">
        <f ca="1">SLOPE(INDIRECT($D$9):G992,INDIRECT($C$9):F992)</f>
        <v>3.5115966805524173E-6</v>
      </c>
      <c r="D12" s="41"/>
      <c r="E12" s="34" t="s">
        <v>54</v>
      </c>
      <c r="F12" s="37" t="s">
        <v>53</v>
      </c>
    </row>
    <row r="13" spans="1:19" s="40" customFormat="1" ht="12.95" customHeight="1" x14ac:dyDescent="0.2">
      <c r="A13" s="45" t="s">
        <v>18</v>
      </c>
      <c r="B13" s="45"/>
      <c r="C13" s="41" t="s">
        <v>13</v>
      </c>
      <c r="E13" s="32" t="s">
        <v>33</v>
      </c>
      <c r="F13" s="35">
        <v>1</v>
      </c>
    </row>
    <row r="14" spans="1:19" s="40" customFormat="1" ht="12.95" customHeight="1" x14ac:dyDescent="0.2">
      <c r="A14" s="45"/>
      <c r="B14" s="45"/>
      <c r="C14" s="45"/>
      <c r="E14" s="32" t="s">
        <v>30</v>
      </c>
      <c r="F14" s="36">
        <f ca="1">NOW()+15018.5+$C$5/24</f>
        <v>60574.768974074075</v>
      </c>
    </row>
    <row r="15" spans="1:19" s="40" customFormat="1" ht="12.95" customHeight="1" x14ac:dyDescent="0.2">
      <c r="A15" s="6" t="s">
        <v>17</v>
      </c>
      <c r="B15" s="45"/>
      <c r="C15" s="7">
        <f ca="1">(C7+C11)+(C8+C12)*INT(MAX(F21:F3533))</f>
        <v>60286.482983444861</v>
      </c>
      <c r="E15" s="32" t="s">
        <v>34</v>
      </c>
      <c r="F15" s="36">
        <f ca="1">ROUND(2*($F$14-$C$7)/$C$8,0)/2+$F$13</f>
        <v>16124.5</v>
      </c>
    </row>
    <row r="16" spans="1:19" s="40" customFormat="1" ht="12.95" customHeight="1" x14ac:dyDescent="0.2">
      <c r="A16" s="6" t="s">
        <v>4</v>
      </c>
      <c r="B16" s="45"/>
      <c r="C16" s="7">
        <f ca="1">+C8+C12</f>
        <v>0.33697351159668054</v>
      </c>
      <c r="E16" s="32" t="s">
        <v>35</v>
      </c>
      <c r="F16" s="36">
        <f ca="1">ROUND(2*($F$14-$C$15)/$C$16,0)/2+$F$13</f>
        <v>856.5</v>
      </c>
    </row>
    <row r="17" spans="1:21" s="40" customFormat="1" ht="12.95" customHeight="1" thickBot="1" x14ac:dyDescent="0.25">
      <c r="A17" s="8" t="s">
        <v>27</v>
      </c>
      <c r="B17" s="45"/>
      <c r="C17" s="45">
        <f>COUNT(C21:C2191)</f>
        <v>8</v>
      </c>
      <c r="E17" s="32" t="s">
        <v>51</v>
      </c>
      <c r="F17" s="38">
        <f ca="1">+$C$15+$C$16*$F$16-15018.5-$C$5/24</f>
        <v>45556.996629460751</v>
      </c>
    </row>
    <row r="18" spans="1:21" s="40" customFormat="1" ht="12.95" customHeight="1" thickTop="1" thickBot="1" x14ac:dyDescent="0.25">
      <c r="A18" s="6" t="s">
        <v>5</v>
      </c>
      <c r="B18" s="45"/>
      <c r="C18" s="48">
        <f ca="1">+C15</f>
        <v>60286.482983444861</v>
      </c>
      <c r="D18" s="49">
        <f ca="1">+C16</f>
        <v>0.33697351159668054</v>
      </c>
      <c r="E18" s="33" t="s">
        <v>52</v>
      </c>
      <c r="F18" s="39">
        <f ca="1">+($C$15+$C$16*$F$16)-($C$16/2)-15018.5-$C$5/24</f>
        <v>45556.828142704951</v>
      </c>
    </row>
    <row r="19" spans="1:21" s="40" customFormat="1" ht="12.95" customHeight="1" thickTop="1" x14ac:dyDescent="0.2">
      <c r="E19" s="8"/>
      <c r="F19" s="9"/>
    </row>
    <row r="20" spans="1:21" s="40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12</v>
      </c>
      <c r="E20" s="47" t="s">
        <v>9</v>
      </c>
      <c r="F20" s="47" t="s">
        <v>10</v>
      </c>
      <c r="G20" s="47" t="s">
        <v>11</v>
      </c>
      <c r="H20" s="2" t="s">
        <v>36</v>
      </c>
      <c r="I20" s="2" t="s">
        <v>37</v>
      </c>
      <c r="J20" s="2" t="s">
        <v>38</v>
      </c>
      <c r="K20" s="2" t="s">
        <v>39</v>
      </c>
      <c r="L20" s="2" t="s">
        <v>24</v>
      </c>
      <c r="M20" s="2" t="s">
        <v>25</v>
      </c>
      <c r="N20" s="2" t="s">
        <v>26</v>
      </c>
      <c r="O20" s="2" t="s">
        <v>22</v>
      </c>
      <c r="P20" s="2" t="s">
        <v>21</v>
      </c>
      <c r="Q20" s="47" t="s">
        <v>14</v>
      </c>
      <c r="U20" s="13" t="s">
        <v>32</v>
      </c>
    </row>
    <row r="21" spans="1:21" s="40" customFormat="1" ht="12.95" customHeight="1" x14ac:dyDescent="0.2">
      <c r="A21" s="40" t="s">
        <v>48</v>
      </c>
      <c r="C21" s="50">
        <v>55141.572699999997</v>
      </c>
      <c r="D21" s="50" t="s">
        <v>13</v>
      </c>
      <c r="E21" s="40">
        <f>+(C21-C$7)/C$8</f>
        <v>0</v>
      </c>
      <c r="F21" s="40">
        <f>ROUND(2*E21,0)/2</f>
        <v>0</v>
      </c>
      <c r="G21" s="40">
        <f>+C21-(C$7+F21*C$8)</f>
        <v>0</v>
      </c>
      <c r="I21" s="40">
        <f>+G21</f>
        <v>0</v>
      </c>
      <c r="O21" s="40">
        <f ca="1">+C$11+C$12*$F21</f>
        <v>-1.2916132569680827E-3</v>
      </c>
      <c r="Q21" s="51">
        <f>+C21-15018.5</f>
        <v>40123.072699999997</v>
      </c>
    </row>
    <row r="22" spans="1:21" s="40" customFormat="1" ht="12.95" customHeight="1" x14ac:dyDescent="0.2">
      <c r="A22" s="27" t="s">
        <v>46</v>
      </c>
      <c r="B22" s="28" t="s">
        <v>47</v>
      </c>
      <c r="C22" s="29">
        <v>57261.474600000001</v>
      </c>
      <c r="D22" s="29">
        <v>2.7000000000000001E-3</v>
      </c>
      <c r="E22" s="40">
        <f>+(C22-C$7)/C$8</f>
        <v>6291.0701249369513</v>
      </c>
      <c r="F22" s="40">
        <f>ROUND(2*E22,0)/2</f>
        <v>6291</v>
      </c>
      <c r="G22" s="40">
        <f>+C22-(C$7+F22*C$8)</f>
        <v>2.3630000003322493E-2</v>
      </c>
      <c r="K22" s="40">
        <f>+G22</f>
        <v>2.3630000003322493E-2</v>
      </c>
      <c r="O22" s="40">
        <f ca="1">+C$11+C$12*$F22</f>
        <v>2.0799841460387176E-2</v>
      </c>
      <c r="Q22" s="51">
        <f>+C22-15018.5</f>
        <v>42242.974600000001</v>
      </c>
    </row>
    <row r="23" spans="1:21" s="40" customFormat="1" ht="12.95" customHeight="1" x14ac:dyDescent="0.2">
      <c r="A23" s="30" t="s">
        <v>49</v>
      </c>
      <c r="B23" s="31" t="s">
        <v>50</v>
      </c>
      <c r="C23" s="52">
        <v>58326.8073</v>
      </c>
      <c r="D23" s="52">
        <v>6.9999999999999999E-4</v>
      </c>
      <c r="E23" s="40">
        <f t="shared" ref="E23:E28" si="0">+(C23-C$7)/C$8</f>
        <v>9452.5761937264542</v>
      </c>
      <c r="F23" s="40">
        <f t="shared" ref="F23:F28" si="1">ROUND(2*E23,0)/2</f>
        <v>9452.5</v>
      </c>
      <c r="G23" s="40">
        <f t="shared" ref="G23:G28" si="2">+C23-(C$7+F23*C$8)</f>
        <v>2.5675000004412141E-2</v>
      </c>
      <c r="K23" s="40">
        <f t="shared" ref="K23:K28" si="3">+G23</f>
        <v>2.5675000004412141E-2</v>
      </c>
      <c r="O23" s="40">
        <f t="shared" ref="O23:O28" ca="1" si="4">+C$11+C$12*$F23</f>
        <v>3.190175436595364E-2</v>
      </c>
      <c r="Q23" s="51">
        <f t="shared" ref="Q23:Q28" si="5">+C23-15018.5</f>
        <v>43308.3073</v>
      </c>
    </row>
    <row r="24" spans="1:21" s="40" customFormat="1" ht="12.95" customHeight="1" x14ac:dyDescent="0.2">
      <c r="A24" s="30" t="s">
        <v>49</v>
      </c>
      <c r="B24" s="31" t="s">
        <v>47</v>
      </c>
      <c r="C24" s="52">
        <v>58412.572999999997</v>
      </c>
      <c r="D24" s="52">
        <v>8.9999999999999998E-4</v>
      </c>
      <c r="E24" s="40">
        <f t="shared" si="0"/>
        <v>9707.0964774312251</v>
      </c>
      <c r="F24" s="40">
        <f t="shared" si="1"/>
        <v>9707</v>
      </c>
      <c r="G24" s="40">
        <f t="shared" si="2"/>
        <v>3.2509999997273553E-2</v>
      </c>
      <c r="K24" s="40">
        <f t="shared" si="3"/>
        <v>3.2509999997273553E-2</v>
      </c>
      <c r="O24" s="40">
        <f t="shared" ca="1" si="4"/>
        <v>3.2795455721154235E-2</v>
      </c>
      <c r="Q24" s="51">
        <f t="shared" si="5"/>
        <v>43394.072999999997</v>
      </c>
    </row>
    <row r="25" spans="1:21" s="40" customFormat="1" ht="12.95" customHeight="1" x14ac:dyDescent="0.2">
      <c r="A25" s="30" t="s">
        <v>49</v>
      </c>
      <c r="B25" s="31" t="s">
        <v>47</v>
      </c>
      <c r="C25" s="52">
        <v>58714.838799999998</v>
      </c>
      <c r="D25" s="52">
        <v>4.0000000000000002E-4</v>
      </c>
      <c r="E25" s="40">
        <f t="shared" si="0"/>
        <v>10604.107487313413</v>
      </c>
      <c r="F25" s="40">
        <f t="shared" si="1"/>
        <v>10604</v>
      </c>
      <c r="G25" s="40">
        <f t="shared" si="2"/>
        <v>3.6220000001776498E-2</v>
      </c>
      <c r="K25" s="40">
        <f t="shared" si="3"/>
        <v>3.6220000001776498E-2</v>
      </c>
      <c r="O25" s="40">
        <f t="shared" ca="1" si="4"/>
        <v>3.594535794360975E-2</v>
      </c>
      <c r="Q25" s="51">
        <f t="shared" si="5"/>
        <v>43696.338799999998</v>
      </c>
    </row>
    <row r="26" spans="1:21" s="40" customFormat="1" ht="12.95" customHeight="1" x14ac:dyDescent="0.2">
      <c r="A26" s="30" t="s">
        <v>49</v>
      </c>
      <c r="B26" s="31" t="s">
        <v>47</v>
      </c>
      <c r="C26" s="52">
        <v>59055.854399999997</v>
      </c>
      <c r="D26" s="52">
        <v>2.9999999999999997E-4</v>
      </c>
      <c r="E26" s="40">
        <f t="shared" si="0"/>
        <v>11616.113303854941</v>
      </c>
      <c r="F26" s="40">
        <f t="shared" si="1"/>
        <v>11616</v>
      </c>
      <c r="G26" s="40">
        <f t="shared" si="2"/>
        <v>3.8180000003194436E-2</v>
      </c>
      <c r="K26" s="40">
        <f t="shared" si="3"/>
        <v>3.8180000003194436E-2</v>
      </c>
      <c r="O26" s="40">
        <f t="shared" ca="1" si="4"/>
        <v>3.9499093784328795E-2</v>
      </c>
      <c r="Q26" s="51">
        <f t="shared" si="5"/>
        <v>44037.354399999997</v>
      </c>
    </row>
    <row r="27" spans="1:21" s="40" customFormat="1" ht="12.95" customHeight="1" x14ac:dyDescent="0.2">
      <c r="A27" s="30" t="s">
        <v>49</v>
      </c>
      <c r="B27" s="31" t="s">
        <v>50</v>
      </c>
      <c r="C27" s="52">
        <v>59791.6348</v>
      </c>
      <c r="D27" s="52">
        <v>5.0000000000000001E-4</v>
      </c>
      <c r="E27" s="40">
        <f t="shared" si="0"/>
        <v>13799.632311481742</v>
      </c>
      <c r="F27" s="40">
        <f t="shared" si="1"/>
        <v>13799.5</v>
      </c>
      <c r="G27" s="40">
        <f t="shared" si="2"/>
        <v>4.4585000003280584E-2</v>
      </c>
      <c r="K27" s="40">
        <f t="shared" si="3"/>
        <v>4.4585000003280584E-2</v>
      </c>
      <c r="O27" s="40">
        <f t="shared" ca="1" si="4"/>
        <v>4.7166665136314997E-2</v>
      </c>
      <c r="Q27" s="51">
        <f t="shared" si="5"/>
        <v>44773.1348</v>
      </c>
    </row>
    <row r="28" spans="1:21" s="40" customFormat="1" ht="12.95" customHeight="1" x14ac:dyDescent="0.2">
      <c r="A28" s="30" t="s">
        <v>49</v>
      </c>
      <c r="B28" s="31" t="s">
        <v>47</v>
      </c>
      <c r="C28" s="52">
        <v>60286.489000000001</v>
      </c>
      <c r="D28" s="52">
        <v>5.0000000000000001E-4</v>
      </c>
      <c r="E28" s="40">
        <f t="shared" si="0"/>
        <v>15268.173131139283</v>
      </c>
      <c r="F28" s="40">
        <f t="shared" si="1"/>
        <v>15268</v>
      </c>
      <c r="G28" s="40">
        <f t="shared" si="2"/>
        <v>5.8340000003227033E-2</v>
      </c>
      <c r="K28" s="40">
        <f t="shared" si="3"/>
        <v>5.8340000003227033E-2</v>
      </c>
      <c r="O28" s="40">
        <f t="shared" ca="1" si="4"/>
        <v>5.2323444861706224E-2</v>
      </c>
      <c r="Q28" s="51">
        <f t="shared" si="5"/>
        <v>45267.989000000001</v>
      </c>
    </row>
    <row r="29" spans="1:21" s="40" customFormat="1" ht="12.95" customHeight="1" x14ac:dyDescent="0.2">
      <c r="C29" s="50"/>
      <c r="D29" s="50"/>
      <c r="Q29" s="51"/>
    </row>
    <row r="30" spans="1:21" s="40" customFormat="1" ht="12.95" customHeight="1" x14ac:dyDescent="0.2">
      <c r="C30" s="50"/>
      <c r="D30" s="50"/>
      <c r="Q30" s="51"/>
    </row>
    <row r="31" spans="1:21" s="40" customFormat="1" ht="12.95" customHeight="1" x14ac:dyDescent="0.2">
      <c r="C31" s="50"/>
      <c r="D31" s="50"/>
      <c r="Q31" s="51"/>
    </row>
    <row r="32" spans="1:21" s="40" customFormat="1" ht="12.95" customHeight="1" x14ac:dyDescent="0.2">
      <c r="C32" s="50"/>
      <c r="D32" s="50"/>
      <c r="Q32" s="51"/>
    </row>
    <row r="33" spans="3:17" s="40" customFormat="1" ht="12.95" customHeight="1" x14ac:dyDescent="0.2">
      <c r="C33" s="50"/>
      <c r="D33" s="50"/>
      <c r="Q33" s="51"/>
    </row>
    <row r="34" spans="3:17" s="40" customFormat="1" ht="12.95" customHeight="1" x14ac:dyDescent="0.2">
      <c r="C34" s="50"/>
      <c r="D34" s="50"/>
    </row>
    <row r="35" spans="3:17" s="40" customFormat="1" ht="12.95" customHeight="1" x14ac:dyDescent="0.2">
      <c r="C35" s="50"/>
      <c r="D35" s="50"/>
    </row>
    <row r="36" spans="3:17" s="40" customFormat="1" ht="12.95" customHeight="1" x14ac:dyDescent="0.2">
      <c r="C36" s="50"/>
      <c r="D36" s="50"/>
    </row>
    <row r="37" spans="3:17" s="40" customFormat="1" ht="12.95" customHeight="1" x14ac:dyDescent="0.2">
      <c r="C37" s="50"/>
      <c r="D37" s="50"/>
    </row>
    <row r="38" spans="3:17" s="40" customFormat="1" ht="12.95" customHeight="1" x14ac:dyDescent="0.2">
      <c r="C38" s="50"/>
      <c r="D38" s="50"/>
    </row>
    <row r="39" spans="3:17" s="40" customFormat="1" ht="12.95" customHeight="1" x14ac:dyDescent="0.2">
      <c r="C39" s="50"/>
      <c r="D39" s="50"/>
    </row>
    <row r="40" spans="3:17" s="40" customFormat="1" ht="12.95" customHeight="1" x14ac:dyDescent="0.2">
      <c r="C40" s="50"/>
      <c r="D40" s="50"/>
    </row>
    <row r="41" spans="3:17" s="40" customFormat="1" ht="12.95" customHeight="1" x14ac:dyDescent="0.2">
      <c r="C41" s="50"/>
      <c r="D41" s="50"/>
    </row>
    <row r="42" spans="3:17" s="40" customFormat="1" ht="12.95" customHeight="1" x14ac:dyDescent="0.2">
      <c r="C42" s="50"/>
      <c r="D42" s="50"/>
    </row>
    <row r="43" spans="3:17" s="40" customFormat="1" ht="12.95" customHeight="1" x14ac:dyDescent="0.2">
      <c r="C43" s="50"/>
      <c r="D43" s="50"/>
    </row>
    <row r="44" spans="3:17" s="40" customFormat="1" ht="12.95" customHeight="1" x14ac:dyDescent="0.2">
      <c r="C44" s="50"/>
      <c r="D44" s="50"/>
    </row>
    <row r="45" spans="3:17" s="40" customFormat="1" ht="12.95" customHeight="1" x14ac:dyDescent="0.2">
      <c r="C45" s="50"/>
      <c r="D45" s="50"/>
    </row>
    <row r="46" spans="3:17" s="40" customFormat="1" ht="12.95" customHeight="1" x14ac:dyDescent="0.2">
      <c r="C46" s="50"/>
      <c r="D46" s="50"/>
    </row>
    <row r="47" spans="3:17" s="40" customFormat="1" ht="12.95" customHeight="1" x14ac:dyDescent="0.2">
      <c r="C47" s="50"/>
      <c r="D47" s="50"/>
    </row>
    <row r="48" spans="3:17" s="40" customFormat="1" ht="12.95" customHeight="1" x14ac:dyDescent="0.2">
      <c r="C48" s="50"/>
      <c r="D48" s="50"/>
    </row>
    <row r="49" spans="3:4" s="40" customFormat="1" ht="12.95" customHeight="1" x14ac:dyDescent="0.2">
      <c r="C49" s="50"/>
      <c r="D49" s="50"/>
    </row>
    <row r="50" spans="3:4" s="40" customFormat="1" ht="12.95" customHeight="1" x14ac:dyDescent="0.2">
      <c r="C50" s="50"/>
      <c r="D50" s="50"/>
    </row>
    <row r="51" spans="3:4" s="40" customFormat="1" ht="12.95" customHeight="1" x14ac:dyDescent="0.2">
      <c r="C51" s="50"/>
      <c r="D51" s="50"/>
    </row>
    <row r="52" spans="3:4" s="40" customFormat="1" ht="12.95" customHeight="1" x14ac:dyDescent="0.2">
      <c r="C52" s="50"/>
      <c r="D52" s="50"/>
    </row>
    <row r="53" spans="3:4" s="40" customFormat="1" ht="12.95" customHeight="1" x14ac:dyDescent="0.2">
      <c r="C53" s="50"/>
      <c r="D53" s="50"/>
    </row>
    <row r="54" spans="3:4" s="40" customFormat="1" ht="12.95" customHeight="1" x14ac:dyDescent="0.2">
      <c r="C54" s="50"/>
      <c r="D54" s="50"/>
    </row>
    <row r="55" spans="3:4" s="40" customFormat="1" ht="12.95" customHeight="1" x14ac:dyDescent="0.2">
      <c r="C55" s="50"/>
      <c r="D55" s="50"/>
    </row>
    <row r="56" spans="3:4" s="40" customFormat="1" ht="12.95" customHeight="1" x14ac:dyDescent="0.2">
      <c r="C56" s="50"/>
      <c r="D56" s="50"/>
    </row>
    <row r="57" spans="3:4" s="40" customFormat="1" ht="12.95" customHeight="1" x14ac:dyDescent="0.2">
      <c r="C57" s="50"/>
      <c r="D57" s="50"/>
    </row>
    <row r="58" spans="3:4" s="40" customFormat="1" ht="12.95" customHeight="1" x14ac:dyDescent="0.2">
      <c r="C58" s="50"/>
      <c r="D58" s="50"/>
    </row>
    <row r="59" spans="3:4" s="40" customFormat="1" ht="12.95" customHeight="1" x14ac:dyDescent="0.2">
      <c r="C59" s="50"/>
      <c r="D59" s="50"/>
    </row>
    <row r="60" spans="3:4" s="40" customFormat="1" ht="12.95" customHeight="1" x14ac:dyDescent="0.2">
      <c r="C60" s="50"/>
      <c r="D60" s="50"/>
    </row>
    <row r="61" spans="3:4" s="40" customFormat="1" ht="12.95" customHeight="1" x14ac:dyDescent="0.2">
      <c r="C61" s="50"/>
      <c r="D61" s="50"/>
    </row>
    <row r="62" spans="3:4" s="40" customFormat="1" ht="12.95" customHeight="1" x14ac:dyDescent="0.2">
      <c r="C62" s="50"/>
      <c r="D62" s="50"/>
    </row>
    <row r="63" spans="3:4" s="40" customFormat="1" ht="12.95" customHeight="1" x14ac:dyDescent="0.2">
      <c r="C63" s="50"/>
      <c r="D63" s="50"/>
    </row>
    <row r="64" spans="3:4" s="40" customFormat="1" ht="12.95" customHeight="1" x14ac:dyDescent="0.2">
      <c r="C64" s="50"/>
      <c r="D64" s="50"/>
    </row>
    <row r="65" spans="3:4" s="40" customFormat="1" ht="12.95" customHeight="1" x14ac:dyDescent="0.2">
      <c r="C65" s="50"/>
      <c r="D65" s="50"/>
    </row>
    <row r="66" spans="3:4" s="40" customFormat="1" ht="12.95" customHeight="1" x14ac:dyDescent="0.2">
      <c r="C66" s="50"/>
      <c r="D66" s="50"/>
    </row>
    <row r="67" spans="3:4" s="40" customFormat="1" ht="12.95" customHeight="1" x14ac:dyDescent="0.2">
      <c r="C67" s="50"/>
      <c r="D67" s="50"/>
    </row>
    <row r="68" spans="3:4" s="40" customFormat="1" ht="12.95" customHeight="1" x14ac:dyDescent="0.2">
      <c r="C68" s="50"/>
      <c r="D68" s="50"/>
    </row>
    <row r="69" spans="3:4" s="40" customFormat="1" ht="12.95" customHeight="1" x14ac:dyDescent="0.2">
      <c r="C69" s="50"/>
      <c r="D69" s="50"/>
    </row>
    <row r="70" spans="3:4" s="40" customFormat="1" ht="12.95" customHeight="1" x14ac:dyDescent="0.2">
      <c r="C70" s="50"/>
      <c r="D70" s="50"/>
    </row>
    <row r="71" spans="3:4" s="40" customFormat="1" ht="12.95" customHeight="1" x14ac:dyDescent="0.2">
      <c r="C71" s="50"/>
      <c r="D71" s="50"/>
    </row>
    <row r="72" spans="3:4" s="40" customFormat="1" ht="12.95" customHeight="1" x14ac:dyDescent="0.2">
      <c r="C72" s="50"/>
      <c r="D72" s="50"/>
    </row>
    <row r="73" spans="3:4" s="40" customFormat="1" ht="12.95" customHeight="1" x14ac:dyDescent="0.2">
      <c r="C73" s="50"/>
      <c r="D73" s="50"/>
    </row>
    <row r="74" spans="3:4" s="40" customFormat="1" ht="12.95" customHeight="1" x14ac:dyDescent="0.2">
      <c r="C74" s="50"/>
      <c r="D74" s="50"/>
    </row>
    <row r="75" spans="3:4" s="40" customFormat="1" ht="12.95" customHeight="1" x14ac:dyDescent="0.2">
      <c r="C75" s="50"/>
      <c r="D75" s="50"/>
    </row>
    <row r="76" spans="3:4" s="40" customFormat="1" ht="12.95" customHeight="1" x14ac:dyDescent="0.2">
      <c r="C76" s="50"/>
      <c r="D76" s="50"/>
    </row>
    <row r="77" spans="3:4" s="40" customFormat="1" ht="12.95" customHeight="1" x14ac:dyDescent="0.2">
      <c r="C77" s="50"/>
      <c r="D77" s="50"/>
    </row>
    <row r="78" spans="3:4" s="40" customFormat="1" ht="12.95" customHeight="1" x14ac:dyDescent="0.2">
      <c r="C78" s="50"/>
      <c r="D78" s="50"/>
    </row>
    <row r="79" spans="3:4" s="40" customFormat="1" ht="12.95" customHeight="1" x14ac:dyDescent="0.2">
      <c r="C79" s="50"/>
      <c r="D79" s="50"/>
    </row>
    <row r="80" spans="3:4" s="40" customFormat="1" ht="12.95" customHeight="1" x14ac:dyDescent="0.2">
      <c r="C80" s="50"/>
      <c r="D80" s="50"/>
    </row>
    <row r="81" spans="3:4" s="40" customFormat="1" ht="12.95" customHeight="1" x14ac:dyDescent="0.2">
      <c r="C81" s="50"/>
      <c r="D81" s="50"/>
    </row>
    <row r="82" spans="3:4" s="40" customFormat="1" ht="12.95" customHeight="1" x14ac:dyDescent="0.2">
      <c r="C82" s="50"/>
      <c r="D82" s="50"/>
    </row>
    <row r="83" spans="3:4" s="40" customFormat="1" ht="12.95" customHeight="1" x14ac:dyDescent="0.2">
      <c r="C83" s="50"/>
      <c r="D83" s="50"/>
    </row>
    <row r="84" spans="3:4" s="40" customFormat="1" ht="12.95" customHeight="1" x14ac:dyDescent="0.2">
      <c r="C84" s="50"/>
      <c r="D84" s="50"/>
    </row>
    <row r="85" spans="3:4" s="40" customFormat="1" ht="12.95" customHeight="1" x14ac:dyDescent="0.2">
      <c r="C85" s="50"/>
      <c r="D85" s="50"/>
    </row>
    <row r="86" spans="3:4" s="40" customFormat="1" ht="12.95" customHeight="1" x14ac:dyDescent="0.2">
      <c r="C86" s="50"/>
      <c r="D86" s="50"/>
    </row>
    <row r="87" spans="3:4" s="40" customFormat="1" ht="12.95" customHeight="1" x14ac:dyDescent="0.2">
      <c r="C87" s="50"/>
      <c r="D87" s="50"/>
    </row>
    <row r="88" spans="3:4" s="40" customFormat="1" ht="12.95" customHeight="1" x14ac:dyDescent="0.2">
      <c r="C88" s="50"/>
      <c r="D88" s="50"/>
    </row>
    <row r="89" spans="3:4" s="40" customFormat="1" ht="12.95" customHeight="1" x14ac:dyDescent="0.2">
      <c r="C89" s="50"/>
      <c r="D89" s="50"/>
    </row>
    <row r="90" spans="3:4" s="40" customFormat="1" ht="12.95" customHeight="1" x14ac:dyDescent="0.2">
      <c r="C90" s="50"/>
      <c r="D90" s="50"/>
    </row>
    <row r="91" spans="3:4" s="40" customFormat="1" ht="12.95" customHeight="1" x14ac:dyDescent="0.2">
      <c r="C91" s="50"/>
      <c r="D91" s="50"/>
    </row>
    <row r="92" spans="3:4" s="40" customFormat="1" ht="12.95" customHeight="1" x14ac:dyDescent="0.2">
      <c r="C92" s="50"/>
      <c r="D92" s="50"/>
    </row>
    <row r="93" spans="3:4" s="40" customFormat="1" ht="12.95" customHeight="1" x14ac:dyDescent="0.2">
      <c r="C93" s="50"/>
      <c r="D93" s="50"/>
    </row>
    <row r="94" spans="3:4" s="40" customFormat="1" ht="12.95" customHeight="1" x14ac:dyDescent="0.2">
      <c r="C94" s="50"/>
      <c r="D94" s="50"/>
    </row>
    <row r="95" spans="3:4" s="40" customFormat="1" ht="12.95" customHeight="1" x14ac:dyDescent="0.2">
      <c r="C95" s="50"/>
      <c r="D95" s="50"/>
    </row>
    <row r="96" spans="3:4" s="40" customFormat="1" ht="12.95" customHeight="1" x14ac:dyDescent="0.2">
      <c r="C96" s="50"/>
      <c r="D96" s="50"/>
    </row>
    <row r="97" spans="3:4" s="40" customFormat="1" ht="12.95" customHeight="1" x14ac:dyDescent="0.2">
      <c r="C97" s="50"/>
      <c r="D97" s="50"/>
    </row>
    <row r="98" spans="3:4" s="40" customFormat="1" ht="12.95" customHeight="1" x14ac:dyDescent="0.2">
      <c r="C98" s="50"/>
      <c r="D98" s="50"/>
    </row>
    <row r="99" spans="3:4" s="40" customFormat="1" ht="12.95" customHeight="1" x14ac:dyDescent="0.2">
      <c r="C99" s="50"/>
      <c r="D99" s="50"/>
    </row>
    <row r="100" spans="3:4" s="40" customFormat="1" ht="12.95" customHeight="1" x14ac:dyDescent="0.2">
      <c r="C100" s="50"/>
      <c r="D100" s="50"/>
    </row>
    <row r="101" spans="3:4" s="40" customFormat="1" ht="12.95" customHeight="1" x14ac:dyDescent="0.2">
      <c r="C101" s="50"/>
      <c r="D101" s="50"/>
    </row>
    <row r="102" spans="3:4" s="40" customFormat="1" ht="12.95" customHeight="1" x14ac:dyDescent="0.2">
      <c r="C102" s="50"/>
      <c r="D102" s="50"/>
    </row>
    <row r="103" spans="3:4" s="40" customFormat="1" ht="12.95" customHeight="1" x14ac:dyDescent="0.2">
      <c r="C103" s="50"/>
      <c r="D103" s="50"/>
    </row>
    <row r="104" spans="3:4" s="40" customFormat="1" ht="12.95" customHeight="1" x14ac:dyDescent="0.2">
      <c r="C104" s="50"/>
      <c r="D104" s="50"/>
    </row>
    <row r="105" spans="3:4" s="40" customFormat="1" ht="12.95" customHeight="1" x14ac:dyDescent="0.2">
      <c r="C105" s="50"/>
      <c r="D105" s="50"/>
    </row>
    <row r="106" spans="3:4" s="40" customFormat="1" ht="12.95" customHeight="1" x14ac:dyDescent="0.2">
      <c r="C106" s="50"/>
      <c r="D106" s="50"/>
    </row>
    <row r="107" spans="3:4" s="40" customFormat="1" ht="12.95" customHeight="1" x14ac:dyDescent="0.2">
      <c r="C107" s="50"/>
      <c r="D107" s="50"/>
    </row>
    <row r="108" spans="3:4" s="40" customFormat="1" ht="12.95" customHeight="1" x14ac:dyDescent="0.2">
      <c r="C108" s="50"/>
      <c r="D108" s="50"/>
    </row>
    <row r="109" spans="3:4" s="40" customFormat="1" ht="12.95" customHeight="1" x14ac:dyDescent="0.2">
      <c r="C109" s="50"/>
      <c r="D109" s="50"/>
    </row>
    <row r="110" spans="3:4" s="40" customFormat="1" ht="12.95" customHeight="1" x14ac:dyDescent="0.2">
      <c r="C110" s="50"/>
      <c r="D110" s="50"/>
    </row>
    <row r="111" spans="3:4" s="40" customFormat="1" ht="12.95" customHeight="1" x14ac:dyDescent="0.2">
      <c r="C111" s="50"/>
      <c r="D111" s="50"/>
    </row>
    <row r="112" spans="3:4" s="40" customFormat="1" ht="12.95" customHeight="1" x14ac:dyDescent="0.2">
      <c r="C112" s="50"/>
      <c r="D112" s="50"/>
    </row>
    <row r="113" spans="3:4" s="40" customFormat="1" ht="12.95" customHeight="1" x14ac:dyDescent="0.2">
      <c r="C113" s="50"/>
      <c r="D113" s="50"/>
    </row>
    <row r="114" spans="3:4" s="40" customFormat="1" ht="12.95" customHeight="1" x14ac:dyDescent="0.2">
      <c r="C114" s="50"/>
      <c r="D114" s="50"/>
    </row>
    <row r="115" spans="3:4" s="40" customFormat="1" ht="12.95" customHeight="1" x14ac:dyDescent="0.2">
      <c r="C115" s="50"/>
      <c r="D115" s="50"/>
    </row>
    <row r="116" spans="3:4" s="40" customFormat="1" ht="12.95" customHeight="1" x14ac:dyDescent="0.2">
      <c r="C116" s="50"/>
      <c r="D116" s="50"/>
    </row>
    <row r="117" spans="3:4" s="40" customFormat="1" ht="12.95" customHeight="1" x14ac:dyDescent="0.2">
      <c r="C117" s="50"/>
      <c r="D117" s="50"/>
    </row>
    <row r="118" spans="3:4" s="40" customFormat="1" ht="12.95" customHeight="1" x14ac:dyDescent="0.2">
      <c r="C118" s="50"/>
      <c r="D118" s="50"/>
    </row>
    <row r="119" spans="3:4" s="40" customFormat="1" ht="12.95" customHeight="1" x14ac:dyDescent="0.2">
      <c r="C119" s="50"/>
      <c r="D119" s="50"/>
    </row>
    <row r="120" spans="3:4" s="40" customFormat="1" ht="12.95" customHeight="1" x14ac:dyDescent="0.2">
      <c r="C120" s="50"/>
      <c r="D120" s="50"/>
    </row>
    <row r="121" spans="3:4" s="40" customFormat="1" ht="12.95" customHeight="1" x14ac:dyDescent="0.2">
      <c r="C121" s="50"/>
      <c r="D121" s="50"/>
    </row>
    <row r="122" spans="3:4" s="40" customFormat="1" ht="12.95" customHeight="1" x14ac:dyDescent="0.2">
      <c r="C122" s="50"/>
      <c r="D122" s="50"/>
    </row>
    <row r="123" spans="3:4" s="40" customFormat="1" ht="12.95" customHeight="1" x14ac:dyDescent="0.2">
      <c r="C123" s="50"/>
      <c r="D123" s="50"/>
    </row>
    <row r="124" spans="3:4" s="40" customFormat="1" ht="12.95" customHeight="1" x14ac:dyDescent="0.2">
      <c r="C124" s="50"/>
      <c r="D124" s="50"/>
    </row>
    <row r="125" spans="3:4" s="40" customFormat="1" ht="12.95" customHeight="1" x14ac:dyDescent="0.2">
      <c r="C125" s="50"/>
      <c r="D125" s="50"/>
    </row>
    <row r="126" spans="3:4" s="40" customFormat="1" ht="12.95" customHeight="1" x14ac:dyDescent="0.2">
      <c r="C126" s="50"/>
      <c r="D126" s="50"/>
    </row>
    <row r="127" spans="3:4" s="40" customFormat="1" x14ac:dyDescent="0.2">
      <c r="C127" s="50"/>
      <c r="D127" s="50"/>
    </row>
    <row r="128" spans="3:4" s="40" customFormat="1" x14ac:dyDescent="0.2">
      <c r="C128" s="50"/>
      <c r="D128" s="50"/>
    </row>
    <row r="129" spans="3:4" s="40" customFormat="1" x14ac:dyDescent="0.2">
      <c r="C129" s="50"/>
      <c r="D129" s="50"/>
    </row>
    <row r="130" spans="3:4" s="40" customFormat="1" x14ac:dyDescent="0.2">
      <c r="C130" s="50"/>
      <c r="D130" s="50"/>
    </row>
    <row r="131" spans="3:4" s="40" customFormat="1" x14ac:dyDescent="0.2">
      <c r="C131" s="50"/>
      <c r="D131" s="50"/>
    </row>
    <row r="132" spans="3:4" s="40" customFormat="1" x14ac:dyDescent="0.2">
      <c r="C132" s="50"/>
      <c r="D132" s="50"/>
    </row>
    <row r="133" spans="3:4" s="40" customFormat="1" x14ac:dyDescent="0.2">
      <c r="C133" s="50"/>
      <c r="D133" s="50"/>
    </row>
    <row r="134" spans="3:4" s="40" customFormat="1" x14ac:dyDescent="0.2">
      <c r="C134" s="50"/>
      <c r="D134" s="50"/>
    </row>
    <row r="135" spans="3:4" s="40" customFormat="1" x14ac:dyDescent="0.2">
      <c r="C135" s="50"/>
      <c r="D135" s="50"/>
    </row>
    <row r="136" spans="3:4" s="40" customFormat="1" x14ac:dyDescent="0.2">
      <c r="C136" s="50"/>
      <c r="D136" s="50"/>
    </row>
    <row r="137" spans="3:4" s="40" customFormat="1" x14ac:dyDescent="0.2">
      <c r="C137" s="50"/>
      <c r="D137" s="50"/>
    </row>
    <row r="138" spans="3:4" s="40" customFormat="1" x14ac:dyDescent="0.2">
      <c r="C138" s="50"/>
      <c r="D138" s="50"/>
    </row>
    <row r="139" spans="3:4" s="40" customFormat="1" x14ac:dyDescent="0.2">
      <c r="C139" s="50"/>
      <c r="D139" s="50"/>
    </row>
    <row r="140" spans="3:4" s="40" customFormat="1" x14ac:dyDescent="0.2">
      <c r="C140" s="50"/>
      <c r="D140" s="50"/>
    </row>
    <row r="141" spans="3:4" s="40" customFormat="1" x14ac:dyDescent="0.2">
      <c r="C141" s="50"/>
      <c r="D141" s="50"/>
    </row>
    <row r="142" spans="3:4" s="40" customFormat="1" x14ac:dyDescent="0.2">
      <c r="C142" s="50"/>
      <c r="D142" s="50"/>
    </row>
    <row r="143" spans="3:4" s="40" customFormat="1" x14ac:dyDescent="0.2">
      <c r="C143" s="50"/>
      <c r="D143" s="50"/>
    </row>
    <row r="144" spans="3:4" s="40" customFormat="1" x14ac:dyDescent="0.2">
      <c r="C144" s="50"/>
      <c r="D144" s="50"/>
    </row>
    <row r="145" spans="3:4" s="40" customFormat="1" x14ac:dyDescent="0.2">
      <c r="C145" s="50"/>
      <c r="D145" s="50"/>
    </row>
    <row r="146" spans="3:4" s="40" customFormat="1" x14ac:dyDescent="0.2">
      <c r="C146" s="50"/>
      <c r="D146" s="50"/>
    </row>
    <row r="147" spans="3:4" s="40" customFormat="1" x14ac:dyDescent="0.2">
      <c r="C147" s="50"/>
      <c r="D147" s="50"/>
    </row>
    <row r="148" spans="3:4" s="40" customFormat="1" x14ac:dyDescent="0.2">
      <c r="C148" s="50"/>
      <c r="D148" s="50"/>
    </row>
    <row r="149" spans="3:4" s="40" customFormat="1" x14ac:dyDescent="0.2">
      <c r="C149" s="50"/>
      <c r="D149" s="50"/>
    </row>
    <row r="150" spans="3:4" s="40" customFormat="1" x14ac:dyDescent="0.2">
      <c r="C150" s="50"/>
      <c r="D150" s="50"/>
    </row>
    <row r="151" spans="3:4" s="40" customFormat="1" x14ac:dyDescent="0.2">
      <c r="C151" s="50"/>
      <c r="D151" s="50"/>
    </row>
    <row r="152" spans="3:4" s="40" customFormat="1" x14ac:dyDescent="0.2">
      <c r="C152" s="50"/>
      <c r="D152" s="50"/>
    </row>
    <row r="153" spans="3:4" s="40" customFormat="1" x14ac:dyDescent="0.2">
      <c r="C153" s="50"/>
      <c r="D153" s="50"/>
    </row>
    <row r="154" spans="3:4" s="40" customFormat="1" x14ac:dyDescent="0.2">
      <c r="C154" s="50"/>
      <c r="D154" s="50"/>
    </row>
    <row r="155" spans="3:4" s="40" customFormat="1" x14ac:dyDescent="0.2">
      <c r="C155" s="50"/>
      <c r="D155" s="50"/>
    </row>
    <row r="156" spans="3:4" s="40" customFormat="1" x14ac:dyDescent="0.2">
      <c r="C156" s="50"/>
      <c r="D156" s="50"/>
    </row>
    <row r="157" spans="3:4" s="40" customFormat="1" x14ac:dyDescent="0.2">
      <c r="C157" s="50"/>
      <c r="D157" s="50"/>
    </row>
    <row r="158" spans="3:4" s="40" customFormat="1" x14ac:dyDescent="0.2">
      <c r="C158" s="50"/>
      <c r="D158" s="50"/>
    </row>
    <row r="159" spans="3:4" s="40" customFormat="1" x14ac:dyDescent="0.2">
      <c r="C159" s="50"/>
      <c r="D159" s="50"/>
    </row>
    <row r="160" spans="3:4" s="40" customFormat="1" x14ac:dyDescent="0.2">
      <c r="C160" s="50"/>
      <c r="D160" s="50"/>
    </row>
    <row r="161" spans="3:4" s="40" customFormat="1" x14ac:dyDescent="0.2">
      <c r="C161" s="50"/>
      <c r="D161" s="50"/>
    </row>
    <row r="162" spans="3:4" s="40" customFormat="1" x14ac:dyDescent="0.2">
      <c r="C162" s="50"/>
      <c r="D162" s="50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2024-09-21T06:27:19Z</dcterms:modified>
</cp:coreProperties>
</file>