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644D3FC4-0D06-4826-BC2B-CADCBA8A7DDE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3" i="1"/>
  <c r="O22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<sst xmlns="http://schemas.openxmlformats.org/spreadsheetml/2006/main" count="62" uniqueCount="53">
  <si>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</si>
  <si>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</si>
  <si>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</si>
  <si>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</si>
  <si>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</si>
  <si>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</si>
  <si>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</si>
  <si>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</si>
  <si>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</si>
  <si>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</si>
  <si>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</si>
  <si>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</si>
  <si>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</si>
  <si>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</si>
  <si>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</si>
  <si>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</si>
  <si>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</si>
  <si>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</si>
  <si>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</si>
  <si>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</si>
  <si>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</si>
  <si>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</si>
  <si>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</si>
  <si>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</si>
  <si>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</si>
  <si>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</si>
  <si>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</si>
  <si>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</si>
  <si>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</si>
  <si>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</si>
  <si>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</si>
  <si>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</si>
  <si>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</si>
  <si>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</si>
  <si>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</si>
  <si>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</si>
  <si>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</si>
  <si>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</si>
  <si>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</si>
  <si>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</si>
  <si>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</si>
  <si>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</si>
  <si>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</si>
  <si>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</si>
  <si>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</si>
  <si>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BAV102 Feb 2025</t>
  </si>
  <si>
    <t>I</t>
  </si>
  <si>
    <t>WISE J004838.7+505908 Cas</t>
  </si>
  <si>
    <t>EA</t>
  </si>
  <si>
    <t>VSX</t>
  </si>
  <si>
    <t>10.674 (0.254)</t>
  </si>
  <si>
    <t>Mag W1</t>
  </si>
  <si>
    <t>VSX : Detail for WISE J004838.7+505908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</si>
</sst>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J004838.7+505908 Cas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-0.19681680000212509</c:v>
                </c:pt>
                <c:pt idx="3">
                  <c:v>0.43673549999948591</c:v>
                </c:pt>
                <c:pt idx="4">
                  <c:v>-0.40271120000397786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3.2891034580774949E-2</c:v>
                </c:pt>
                <c:pt idx="1">
                  <c:v>3.2891034580774949E-2</c:v>
                </c:pt>
                <c:pt idx="2">
                  <c:v>-6.609017936256284E-2</c:v>
                </c:pt>
                <c:pt idx="3">
                  <c:v>-6.9616683965616544E-2</c:v>
                </c:pt>
                <c:pt idx="4">
                  <c:v>-9.2867705839987574E-2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828</c:v>
                      </c:pt>
                      <c:pt idx="3">
                        <c:v>857.5</c:v>
                      </c:pt>
                      <c:pt idx="4">
                        <c:v>1052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J004838.7+505908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-0.19681680000212509</c:v>
                </c:pt>
                <c:pt idx="3">
                  <c:v>0.43673549999948591</c:v>
                </c:pt>
                <c:pt idx="4">
                  <c:v>-0.40271120000397786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3.2891034580774949E-2</c:v>
                </c:pt>
                <c:pt idx="1">
                  <c:v>3.2891034580774949E-2</c:v>
                </c:pt>
                <c:pt idx="2">
                  <c:v>-6.609017936256284E-2</c:v>
                </c:pt>
                <c:pt idx="3">
                  <c:v>-6.9616683965616544E-2</c:v>
                </c:pt>
                <c:pt idx="4">
                  <c:v>-9.2867705839987574E-2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828</c:v>
                </c:pt>
                <c:pt idx="3">
                  <c:v>857.5</c:v>
                </c:pt>
                <c:pt idx="4">
                  <c:v>1052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30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47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8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58390.572200000002</v>
      </c>
      <c r="D7" s="13" t="s">
        <v>45</v>
      </c>
    </row>
    <row r="8" spans="1:15" ht="12.95" customHeight="1" x14ac:dyDescent="0.2">
      <c r="A8" s="20" t="s">
        <v>3</v>
      </c>
      <c r="C8" s="28">
        <v>1.8091406000000001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3.2891034580774949E-2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-1.1954252891707462E-4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60845.762802314814</v>
      </c>
    </row>
    <row r="15" spans="1:15" ht="12.95" customHeight="1" x14ac:dyDescent="0.2">
      <c r="A15" s="17" t="s">
        <v>17</v>
      </c>
      <c r="C15" s="18">
        <f ca="1">(C7+C11)+(C8+C12)*INT(MAX(F21:F3533))</f>
        <v>60293.695243494163</v>
      </c>
      <c r="E15" s="37" t="s">
        <v>33</v>
      </c>
      <c r="F15" s="39">
        <f ca="1">ROUND(2*(F14-$C$7)/$C$8,0)/2+F13</f>
        <v>1358</v>
      </c>
    </row>
    <row r="16" spans="1:15" ht="12.95" customHeight="1" x14ac:dyDescent="0.2">
      <c r="A16" s="17" t="s">
        <v>4</v>
      </c>
      <c r="C16" s="18">
        <f ca="1">+C8+C12</f>
        <v>1.809021057471083</v>
      </c>
      <c r="E16" s="37" t="s">
        <v>34</v>
      </c>
      <c r="F16" s="39">
        <f ca="1">ROUND(2*(F14-$C$15)/$C$16,0)/2+F13</f>
        <v>306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45829.151520413652</v>
      </c>
    </row>
    <row r="18" spans="1:21" ht="12.95" customHeight="1" thickTop="1" thickBot="1" x14ac:dyDescent="0.25">
      <c r="A18" s="17" t="s">
        <v>5</v>
      </c>
      <c r="C18" s="24">
        <f ca="1">+C15</f>
        <v>60293.695243494163</v>
      </c>
      <c r="D18" s="25">
        <f ca="1">+C16</f>
        <v>1.809021057471083</v>
      </c>
      <c r="E18" s="42" t="s">
        <v>44</v>
      </c>
      <c r="F18" s="41">
        <f ca="1">+($C$15+$C$16*$F$16)-($C$16/2)-15018.5-$C$5/24</f>
        <v>45828.247009884915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BAV102 Feb 2025</v>
      </c>
      <c r="B21" s="21"/>
      <c r="C21" s="22">
        <f>$C$7</f>
        <v>58390.572200000002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3.2891034580774949E-2</v>
      </c>
      <c r="Q21" s="26">
        <f>+C21-15018.5</f>
        <v>43372.072200000002</v>
      </c>
    </row>
    <row r="22" spans="1:21" ht="12.95" customHeight="1" x14ac:dyDescent="0.2">
      <c r="A22" s="45" t="s">
        <v>45</v>
      </c>
      <c r="B22" s="46" t="s">
        <v>46</v>
      </c>
      <c r="C22" s="47">
        <v>58390.572200000002</v>
      </c>
      <c r="D22" s="47">
        <v>3.5000000000000001E-3</v>
      </c>
      <c r="E22" s="20">
        <f t="shared" ref="E22:E25" si="0">+(C22-C$7)/C$8</f>
        <v>0</v>
      </c>
      <c r="F22" s="20">
        <f t="shared" ref="F22:F25" si="1">ROUND(2*E22,0)/2</f>
        <v>0</v>
      </c>
      <c r="G22" s="20">
        <f t="shared" ref="G22:G25" si="2">+C22-(C$7+F22*C$8)</f>
        <v>0</v>
      </c>
      <c r="K22" s="20">
        <f t="shared" ref="K22:K25" si="3">+G22</f>
        <v>0</v>
      </c>
      <c r="O22" s="20">
        <f t="shared" ref="O22:O25" ca="1" si="4">+C$11+C$12*$F22</f>
        <v>3.2891034580774949E-2</v>
      </c>
      <c r="Q22" s="26">
        <f t="shared" ref="Q22:Q25" si="5">+C22-15018.5</f>
        <v>43372.072200000002</v>
      </c>
    </row>
    <row r="23" spans="1:21" ht="12.95" customHeight="1" x14ac:dyDescent="0.2">
      <c r="A23" s="45" t="s">
        <v>45</v>
      </c>
      <c r="B23" s="46" t="s">
        <v>46</v>
      </c>
      <c r="C23" s="47">
        <v>59888.343800000002</v>
      </c>
      <c r="D23" s="47">
        <v>4.8999999999999998E-3</v>
      </c>
      <c r="E23" s="20">
        <f t="shared" si="0"/>
        <v>827.89120978214737</v>
      </c>
      <c r="F23" s="20">
        <f t="shared" si="1"/>
        <v>828</v>
      </c>
      <c r="G23" s="20">
        <f t="shared" si="2"/>
        <v>-0.19681680000212509</v>
      </c>
      <c r="K23" s="20">
        <f t="shared" si="3"/>
        <v>-0.19681680000212509</v>
      </c>
      <c r="O23" s="20">
        <f t="shared" ca="1" si="4"/>
        <v>-6.609017936256284E-2</v>
      </c>
      <c r="Q23" s="26">
        <f t="shared" si="5"/>
        <v>44869.843800000002</v>
      </c>
    </row>
    <row r="24" spans="1:21" ht="12.95" customHeight="1" x14ac:dyDescent="0.2">
      <c r="A24" s="45" t="s">
        <v>45</v>
      </c>
      <c r="B24" s="46" t="s">
        <v>46</v>
      </c>
      <c r="C24" s="47">
        <v>59942.347000000002</v>
      </c>
      <c r="D24" s="47">
        <v>3.5000000000000001E-3</v>
      </c>
      <c r="E24" s="20">
        <f t="shared" si="0"/>
        <v>857.74140495216295</v>
      </c>
      <c r="F24" s="20">
        <f t="shared" si="1"/>
        <v>857.5</v>
      </c>
      <c r="G24" s="20">
        <f t="shared" si="2"/>
        <v>0.43673549999948591</v>
      </c>
      <c r="K24" s="20">
        <f t="shared" si="3"/>
        <v>0.43673549999948591</v>
      </c>
      <c r="O24" s="20">
        <f t="shared" ca="1" si="4"/>
        <v>-6.9616683965616544E-2</v>
      </c>
      <c r="Q24" s="26">
        <f t="shared" si="5"/>
        <v>44923.847000000002</v>
      </c>
    </row>
    <row r="25" spans="1:21" ht="12.95" customHeight="1" x14ac:dyDescent="0.2">
      <c r="A25" s="45" t="s">
        <v>45</v>
      </c>
      <c r="B25" s="46" t="s">
        <v>46</v>
      </c>
      <c r="C25" s="47">
        <v>60293.385399999999</v>
      </c>
      <c r="D25" s="47">
        <v>3.5000000000000001E-3</v>
      </c>
      <c r="E25" s="20">
        <f t="shared" si="0"/>
        <v>1051.7774019332696</v>
      </c>
      <c r="F25" s="20">
        <f t="shared" si="1"/>
        <v>1052</v>
      </c>
      <c r="G25" s="20">
        <f t="shared" si="2"/>
        <v>-0.40271120000397786</v>
      </c>
      <c r="K25" s="20">
        <f t="shared" si="3"/>
        <v>-0.40271120000397786</v>
      </c>
      <c r="O25" s="20">
        <f t="shared" ca="1" si="4"/>
        <v>-9.2867705839987574E-2</v>
      </c>
      <c r="Q25" s="26">
        <f t="shared" si="5"/>
        <v>45274.885399999999</v>
      </c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30511" xr:uid="{02A854BF-3128-4E0E-A78A-8DFB5251111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2025-06-19T06:18:26Z</dcterms:modified>
</cp:coreProperties>
</file>