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09CEAA2-4E43-44AD-A834-426A2FD2AA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1" i="1" l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<sst xmlns="http://schemas.openxmlformats.org/spreadsheetml/2006/main" count="55" uniqueCount="52">
  <si>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</si>
  <si>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</si>
  <si>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</si>
  <si>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</si>
  <si>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</si>
  <si>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</si>
  <si>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</si>
  <si>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</si>
  <si>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</si>
  <si>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</si>
  <si>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</si>
  <si>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</si>
  <si>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</si>
  <si>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</si>
  <si>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</si>
  <si>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</si>
  <si>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</si>
  <si>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</si>
  <si>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</si>
  <si>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</si>
  <si>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</si>
  <si>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</si>
  <si>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</si>
  <si>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</si>
  <si>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</si>
  <si>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</si>
  <si>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</si>
  <si>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</si>
  <si>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</si>
  <si>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</si>
  <si>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</si>
  <si>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</si>
  <si>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</si>
  <si>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</si>
  <si>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</si>
  <si>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</si>
  <si>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</si>
  <si>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</si>
  <si>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</si>
  <si>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</si>
  <si>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</si>
  <si>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ST Cen</t>
  </si>
  <si>
    <t>EA/DM:</t>
  </si>
  <si>
    <t>Cen</t>
  </si>
  <si>
    <t>Kreiner</t>
  </si>
  <si>
    <t>ST Cen / GSC 8212-2427</t>
  </si>
  <si>
    <t>Cen_ST.xls</t>
  </si>
  <si>
    <t>VSS_2013-01-28</t>
  </si>
  <si>
    <t>II</t>
  </si>
  <si>
    <t>VSS</t>
  </si>
  <si>
    <t>G8212-2427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</si>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</sst>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D-4B4A-98C2-0569ECCA7B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-2.1018150000600144E-2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9D-4B4A-98C2-0569ECCA7B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9D-4B4A-98C2-0569ECCA7B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9D-4B4A-98C2-0569ECCA7B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9D-4B4A-98C2-0569ECCA7B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9D-4B4A-98C2-0569ECCA7B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9D-4B4A-98C2-0569ECCA7B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-2.1018150000600144E-2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9D-4B4A-98C2-0569ECCA7B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9D-4B4A-98C2-0569ECCA7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767328"/>
        <c:axId val="1"/>
      </c:scatterChart>
      <c:valAx>
        <c:axId val="50276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76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0</xdr:rowOff>
    </xdr:from>
    <xdr:to>
      <xdr:col>16</xdr:col>
      <xdr:colOff>590550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88C349-C54D-F479-23DC-50EBA9759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E1" t="s">
        <v>46</v>
      </c>
    </row>
    <row r="2" spans="1:7" x14ac:dyDescent="0.2">
      <c r="A2" t="s">
        <v>23</v>
      </c>
      <c r="B2" t="s">
        <v>42</v>
      </c>
      <c r="C2" s="31" t="s">
        <v>40</v>
      </c>
      <c r="D2" s="3" t="s">
        <v>43</v>
      </c>
      <c r="E2" s="32" t="s">
        <v>41</v>
      </c>
      <c r="F2" t="s">
        <v>50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52500.877899999999</v>
      </c>
      <c r="D7" s="30" t="s">
        <v>44</v>
      </c>
    </row>
    <row r="8" spans="1:7" x14ac:dyDescent="0.2">
      <c r="A8" t="s">
        <v>3</v>
      </c>
      <c r="C8" s="36">
        <v>1.2234011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-6.5344784705736496E-6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60331.784093055554</v>
      </c>
    </row>
    <row r="15" spans="1:7" x14ac:dyDescent="0.2">
      <c r="A15" s="12" t="s">
        <v>17</v>
      </c>
      <c r="B15" s="10"/>
      <c r="C15" s="13">
        <f ca="1">(C7+C11)+(C8+C12)*INT(MAX(F21:F3533))</f>
        <v>56435.314822717235</v>
      </c>
      <c r="D15" s="14" t="s">
        <v>37</v>
      </c>
      <c r="E15" s="15">
        <f ca="1">ROUND(2*(E14-$C$7)/$C$8,0)/2+E13</f>
        <v>6402</v>
      </c>
    </row>
    <row r="16" spans="1:7" x14ac:dyDescent="0.2">
      <c r="A16" s="16" t="s">
        <v>4</v>
      </c>
      <c r="B16" s="10"/>
      <c r="C16" s="17">
        <f ca="1">+C8+C12</f>
        <v>1.2233945655215295</v>
      </c>
      <c r="D16" s="14" t="s">
        <v>38</v>
      </c>
      <c r="E16" s="24">
        <f ca="1">ROUND(2*(E14-$C$15)/$C$16,0)/2+E13</f>
        <v>3186</v>
      </c>
    </row>
    <row r="17" spans="1:19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45314.945741802163</v>
      </c>
    </row>
    <row r="18" spans="1:19" ht="14.25" thickTop="1" thickBot="1" x14ac:dyDescent="0.25">
      <c r="A18" s="16" t="s">
        <v>5</v>
      </c>
      <c r="B18" s="10"/>
      <c r="C18" s="19">
        <f ca="1">+C15</f>
        <v>56435.314822717235</v>
      </c>
      <c r="D18" s="20">
        <f ca="1">+C16</f>
        <v>1.2233945655215295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49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Kreiner</v>
      </c>
      <c r="C21" s="8">
        <f>C$7</f>
        <v>52500.877899999999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37482.377899999999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5">
        <v>56435.926520000001</v>
      </c>
      <c r="D22" s="35">
        <v>1.1199999999999999E-3</v>
      </c>
      <c r="E22">
        <f>+(C22-C$7)/C$8</f>
        <v>3216.4828199026479</v>
      </c>
      <c r="F22">
        <f>ROUND(2*E22,0)/2</f>
        <v>3216.5</v>
      </c>
      <c r="G22">
        <f>+C22-(C$7+F22*C$8)</f>
        <v>-2.1018150000600144E-2</v>
      </c>
      <c r="I22">
        <f>+G22</f>
        <v>-2.1018150000600144E-2</v>
      </c>
      <c r="O22">
        <f ca="1">+C$11+C$12*$F22</f>
        <v>-2.1018150000600144E-2</v>
      </c>
      <c r="Q22" s="2">
        <f>+C22-15018.5</f>
        <v>41417.426520000001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2024-01-22T05:49:05Z</dcterms:modified>
</cp:coreProperties>
</file>