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FB39E6-6620-4791-A5A3-F5AC724B4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 s="1"/>
  <c r="G23" i="1" s="1"/>
  <c r="J23" i="1" s="1"/>
  <c r="Q23" i="1"/>
  <c r="E24" i="1"/>
  <c r="F24" i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6" i="1"/>
  <c r="O23" i="1"/>
  <c r="O27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<sst xmlns="http://schemas.openxmlformats.org/spreadsheetml/2006/main" count="67" uniqueCount="52">
  <si>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</si>
  <si>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</si>
  <si>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</si>
  <si>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</si>
  <si>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</si>
  <si>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</si>
  <si>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</si>
  <si>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</si>
  <si>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</si>
  <si>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</si>
  <si>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</si>
  <si>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</si>
  <si>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</si>
  <si>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</si>
  <si>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</si>
  <si>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</si>
  <si>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</si>
  <si>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</si>
  <si>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</si>
  <si>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</si>
  <si>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</si>
  <si>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</si>
  <si>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</si>
  <si>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</si>
  <si>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</si>
  <si>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</si>
  <si>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</si>
  <si>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</si>
  <si>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</si>
  <si>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</si>
  <si>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</si>
  <si>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</si>
  <si>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</si>
  <si>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</si>
  <si>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</si>
  <si>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</si>
  <si>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</si>
  <si>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</si>
  <si>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</si>
  <si>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</si>
  <si>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</si>
  <si>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</si>
  <si>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</si>
  <si>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</si>
  <si>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</si>
  <si>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V0601 Cen</t>
  </si>
  <si>
    <t>BAV Journal 95</t>
  </si>
  <si>
    <t>I</t>
  </si>
  <si>
    <t>WASP</t>
  </si>
  <si>
    <t>12.30-13.90</t>
  </si>
  <si>
    <t>VSX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</si>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</sst>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left" vertical="center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V0601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6.2599998200312257E-3</c:v>
                </c:pt>
                <c:pt idx="2">
                  <c:v>7.9199999017873779E-3</c:v>
                </c:pt>
                <c:pt idx="3">
                  <c:v>7.2399998462060466E-3</c:v>
                </c:pt>
                <c:pt idx="4">
                  <c:v>7.7000000746920705E-3</c:v>
                </c:pt>
                <c:pt idx="5">
                  <c:v>1.6059999979916029E-2</c:v>
                </c:pt>
                <c:pt idx="6">
                  <c:v>1.9779999878664967E-2</c:v>
                </c:pt>
                <c:pt idx="7">
                  <c:v>2.0899999813991599E-2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-2.9423334398452732E-3</c:v>
                </c:pt>
                <c:pt idx="1">
                  <c:v>7.0847008046558673E-3</c:v>
                </c:pt>
                <c:pt idx="2">
                  <c:v>8.702378544485757E-3</c:v>
                </c:pt>
                <c:pt idx="3">
                  <c:v>1.046128211874524E-2</c:v>
                </c:pt>
                <c:pt idx="4">
                  <c:v>1.0602507953174833E-2</c:v>
                </c:pt>
                <c:pt idx="5">
                  <c:v>1.6264380042579449E-2</c:v>
                </c:pt>
                <c:pt idx="6">
                  <c:v>1.7830702933525847E-2</c:v>
                </c:pt>
                <c:pt idx="7">
                  <c:v>1.7856380357967591E-2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781</c:v>
                      </c:pt>
                      <c:pt idx="2">
                        <c:v>907</c:v>
                      </c:pt>
                      <c:pt idx="3">
                        <c:v>1044</c:v>
                      </c:pt>
                      <c:pt idx="4">
                        <c:v>1055</c:v>
                      </c:pt>
                      <c:pt idx="5">
                        <c:v>1496</c:v>
                      </c:pt>
                      <c:pt idx="6">
                        <c:v>1618</c:v>
                      </c:pt>
                      <c:pt idx="7">
                        <c:v>1620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V0601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6.2599998200312257E-3</c:v>
                </c:pt>
                <c:pt idx="2">
                  <c:v>7.9199999017873779E-3</c:v>
                </c:pt>
                <c:pt idx="3">
                  <c:v>7.2399998462060466E-3</c:v>
                </c:pt>
                <c:pt idx="4">
                  <c:v>7.7000000746920705E-3</c:v>
                </c:pt>
                <c:pt idx="5">
                  <c:v>1.6059999979916029E-2</c:v>
                </c:pt>
                <c:pt idx="6">
                  <c:v>1.9779999878664967E-2</c:v>
                </c:pt>
                <c:pt idx="7">
                  <c:v>2.0899999813991599E-2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-2.9423334398452732E-3</c:v>
                </c:pt>
                <c:pt idx="1">
                  <c:v>7.0847008046558673E-3</c:v>
                </c:pt>
                <c:pt idx="2">
                  <c:v>8.702378544485757E-3</c:v>
                </c:pt>
                <c:pt idx="3">
                  <c:v>1.046128211874524E-2</c:v>
                </c:pt>
                <c:pt idx="4">
                  <c:v>1.0602507953174833E-2</c:v>
                </c:pt>
                <c:pt idx="5">
                  <c:v>1.6264380042579449E-2</c:v>
                </c:pt>
                <c:pt idx="6">
                  <c:v>1.7830702933525847E-2</c:v>
                </c:pt>
                <c:pt idx="7">
                  <c:v>1.7856380357967591E-2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</c:v>
                </c:pt>
                <c:pt idx="2">
                  <c:v>907</c:v>
                </c:pt>
                <c:pt idx="3">
                  <c:v>1044</c:v>
                </c:pt>
                <c:pt idx="4">
                  <c:v>1055</c:v>
                </c:pt>
                <c:pt idx="5">
                  <c:v>1496</c:v>
                </c:pt>
                <c:pt idx="6">
                  <c:v>1618</c:v>
                </c:pt>
                <c:pt idx="7">
                  <c:v>1620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51884.035000000003</v>
      </c>
      <c r="D7" s="13" t="s">
        <v>50</v>
      </c>
    </row>
    <row r="8" spans="1:15" ht="12.95" customHeight="1" x14ac:dyDescent="0.2">
      <c r="A8" s="20" t="s">
        <v>3</v>
      </c>
      <c r="C8" s="28">
        <v>2.5330400000000002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-2.9423334398452732E-3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1.2838712220872139E-5</v>
      </c>
      <c r="D12" s="21"/>
      <c r="E12" s="35" t="s">
        <v>44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60600.777132060182</v>
      </c>
    </row>
    <row r="15" spans="1:15" ht="12.95" customHeight="1" x14ac:dyDescent="0.2">
      <c r="A15" s="17" t="s">
        <v>17</v>
      </c>
      <c r="C15" s="18">
        <f ca="1">(C7+C11)+(C8+C12)*INT(MAX(F21:F3533))</f>
        <v>55987.577656380359</v>
      </c>
      <c r="E15" s="37" t="s">
        <v>33</v>
      </c>
      <c r="F15" s="39">
        <f ca="1">ROUND(2*(F14-$C$7)/$C$8,0)/2+F13</f>
        <v>3442</v>
      </c>
    </row>
    <row r="16" spans="1:15" ht="12.95" customHeight="1" x14ac:dyDescent="0.2">
      <c r="A16" s="17" t="s">
        <v>4</v>
      </c>
      <c r="C16" s="18">
        <f ca="1">+C8+C12</f>
        <v>2.5330528387122211</v>
      </c>
      <c r="E16" s="37" t="s">
        <v>34</v>
      </c>
      <c r="F16" s="39">
        <f ca="1">ROUND(2*(F14-$C$15)/$C$16,0)/2+F13</f>
        <v>1822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42</v>
      </c>
      <c r="F17" s="40">
        <f ca="1">+$C$15+$C$16*$F$16-15018.5-$C$5/24</f>
        <v>45584.695761847361</v>
      </c>
    </row>
    <row r="18" spans="1:21" ht="12.95" customHeight="1" thickTop="1" thickBot="1" x14ac:dyDescent="0.25">
      <c r="A18" s="17" t="s">
        <v>5</v>
      </c>
      <c r="C18" s="24">
        <f ca="1">+C15</f>
        <v>55987.577656380359</v>
      </c>
      <c r="D18" s="25">
        <f ca="1">+C16</f>
        <v>2.5330528387122211</v>
      </c>
      <c r="E18" s="42" t="s">
        <v>43</v>
      </c>
      <c r="F18" s="41">
        <f ca="1">+($C$15+$C$16*$F$16)-($C$16/2)-15018.5-$C$5/24</f>
        <v>45583.429235428004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48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51884.035000000003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-2.9423334398452732E-3</v>
      </c>
      <c r="Q21" s="26">
        <f>+C21-15018.5</f>
        <v>36865.535000000003</v>
      </c>
    </row>
    <row r="22" spans="1:21" ht="12.95" customHeight="1" x14ac:dyDescent="0.2">
      <c r="A22" s="43" t="s">
        <v>46</v>
      </c>
      <c r="B22" s="44" t="s">
        <v>47</v>
      </c>
      <c r="C22" s="45">
        <v>53862.345499999821</v>
      </c>
      <c r="D22" s="46">
        <v>8.0000000000000004E-4</v>
      </c>
      <c r="E22" s="20">
        <f t="shared" ref="E22:E28" si="0">+(C22-C$7)/C$8</f>
        <v>781.0024713387146</v>
      </c>
      <c r="F22" s="20">
        <f t="shared" ref="F22:F28" si="1">ROUND(2*E22,0)/2</f>
        <v>781</v>
      </c>
      <c r="G22" s="20">
        <f t="shared" ref="G22:G28" si="2">+C22-(C$7+F22*C$8)</f>
        <v>6.2599998200312257E-3</v>
      </c>
      <c r="J22" s="20">
        <f>+G22</f>
        <v>6.2599998200312257E-3</v>
      </c>
      <c r="O22" s="20">
        <f t="shared" ref="O22:O28" ca="1" si="3">+C$11+C$12*$F22</f>
        <v>7.0847008046558673E-3</v>
      </c>
      <c r="Q22" s="26">
        <f t="shared" ref="Q22:Q28" si="4">+C22-15018.5</f>
        <v>38843.845499999821</v>
      </c>
    </row>
    <row r="23" spans="1:21" ht="12.95" customHeight="1" x14ac:dyDescent="0.2">
      <c r="A23" s="43" t="s">
        <v>46</v>
      </c>
      <c r="B23" s="44" t="s">
        <v>47</v>
      </c>
      <c r="C23" s="45">
        <v>54181.510199999902</v>
      </c>
      <c r="D23" s="46">
        <v>8.9999999999999998E-4</v>
      </c>
      <c r="E23" s="20">
        <f t="shared" si="0"/>
        <v>907.00312667778587</v>
      </c>
      <c r="F23" s="20">
        <f t="shared" si="1"/>
        <v>907</v>
      </c>
      <c r="G23" s="20">
        <f t="shared" si="2"/>
        <v>7.9199999017873779E-3</v>
      </c>
      <c r="J23" s="20">
        <f>+G23</f>
        <v>7.9199999017873779E-3</v>
      </c>
      <c r="O23" s="20">
        <f t="shared" ca="1" si="3"/>
        <v>8.702378544485757E-3</v>
      </c>
      <c r="Q23" s="26">
        <f t="shared" si="4"/>
        <v>39163.010199999902</v>
      </c>
    </row>
    <row r="24" spans="1:21" ht="12.95" customHeight="1" x14ac:dyDescent="0.2">
      <c r="A24" s="43" t="s">
        <v>46</v>
      </c>
      <c r="B24" s="44" t="s">
        <v>47</v>
      </c>
      <c r="C24" s="45">
        <v>54528.535999999847</v>
      </c>
      <c r="D24" s="46">
        <v>8.0000000000000004E-4</v>
      </c>
      <c r="E24" s="20">
        <f t="shared" si="0"/>
        <v>1044.0028582256275</v>
      </c>
      <c r="F24" s="20">
        <f t="shared" si="1"/>
        <v>1044</v>
      </c>
      <c r="G24" s="20">
        <f t="shared" si="2"/>
        <v>7.2399998462060466E-3</v>
      </c>
      <c r="J24" s="20">
        <f>+G24</f>
        <v>7.2399998462060466E-3</v>
      </c>
      <c r="O24" s="20">
        <f t="shared" ca="1" si="3"/>
        <v>1.046128211874524E-2</v>
      </c>
      <c r="Q24" s="26">
        <f t="shared" si="4"/>
        <v>39510.035999999847</v>
      </c>
    </row>
    <row r="25" spans="1:21" ht="12.95" customHeight="1" x14ac:dyDescent="0.2">
      <c r="A25" s="43" t="s">
        <v>46</v>
      </c>
      <c r="B25" s="44" t="s">
        <v>47</v>
      </c>
      <c r="C25" s="45">
        <v>54556.399900000077</v>
      </c>
      <c r="D25" s="46">
        <v>8.9999999999999998E-4</v>
      </c>
      <c r="E25" s="20">
        <f t="shared" si="0"/>
        <v>1055.0030398256929</v>
      </c>
      <c r="F25" s="20">
        <f t="shared" si="1"/>
        <v>1055</v>
      </c>
      <c r="G25" s="20">
        <f t="shared" si="2"/>
        <v>7.7000000746920705E-3</v>
      </c>
      <c r="J25" s="20">
        <f>+G25</f>
        <v>7.7000000746920705E-3</v>
      </c>
      <c r="O25" s="20">
        <f t="shared" ca="1" si="3"/>
        <v>1.0602507953174833E-2</v>
      </c>
      <c r="Q25" s="26">
        <f t="shared" si="4"/>
        <v>39537.899900000077</v>
      </c>
    </row>
    <row r="26" spans="1:21" ht="12.95" customHeight="1" x14ac:dyDescent="0.2">
      <c r="A26" s="43" t="s">
        <v>46</v>
      </c>
      <c r="B26" s="44" t="s">
        <v>47</v>
      </c>
      <c r="C26" s="45">
        <v>55673.478899999987</v>
      </c>
      <c r="D26" s="46">
        <v>8.9999999999999998E-4</v>
      </c>
      <c r="E26" s="20">
        <f t="shared" si="0"/>
        <v>1496.0063402078069</v>
      </c>
      <c r="F26" s="20">
        <f t="shared" si="1"/>
        <v>1496</v>
      </c>
      <c r="G26" s="20">
        <f t="shared" si="2"/>
        <v>1.6059999979916029E-2</v>
      </c>
      <c r="J26" s="20">
        <f>+G26</f>
        <v>1.6059999979916029E-2</v>
      </c>
      <c r="O26" s="20">
        <f t="shared" ca="1" si="3"/>
        <v>1.6264380042579449E-2</v>
      </c>
      <c r="Q26" s="26">
        <f t="shared" si="4"/>
        <v>40654.978899999987</v>
      </c>
    </row>
    <row r="27" spans="1:21" ht="12.95" customHeight="1" x14ac:dyDescent="0.2">
      <c r="A27" s="43" t="s">
        <v>46</v>
      </c>
      <c r="B27" s="44" t="s">
        <v>47</v>
      </c>
      <c r="C27" s="45">
        <v>55982.513499999885</v>
      </c>
      <c r="D27" s="46">
        <v>8.9999999999999998E-4</v>
      </c>
      <c r="E27" s="20">
        <f t="shared" si="0"/>
        <v>1618.0078087988666</v>
      </c>
      <c r="F27" s="20">
        <f t="shared" si="1"/>
        <v>1618</v>
      </c>
      <c r="G27" s="20">
        <f t="shared" si="2"/>
        <v>1.9779999878664967E-2</v>
      </c>
      <c r="J27" s="20">
        <f>+G27</f>
        <v>1.9779999878664967E-2</v>
      </c>
      <c r="O27" s="20">
        <f t="shared" ca="1" si="3"/>
        <v>1.7830702933525847E-2</v>
      </c>
      <c r="Q27" s="26">
        <f t="shared" si="4"/>
        <v>40964.013499999885</v>
      </c>
    </row>
    <row r="28" spans="1:21" ht="12.95" customHeight="1" x14ac:dyDescent="0.2">
      <c r="A28" s="43" t="s">
        <v>46</v>
      </c>
      <c r="B28" s="44" t="s">
        <v>47</v>
      </c>
      <c r="C28" s="45">
        <v>55987.580699999817</v>
      </c>
      <c r="D28" s="46">
        <v>8.9999999999999998E-4</v>
      </c>
      <c r="E28" s="20">
        <f t="shared" si="0"/>
        <v>1620.0082509552999</v>
      </c>
      <c r="F28" s="20">
        <f t="shared" si="1"/>
        <v>1620</v>
      </c>
      <c r="G28" s="20">
        <f t="shared" si="2"/>
        <v>2.0899999813991599E-2</v>
      </c>
      <c r="J28" s="20">
        <f>+G28</f>
        <v>2.0899999813991599E-2</v>
      </c>
      <c r="O28" s="20">
        <f t="shared" ca="1" si="3"/>
        <v>1.7856380357967591E-2</v>
      </c>
      <c r="Q28" s="26">
        <f t="shared" si="4"/>
        <v>40969.080699999817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2024-10-17T05:39:04Z</dcterms:modified>
</cp:coreProperties>
</file>