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06D84D9-D0AC-4E8A-947B-4639D1706A4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C9" i="1"/>
  <c r="E21" i="1"/>
  <c r="F21" i="1"/>
  <c r="G21" i="1"/>
  <c r="I21" i="1"/>
  <c r="D9" i="1"/>
  <c r="F16" i="1"/>
  <c r="F17" i="1" s="1"/>
  <c r="C17" i="1"/>
  <c r="Q21" i="1"/>
  <c r="C12" i="1"/>
  <c r="C11" i="1"/>
  <c r="O21" i="1" l="1"/>
  <c r="C15" i="1"/>
  <c r="O2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<sst xmlns="http://schemas.openxmlformats.org/spreadsheetml/2006/main" count="55" uniqueCount="49">
  <si>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</si>
  <si>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</si>
  <si>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</si>
  <si>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</si>
  <si>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</si>
  <si>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</si>
  <si>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</si>
  <si>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</si>
  <si>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</si>
  <si>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</si>
  <si>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</si>
  <si>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</si>
  <si>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</si>
  <si>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</si>
  <si>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</si>
  <si>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</si>
  <si>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</si>
  <si>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</si>
  <si>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</si>
  <si>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</si>
  <si>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</si>
  <si>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</si>
  <si>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</si>
  <si>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</si>
  <si>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</si>
  <si>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</si>
  <si>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</si>
  <si>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</si>
  <si>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</si>
  <si>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</si>
  <si>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</si>
  <si>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</si>
  <si>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</si>
  <si>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</si>
  <si>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</si>
  <si>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</si>
  <si>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</si>
  <si>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</si>
  <si>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</si>
  <si>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</si>
  <si>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</si>
  <si>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</si>
  <si>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V0637 Cen</t>
  </si>
  <si>
    <t>G7808-1155</t>
  </si>
  <si>
    <t>EW/KW:</t>
  </si>
  <si>
    <t>VSX</t>
  </si>
  <si>
    <t>V0637 Cen / GSC 7808-1155</t>
  </si>
  <si>
    <t>OEJV 0211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</si>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</sst>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2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5" fillId="3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V0637 Cen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C2-42E5-943D-E41DAB9EDAE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C2-42E5-943D-E41DAB9EDA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C2-42E5-943D-E41DAB9EDA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5.9925000001385342E-2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C2-42E5-943D-E41DAB9EDA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C2-42E5-943D-E41DAB9EDA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C2-42E5-943D-E41DAB9EDA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C2-42E5-943D-E41DAB9EDA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5.9925000001385342E-2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C2-42E5-943D-E41DAB9EDAE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15703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C2-42E5-943D-E41DAB9ED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122928"/>
        <c:axId val="1"/>
      </c:scatterChart>
      <c:valAx>
        <c:axId val="817122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122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3CD21BA-B7A9-9F56-43F9-BBF28DB55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46</v>
      </c>
      <c r="F1" s="30" t="s">
        <v>42</v>
      </c>
      <c r="G1" s="31">
        <v>2013</v>
      </c>
      <c r="H1" s="32"/>
      <c r="I1" s="33" t="s">
        <v>43</v>
      </c>
      <c r="J1" s="34" t="s">
        <v>42</v>
      </c>
      <c r="K1" s="35">
        <v>14.163479999999998</v>
      </c>
      <c r="L1" s="36">
        <v>-40.002600000000001</v>
      </c>
      <c r="M1" s="39">
        <v>51888.22</v>
      </c>
      <c r="N1" s="39">
        <v>0.37842500000000001</v>
      </c>
      <c r="O1" s="40" t="s">
        <v>44</v>
      </c>
      <c r="P1">
        <v>12.2</v>
      </c>
    </row>
    <row r="2" spans="1:16" x14ac:dyDescent="0.2">
      <c r="A2" t="s">
        <v>23</v>
      </c>
      <c r="B2" t="s">
        <v>44</v>
      </c>
      <c r="C2" s="29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 t="s">
        <v>37</v>
      </c>
      <c r="D4" s="28" t="s">
        <v>37</v>
      </c>
      <c r="E4" s="42"/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43">
        <v>51888.22</v>
      </c>
      <c r="D7" s="41" t="s">
        <v>45</v>
      </c>
    </row>
    <row r="8" spans="1:16" x14ac:dyDescent="0.2">
      <c r="A8" t="s">
        <v>3</v>
      </c>
      <c r="C8" s="43">
        <v>0.37842500000000001</v>
      </c>
      <c r="D8" s="41" t="s">
        <v>45</v>
      </c>
    </row>
    <row r="9" spans="1:1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3.8161497803849802E-6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57830.687700000002</v>
      </c>
      <c r="E15" s="14" t="s">
        <v>34</v>
      </c>
      <c r="F15" s="37">
        <v>1</v>
      </c>
    </row>
    <row r="16" spans="1:16" x14ac:dyDescent="0.2">
      <c r="A16" s="16" t="s">
        <v>4</v>
      </c>
      <c r="B16" s="10"/>
      <c r="C16" s="17">
        <f ca="1">+C8+C12</f>
        <v>0.37842881614978041</v>
      </c>
      <c r="E16" s="14" t="s">
        <v>30</v>
      </c>
      <c r="F16" s="38">
        <f ca="1">NOW()+15018.5+$C$5/24</f>
        <v>60331.79933483796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22313.5</v>
      </c>
    </row>
    <row r="18" spans="1:21" ht="14.25" thickTop="1" thickBot="1" x14ac:dyDescent="0.25">
      <c r="A18" s="16" t="s">
        <v>5</v>
      </c>
      <c r="B18" s="10"/>
      <c r="C18" s="19">
        <f ca="1">+C15</f>
        <v>57830.687700000002</v>
      </c>
      <c r="D18" s="20">
        <f ca="1">+C16</f>
        <v>0.37842881614978041</v>
      </c>
      <c r="E18" s="14" t="s">
        <v>36</v>
      </c>
      <c r="F18" s="23">
        <f ca="1">ROUND(2*(F16-$C$15)/$C$16,0)/2+F15</f>
        <v>6610</v>
      </c>
    </row>
    <row r="19" spans="1:21" ht="13.5" thickTop="1" x14ac:dyDescent="0.2">
      <c r="E19" s="14" t="s">
        <v>31</v>
      </c>
      <c r="F19" s="18">
        <f ca="1">+$C$15+$C$16*F18-15018.5-$C$5/24</f>
        <v>45313.998008083385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45</v>
      </c>
      <c r="C21" s="8">
        <v>51888.22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36869.72</v>
      </c>
    </row>
    <row r="22" spans="1:21" x14ac:dyDescent="0.2">
      <c r="A22" t="s">
        <v>47</v>
      </c>
      <c r="B22" t="s">
        <v>48</v>
      </c>
      <c r="C22" s="8">
        <v>57830.687700000002</v>
      </c>
      <c r="D22" s="8">
        <v>2.0000000000000001E-4</v>
      </c>
      <c r="E22">
        <f>+(C22-C$7)/C$8</f>
        <v>15703.158353702849</v>
      </c>
      <c r="F22">
        <f>ROUND(2*E22,0)/2</f>
        <v>15703</v>
      </c>
      <c r="G22">
        <f>+C22-(C$7+F22*C$8)</f>
        <v>5.9925000001385342E-2</v>
      </c>
      <c r="K22">
        <f>+G22</f>
        <v>5.9925000001385342E-2</v>
      </c>
      <c r="O22">
        <f ca="1">+C$11+C$12*$F22</f>
        <v>5.9925000001385342E-2</v>
      </c>
      <c r="Q22" s="2">
        <f>+C22-15018.5</f>
        <v>42812.187700000002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2024-01-22T06:11:02Z</dcterms:modified>
</cp:coreProperties>
</file>