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F0116AB-49C1-471B-A9E8-6C64CD17C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170" i="1"/>
  <c r="F170" i="1" s="1"/>
  <c r="G170" i="1" s="1"/>
  <c r="L170" i="1" s="1"/>
  <c r="E171" i="1"/>
  <c r="F171" i="1" s="1"/>
  <c r="G171" i="1" s="1"/>
  <c r="L171" i="1" s="1"/>
  <c r="E172" i="1"/>
  <c r="F172" i="1" s="1"/>
  <c r="G172" i="1" s="1"/>
  <c r="L172" i="1" s="1"/>
  <c r="E173" i="1"/>
  <c r="F173" i="1" s="1"/>
  <c r="G173" i="1" s="1"/>
  <c r="L173" i="1" s="1"/>
  <c r="E174" i="1"/>
  <c r="F174" i="1"/>
  <c r="G174" i="1" s="1"/>
  <c r="L174" i="1" s="1"/>
  <c r="E175" i="1"/>
  <c r="F175" i="1" s="1"/>
  <c r="G175" i="1" s="1"/>
  <c r="L175" i="1" s="1"/>
  <c r="E105" i="1"/>
  <c r="F105" i="1" s="1"/>
  <c r="G105" i="1" s="1"/>
  <c r="J105" i="1" s="1"/>
  <c r="E106" i="1"/>
  <c r="F106" i="1" s="1"/>
  <c r="G106" i="1" s="1"/>
  <c r="J106" i="1" s="1"/>
  <c r="E107" i="1"/>
  <c r="F107" i="1" s="1"/>
  <c r="G107" i="1" s="1"/>
  <c r="J107" i="1" s="1"/>
  <c r="E108" i="1"/>
  <c r="F108" i="1" s="1"/>
  <c r="G108" i="1" s="1"/>
  <c r="J108" i="1" s="1"/>
  <c r="E109" i="1"/>
  <c r="F109" i="1" s="1"/>
  <c r="G109" i="1" s="1"/>
  <c r="J109" i="1" s="1"/>
  <c r="E110" i="1"/>
  <c r="F110" i="1" s="1"/>
  <c r="G110" i="1" s="1"/>
  <c r="J110" i="1" s="1"/>
  <c r="E111" i="1"/>
  <c r="F111" i="1" s="1"/>
  <c r="G111" i="1" s="1"/>
  <c r="J111" i="1" s="1"/>
  <c r="E112" i="1"/>
  <c r="F112" i="1" s="1"/>
  <c r="G112" i="1" s="1"/>
  <c r="J112" i="1" s="1"/>
  <c r="E113" i="1"/>
  <c r="F113" i="1" s="1"/>
  <c r="G113" i="1" s="1"/>
  <c r="J113" i="1" s="1"/>
  <c r="E114" i="1"/>
  <c r="F114" i="1" s="1"/>
  <c r="G114" i="1" s="1"/>
  <c r="J114" i="1" s="1"/>
  <c r="E115" i="1"/>
  <c r="F115" i="1"/>
  <c r="G115" i="1" s="1"/>
  <c r="J115" i="1" s="1"/>
  <c r="E116" i="1"/>
  <c r="F116" i="1" s="1"/>
  <c r="G116" i="1" s="1"/>
  <c r="J116" i="1" s="1"/>
  <c r="E117" i="1"/>
  <c r="F117" i="1" s="1"/>
  <c r="G117" i="1" s="1"/>
  <c r="J117" i="1" s="1"/>
  <c r="E118" i="1"/>
  <c r="F118" i="1" s="1"/>
  <c r="G118" i="1" s="1"/>
  <c r="J118" i="1" s="1"/>
  <c r="E119" i="1"/>
  <c r="F119" i="1" s="1"/>
  <c r="G119" i="1" s="1"/>
  <c r="J119" i="1" s="1"/>
  <c r="E120" i="1"/>
  <c r="F120" i="1" s="1"/>
  <c r="G120" i="1" s="1"/>
  <c r="J120" i="1" s="1"/>
  <c r="E121" i="1"/>
  <c r="F121" i="1" s="1"/>
  <c r="G121" i="1" s="1"/>
  <c r="J121" i="1" s="1"/>
  <c r="E122" i="1"/>
  <c r="F122" i="1" s="1"/>
  <c r="G122" i="1" s="1"/>
  <c r="J122" i="1" s="1"/>
  <c r="E123" i="1"/>
  <c r="F123" i="1" s="1"/>
  <c r="G123" i="1" s="1"/>
  <c r="J123" i="1" s="1"/>
  <c r="E124" i="1"/>
  <c r="F124" i="1" s="1"/>
  <c r="G124" i="1" s="1"/>
  <c r="J124" i="1" s="1"/>
  <c r="E125" i="1"/>
  <c r="F125" i="1" s="1"/>
  <c r="G125" i="1" s="1"/>
  <c r="J125" i="1" s="1"/>
  <c r="E126" i="1"/>
  <c r="F126" i="1" s="1"/>
  <c r="G126" i="1" s="1"/>
  <c r="J126" i="1" s="1"/>
  <c r="E127" i="1"/>
  <c r="F127" i="1" s="1"/>
  <c r="G127" i="1" s="1"/>
  <c r="J127" i="1" s="1"/>
  <c r="E128" i="1"/>
  <c r="F128" i="1" s="1"/>
  <c r="G128" i="1" s="1"/>
  <c r="J128" i="1" s="1"/>
  <c r="E129" i="1"/>
  <c r="F129" i="1" s="1"/>
  <c r="G129" i="1" s="1"/>
  <c r="J129" i="1" s="1"/>
  <c r="E130" i="1"/>
  <c r="F130" i="1" s="1"/>
  <c r="G130" i="1" s="1"/>
  <c r="J130" i="1" s="1"/>
  <c r="E131" i="1"/>
  <c r="F131" i="1" s="1"/>
  <c r="G131" i="1" s="1"/>
  <c r="J131" i="1" s="1"/>
  <c r="E132" i="1"/>
  <c r="F132" i="1" s="1"/>
  <c r="G132" i="1" s="1"/>
  <c r="J132" i="1" s="1"/>
  <c r="E133" i="1"/>
  <c r="F133" i="1" s="1"/>
  <c r="G133" i="1" s="1"/>
  <c r="J133" i="1" s="1"/>
  <c r="E134" i="1"/>
  <c r="F134" i="1" s="1"/>
  <c r="G134" i="1" s="1"/>
  <c r="J134" i="1" s="1"/>
  <c r="E135" i="1"/>
  <c r="F135" i="1"/>
  <c r="G135" i="1" s="1"/>
  <c r="J135" i="1" s="1"/>
  <c r="E136" i="1"/>
  <c r="F136" i="1" s="1"/>
  <c r="G136" i="1" s="1"/>
  <c r="J136" i="1" s="1"/>
  <c r="E137" i="1"/>
  <c r="F137" i="1" s="1"/>
  <c r="G137" i="1" s="1"/>
  <c r="I137" i="1" s="1"/>
  <c r="E138" i="1"/>
  <c r="F138" i="1"/>
  <c r="G138" i="1" s="1"/>
  <c r="K138" i="1" s="1"/>
  <c r="E139" i="1"/>
  <c r="F139" i="1" s="1"/>
  <c r="G139" i="1" s="1"/>
  <c r="K139" i="1" s="1"/>
  <c r="E140" i="1"/>
  <c r="F140" i="1" s="1"/>
  <c r="G140" i="1" s="1"/>
  <c r="K140" i="1" s="1"/>
  <c r="E141" i="1"/>
  <c r="F141" i="1" s="1"/>
  <c r="G141" i="1" s="1"/>
  <c r="K141" i="1" s="1"/>
  <c r="E142" i="1"/>
  <c r="F142" i="1" s="1"/>
  <c r="G142" i="1" s="1"/>
  <c r="K142" i="1" s="1"/>
  <c r="E143" i="1"/>
  <c r="F143" i="1" s="1"/>
  <c r="G143" i="1" s="1"/>
  <c r="K143" i="1" s="1"/>
  <c r="E144" i="1"/>
  <c r="F144" i="1" s="1"/>
  <c r="G144" i="1" s="1"/>
  <c r="K144" i="1" s="1"/>
  <c r="E145" i="1"/>
  <c r="F145" i="1" s="1"/>
  <c r="G145" i="1" s="1"/>
  <c r="K145" i="1" s="1"/>
  <c r="E146" i="1"/>
  <c r="F146" i="1" s="1"/>
  <c r="G146" i="1" s="1"/>
  <c r="K146" i="1" s="1"/>
  <c r="E147" i="1"/>
  <c r="F147" i="1" s="1"/>
  <c r="G147" i="1" s="1"/>
  <c r="K147" i="1" s="1"/>
  <c r="E148" i="1"/>
  <c r="F148" i="1" s="1"/>
  <c r="G148" i="1" s="1"/>
  <c r="K148" i="1" s="1"/>
  <c r="E149" i="1"/>
  <c r="F149" i="1" s="1"/>
  <c r="G149" i="1" s="1"/>
  <c r="K149" i="1" s="1"/>
  <c r="E150" i="1"/>
  <c r="F150" i="1" s="1"/>
  <c r="G150" i="1" s="1"/>
  <c r="K150" i="1" s="1"/>
  <c r="E151" i="1"/>
  <c r="F151" i="1"/>
  <c r="G151" i="1" s="1"/>
  <c r="K151" i="1" s="1"/>
  <c r="E152" i="1"/>
  <c r="F152" i="1"/>
  <c r="G152" i="1" s="1"/>
  <c r="K152" i="1" s="1"/>
  <c r="E153" i="1"/>
  <c r="F153" i="1" s="1"/>
  <c r="G153" i="1" s="1"/>
  <c r="K153" i="1" s="1"/>
  <c r="E154" i="1"/>
  <c r="F154" i="1" s="1"/>
  <c r="G154" i="1" s="1"/>
  <c r="K154" i="1" s="1"/>
  <c r="E155" i="1"/>
  <c r="F155" i="1" s="1"/>
  <c r="G155" i="1" s="1"/>
  <c r="K155" i="1" s="1"/>
  <c r="E156" i="1"/>
  <c r="F156" i="1" s="1"/>
  <c r="G156" i="1" s="1"/>
  <c r="K156" i="1" s="1"/>
  <c r="E157" i="1"/>
  <c r="F157" i="1" s="1"/>
  <c r="G157" i="1" s="1"/>
  <c r="I157" i="1" s="1"/>
  <c r="E158" i="1"/>
  <c r="F158" i="1" s="1"/>
  <c r="G158" i="1" s="1"/>
  <c r="K158" i="1" s="1"/>
  <c r="E159" i="1"/>
  <c r="F159" i="1" s="1"/>
  <c r="G159" i="1" s="1"/>
  <c r="K159" i="1" s="1"/>
  <c r="E160" i="1"/>
  <c r="F160" i="1"/>
  <c r="G160" i="1" s="1"/>
  <c r="K160" i="1" s="1"/>
  <c r="E161" i="1"/>
  <c r="F161" i="1" s="1"/>
  <c r="G161" i="1" s="1"/>
  <c r="K161" i="1" s="1"/>
  <c r="E162" i="1"/>
  <c r="F162" i="1" s="1"/>
  <c r="G162" i="1" s="1"/>
  <c r="K162" i="1" s="1"/>
  <c r="E163" i="1"/>
  <c r="F163" i="1" s="1"/>
  <c r="G163" i="1" s="1"/>
  <c r="K163" i="1" s="1"/>
  <c r="E164" i="1"/>
  <c r="F164" i="1" s="1"/>
  <c r="G164" i="1" s="1"/>
  <c r="K164" i="1" s="1"/>
  <c r="E165" i="1"/>
  <c r="F165" i="1" s="1"/>
  <c r="G165" i="1" s="1"/>
  <c r="K165" i="1" s="1"/>
  <c r="E166" i="1"/>
  <c r="F166" i="1"/>
  <c r="G166" i="1" s="1"/>
  <c r="K166" i="1" s="1"/>
  <c r="E167" i="1"/>
  <c r="F167" i="1" s="1"/>
  <c r="G167" i="1" s="1"/>
  <c r="K167" i="1" s="1"/>
  <c r="E168" i="1"/>
  <c r="F168" i="1" s="1"/>
  <c r="G168" i="1" s="1"/>
  <c r="K168" i="1" s="1"/>
  <c r="E169" i="1"/>
  <c r="F169" i="1" s="1"/>
  <c r="G169" i="1" s="1"/>
  <c r="K169" i="1" s="1"/>
  <c r="E176" i="1"/>
  <c r="F176" i="1" s="1"/>
  <c r="G176" i="1" s="1"/>
  <c r="K176" i="1" s="1"/>
  <c r="E177" i="1"/>
  <c r="F177" i="1" s="1"/>
  <c r="G177" i="1" s="1"/>
  <c r="K177" i="1" s="1"/>
  <c r="Q170" i="1"/>
  <c r="Q171" i="1"/>
  <c r="Q172" i="1"/>
  <c r="Q173" i="1"/>
  <c r="Q174" i="1"/>
  <c r="Q175" i="1"/>
  <c r="Q176" i="1"/>
  <c r="Q177" i="1"/>
  <c r="Q164" i="1"/>
  <c r="Q165" i="1"/>
  <c r="Q166" i="1"/>
  <c r="Q167" i="1"/>
  <c r="Q168" i="1"/>
  <c r="Q169" i="1"/>
  <c r="Q159" i="1"/>
  <c r="Q147" i="1"/>
  <c r="Q158" i="1"/>
  <c r="Q163" i="1"/>
  <c r="C9" i="1"/>
  <c r="D9" i="1"/>
  <c r="Q162" i="1"/>
  <c r="Q161" i="1"/>
  <c r="Q160" i="1"/>
  <c r="Q156" i="1"/>
  <c r="Q155" i="1"/>
  <c r="Q154" i="1"/>
  <c r="Q153" i="1"/>
  <c r="Q152" i="1"/>
  <c r="Q151" i="1"/>
  <c r="Q150" i="1"/>
  <c r="Q149" i="1"/>
  <c r="Q148" i="1"/>
  <c r="Q146" i="1"/>
  <c r="Q145" i="1"/>
  <c r="Q144" i="1"/>
  <c r="Q143" i="1"/>
  <c r="Q142" i="1"/>
  <c r="Q157" i="1"/>
  <c r="E33" i="1"/>
  <c r="F33" i="1" s="1"/>
  <c r="G33" i="1" s="1"/>
  <c r="J33" i="1" s="1"/>
  <c r="F15" i="1"/>
  <c r="F16" i="1" s="1"/>
  <c r="Q14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8" i="1"/>
  <c r="Q139" i="1"/>
  <c r="Q140" i="1"/>
  <c r="E32" i="1"/>
  <c r="F32" i="1" s="1"/>
  <c r="G32" i="1" s="1"/>
  <c r="J32" i="1" s="1"/>
  <c r="Q137" i="1"/>
  <c r="C17" i="1"/>
  <c r="E94" i="1"/>
  <c r="F94" i="1" s="1"/>
  <c r="G94" i="1" s="1"/>
  <c r="J94" i="1" s="1"/>
  <c r="E58" i="1"/>
  <c r="F58" i="1" s="1"/>
  <c r="G58" i="1" s="1"/>
  <c r="J58" i="1" s="1"/>
  <c r="E34" i="1"/>
  <c r="F34" i="1" s="1"/>
  <c r="G34" i="1" s="1"/>
  <c r="J34" i="1" s="1"/>
  <c r="E64" i="1"/>
  <c r="F64" i="1" s="1"/>
  <c r="G64" i="1" s="1"/>
  <c r="J64" i="1" s="1"/>
  <c r="E77" i="1"/>
  <c r="F77" i="1" s="1"/>
  <c r="G77" i="1" s="1"/>
  <c r="J77" i="1" s="1"/>
  <c r="E31" i="1"/>
  <c r="F31" i="1" s="1"/>
  <c r="G31" i="1" s="1"/>
  <c r="J31" i="1" s="1"/>
  <c r="E103" i="1"/>
  <c r="F103" i="1"/>
  <c r="G103" i="1" s="1"/>
  <c r="J103" i="1" s="1"/>
  <c r="E102" i="1"/>
  <c r="F102" i="1" s="1"/>
  <c r="G102" i="1" s="1"/>
  <c r="J102" i="1" s="1"/>
  <c r="E70" i="1"/>
  <c r="F70" i="1" s="1"/>
  <c r="G70" i="1" s="1"/>
  <c r="J70" i="1" s="1"/>
  <c r="E56" i="1"/>
  <c r="F56" i="1" s="1"/>
  <c r="G56" i="1" s="1"/>
  <c r="J56" i="1" s="1"/>
  <c r="E38" i="1"/>
  <c r="F38" i="1" s="1"/>
  <c r="G38" i="1" s="1"/>
  <c r="J38" i="1" s="1"/>
  <c r="E24" i="1"/>
  <c r="F24" i="1" s="1"/>
  <c r="G24" i="1" s="1"/>
  <c r="J24" i="1" s="1"/>
  <c r="E75" i="1"/>
  <c r="F75" i="1" s="1"/>
  <c r="G75" i="1" s="1"/>
  <c r="J75" i="1" s="1"/>
  <c r="E49" i="1"/>
  <c r="F49" i="1" s="1"/>
  <c r="G49" i="1" s="1"/>
  <c r="J49" i="1" s="1"/>
  <c r="E25" i="1"/>
  <c r="F25" i="1"/>
  <c r="G25" i="1" s="1"/>
  <c r="J25" i="1" s="1"/>
  <c r="E43" i="1"/>
  <c r="F43" i="1"/>
  <c r="G43" i="1" s="1"/>
  <c r="J43" i="1" s="1"/>
  <c r="E35" i="1"/>
  <c r="F35" i="1" s="1"/>
  <c r="G35" i="1" s="1"/>
  <c r="J35" i="1" s="1"/>
  <c r="E92" i="1"/>
  <c r="F92" i="1" s="1"/>
  <c r="G92" i="1" s="1"/>
  <c r="J92" i="1" s="1"/>
  <c r="E93" i="1"/>
  <c r="F93" i="1" s="1"/>
  <c r="G93" i="1" s="1"/>
  <c r="J93" i="1" s="1"/>
  <c r="E62" i="1"/>
  <c r="F62" i="1" s="1"/>
  <c r="G62" i="1" s="1"/>
  <c r="J62" i="1" s="1"/>
  <c r="E78" i="1"/>
  <c r="F78" i="1" s="1"/>
  <c r="G78" i="1" s="1"/>
  <c r="J78" i="1" s="1"/>
  <c r="E104" i="1"/>
  <c r="F104" i="1" s="1"/>
  <c r="G104" i="1" s="1"/>
  <c r="J104" i="1" s="1"/>
  <c r="E89" i="1"/>
  <c r="F89" i="1" s="1"/>
  <c r="G89" i="1" s="1"/>
  <c r="J89" i="1" s="1"/>
  <c r="E72" i="1"/>
  <c r="F72" i="1" s="1"/>
  <c r="G72" i="1" s="1"/>
  <c r="J72" i="1" s="1"/>
  <c r="E53" i="1"/>
  <c r="F53" i="1" s="1"/>
  <c r="G53" i="1" s="1"/>
  <c r="J53" i="1" s="1"/>
  <c r="E85" i="1"/>
  <c r="F85" i="1"/>
  <c r="G85" i="1" s="1"/>
  <c r="J85" i="1" s="1"/>
  <c r="E71" i="1"/>
  <c r="F71" i="1" s="1"/>
  <c r="G71" i="1" s="1"/>
  <c r="J71" i="1" s="1"/>
  <c r="E95" i="1"/>
  <c r="F95" i="1" s="1"/>
  <c r="G95" i="1" s="1"/>
  <c r="J95" i="1" s="1"/>
  <c r="E74" i="1"/>
  <c r="F74" i="1" s="1"/>
  <c r="G74" i="1" s="1"/>
  <c r="J74" i="1" s="1"/>
  <c r="E42" i="1"/>
  <c r="F42" i="1" s="1"/>
  <c r="G42" i="1" s="1"/>
  <c r="J42" i="1" s="1"/>
  <c r="E83" i="1"/>
  <c r="F83" i="1" s="1"/>
  <c r="G83" i="1" s="1"/>
  <c r="J83" i="1" s="1"/>
  <c r="E65" i="1"/>
  <c r="F65" i="1" s="1"/>
  <c r="G65" i="1" s="1"/>
  <c r="J65" i="1" s="1"/>
  <c r="E68" i="1"/>
  <c r="F68" i="1" s="1"/>
  <c r="G68" i="1" s="1"/>
  <c r="J68" i="1" s="1"/>
  <c r="E30" i="1"/>
  <c r="F30" i="1" s="1"/>
  <c r="G30" i="1" s="1"/>
  <c r="J30" i="1" s="1"/>
  <c r="E22" i="1"/>
  <c r="F22" i="1" s="1"/>
  <c r="G22" i="1" s="1"/>
  <c r="J22" i="1" s="1"/>
  <c r="E80" i="1"/>
  <c r="F80" i="1" s="1"/>
  <c r="G80" i="1" s="1"/>
  <c r="J80" i="1" s="1"/>
  <c r="E26" i="1"/>
  <c r="F26" i="1" s="1"/>
  <c r="G26" i="1" s="1"/>
  <c r="J26" i="1" s="1"/>
  <c r="E90" i="1"/>
  <c r="F90" i="1" s="1"/>
  <c r="G90" i="1" s="1"/>
  <c r="J90" i="1" s="1"/>
  <c r="E36" i="1"/>
  <c r="F36" i="1"/>
  <c r="G36" i="1" s="1"/>
  <c r="J36" i="1" s="1"/>
  <c r="E100" i="1"/>
  <c r="F100" i="1" s="1"/>
  <c r="G100" i="1" s="1"/>
  <c r="J100" i="1" s="1"/>
  <c r="E81" i="1"/>
  <c r="F81" i="1" s="1"/>
  <c r="G81" i="1" s="1"/>
  <c r="J81" i="1" s="1"/>
  <c r="E29" i="1"/>
  <c r="F29" i="1" s="1"/>
  <c r="G29" i="1" s="1"/>
  <c r="J29" i="1" s="1"/>
  <c r="E23" i="1"/>
  <c r="F23" i="1" s="1"/>
  <c r="G23" i="1" s="1"/>
  <c r="J23" i="1" s="1"/>
  <c r="E47" i="1"/>
  <c r="F47" i="1" s="1"/>
  <c r="G47" i="1" s="1"/>
  <c r="J47" i="1" s="1"/>
  <c r="E51" i="1"/>
  <c r="F51" i="1" s="1"/>
  <c r="G51" i="1" s="1"/>
  <c r="J51" i="1" s="1"/>
  <c r="E91" i="1"/>
  <c r="F91" i="1" s="1"/>
  <c r="G91" i="1" s="1"/>
  <c r="J91" i="1" s="1"/>
  <c r="E73" i="1"/>
  <c r="F73" i="1" s="1"/>
  <c r="G73" i="1" s="1"/>
  <c r="J73" i="1" s="1"/>
  <c r="E40" i="1"/>
  <c r="F40" i="1" s="1"/>
  <c r="G40" i="1" s="1"/>
  <c r="J40" i="1" s="1"/>
  <c r="E98" i="1"/>
  <c r="F98" i="1" s="1"/>
  <c r="G98" i="1" s="1"/>
  <c r="J98" i="1" s="1"/>
  <c r="E97" i="1"/>
  <c r="F97" i="1" s="1"/>
  <c r="G97" i="1" s="1"/>
  <c r="J97" i="1" s="1"/>
  <c r="E96" i="1"/>
  <c r="F96" i="1" s="1"/>
  <c r="G96" i="1" s="1"/>
  <c r="J96" i="1" s="1"/>
  <c r="E66" i="1"/>
  <c r="F66" i="1" s="1"/>
  <c r="G66" i="1" s="1"/>
  <c r="J66" i="1" s="1"/>
  <c r="E57" i="1"/>
  <c r="F57" i="1" s="1"/>
  <c r="G57" i="1" s="1"/>
  <c r="J57" i="1" s="1"/>
  <c r="E44" i="1"/>
  <c r="F44" i="1" s="1"/>
  <c r="G44" i="1" s="1"/>
  <c r="J44" i="1" s="1"/>
  <c r="E46" i="1"/>
  <c r="F46" i="1" s="1"/>
  <c r="G46" i="1" s="1"/>
  <c r="J46" i="1" s="1"/>
  <c r="E37" i="1"/>
  <c r="F37" i="1" s="1"/>
  <c r="G37" i="1" s="1"/>
  <c r="J37" i="1" s="1"/>
  <c r="E61" i="1"/>
  <c r="F61" i="1" s="1"/>
  <c r="G61" i="1" s="1"/>
  <c r="J61" i="1" s="1"/>
  <c r="E55" i="1"/>
  <c r="F55" i="1" s="1"/>
  <c r="G55" i="1" s="1"/>
  <c r="J55" i="1" s="1"/>
  <c r="E79" i="1"/>
  <c r="F79" i="1" s="1"/>
  <c r="G79" i="1" s="1"/>
  <c r="J79" i="1" s="1"/>
  <c r="E60" i="1"/>
  <c r="F60" i="1" s="1"/>
  <c r="G60" i="1" s="1"/>
  <c r="J60" i="1" s="1"/>
  <c r="E27" i="1"/>
  <c r="F27" i="1" s="1"/>
  <c r="G27" i="1" s="1"/>
  <c r="J27" i="1" s="1"/>
  <c r="E59" i="1"/>
  <c r="F59" i="1" s="1"/>
  <c r="G59" i="1" s="1"/>
  <c r="J59" i="1" s="1"/>
  <c r="E99" i="1"/>
  <c r="F99" i="1" s="1"/>
  <c r="G99" i="1" s="1"/>
  <c r="J99" i="1" s="1"/>
  <c r="E41" i="1"/>
  <c r="F41" i="1" s="1"/>
  <c r="G41" i="1" s="1"/>
  <c r="J41" i="1" s="1"/>
  <c r="E50" i="1"/>
  <c r="F50" i="1" s="1"/>
  <c r="G50" i="1" s="1"/>
  <c r="J50" i="1" s="1"/>
  <c r="E76" i="1"/>
  <c r="F76" i="1" s="1"/>
  <c r="G76" i="1" s="1"/>
  <c r="J76" i="1" s="1"/>
  <c r="E52" i="1"/>
  <c r="F52" i="1" s="1"/>
  <c r="G52" i="1" s="1"/>
  <c r="J52" i="1" s="1"/>
  <c r="E69" i="1"/>
  <c r="F69" i="1" s="1"/>
  <c r="G69" i="1" s="1"/>
  <c r="J69" i="1" s="1"/>
  <c r="E101" i="1"/>
  <c r="F101" i="1"/>
  <c r="G101" i="1" s="1"/>
  <c r="J101" i="1" s="1"/>
  <c r="E87" i="1"/>
  <c r="F87" i="1" s="1"/>
  <c r="G87" i="1" s="1"/>
  <c r="J87" i="1" s="1"/>
  <c r="E88" i="1"/>
  <c r="F88" i="1" s="1"/>
  <c r="G88" i="1" s="1"/>
  <c r="J88" i="1" s="1"/>
  <c r="E28" i="1"/>
  <c r="F28" i="1" s="1"/>
  <c r="G28" i="1" s="1"/>
  <c r="J28" i="1" s="1"/>
  <c r="E67" i="1"/>
  <c r="F67" i="1"/>
  <c r="G67" i="1" s="1"/>
  <c r="J67" i="1" s="1"/>
  <c r="E84" i="1"/>
  <c r="F84" i="1" s="1"/>
  <c r="G84" i="1" s="1"/>
  <c r="J84" i="1" s="1"/>
  <c r="E48" i="1"/>
  <c r="F48" i="1" s="1"/>
  <c r="G48" i="1" s="1"/>
  <c r="J48" i="1" s="1"/>
  <c r="E86" i="1"/>
  <c r="F86" i="1" s="1"/>
  <c r="G86" i="1" s="1"/>
  <c r="J86" i="1" s="1"/>
  <c r="E54" i="1"/>
  <c r="F54" i="1" s="1"/>
  <c r="G54" i="1" s="1"/>
  <c r="J54" i="1" s="1"/>
  <c r="E82" i="1"/>
  <c r="F82" i="1" s="1"/>
  <c r="G82" i="1" s="1"/>
  <c r="J82" i="1" s="1"/>
  <c r="E45" i="1"/>
  <c r="F45" i="1" s="1"/>
  <c r="G45" i="1" s="1"/>
  <c r="J45" i="1" s="1"/>
  <c r="E39" i="1"/>
  <c r="F39" i="1" s="1"/>
  <c r="G39" i="1" s="1"/>
  <c r="J39" i="1" s="1"/>
  <c r="E63" i="1"/>
  <c r="F63" i="1" s="1"/>
  <c r="G63" i="1" s="1"/>
  <c r="J63" i="1" s="1"/>
  <c r="C11" i="1"/>
  <c r="C12" i="1"/>
  <c r="O21" i="1" l="1"/>
  <c r="C16" i="1"/>
  <c r="D18" i="1" s="1"/>
  <c r="O177" i="1"/>
  <c r="O162" i="1"/>
  <c r="O31" i="1"/>
  <c r="O35" i="1"/>
  <c r="O56" i="1"/>
  <c r="O152" i="1"/>
  <c r="O139" i="1"/>
  <c r="O44" i="1"/>
  <c r="O93" i="1"/>
  <c r="O97" i="1"/>
  <c r="O24" i="1"/>
  <c r="O120" i="1"/>
  <c r="O59" i="1"/>
  <c r="O46" i="1"/>
  <c r="O47" i="1"/>
  <c r="O95" i="1"/>
  <c r="O138" i="1"/>
  <c r="O147" i="1"/>
  <c r="O141" i="1"/>
  <c r="O43" i="1"/>
  <c r="O118" i="1"/>
  <c r="O140" i="1"/>
  <c r="O117" i="1"/>
  <c r="O106" i="1"/>
  <c r="O45" i="1"/>
  <c r="O121" i="1"/>
  <c r="O109" i="1"/>
  <c r="O171" i="1"/>
  <c r="O176" i="1"/>
  <c r="O79" i="1"/>
  <c r="O53" i="1"/>
  <c r="O75" i="1"/>
  <c r="O40" i="1"/>
  <c r="O107" i="1"/>
  <c r="O68" i="1"/>
  <c r="O62" i="1"/>
  <c r="O76" i="1"/>
  <c r="O37" i="1"/>
  <c r="O90" i="1"/>
  <c r="O28" i="1"/>
  <c r="O116" i="1"/>
  <c r="O22" i="1"/>
  <c r="O80" i="1"/>
  <c r="O63" i="1"/>
  <c r="O164" i="1"/>
  <c r="O145" i="1"/>
  <c r="O131" i="1"/>
  <c r="O41" i="1"/>
  <c r="O84" i="1"/>
  <c r="O67" i="1"/>
  <c r="O58" i="1"/>
  <c r="O148" i="1"/>
  <c r="O42" i="1"/>
  <c r="O112" i="1"/>
  <c r="O111" i="1"/>
  <c r="O102" i="1"/>
  <c r="O133" i="1"/>
  <c r="O74" i="1"/>
  <c r="O87" i="1"/>
  <c r="O23" i="1"/>
  <c r="O98" i="1"/>
  <c r="O91" i="1"/>
  <c r="O113" i="1"/>
  <c r="O110" i="1"/>
  <c r="O72" i="1"/>
  <c r="O115" i="1"/>
  <c r="O174" i="1"/>
  <c r="O33" i="1"/>
  <c r="O103" i="1"/>
  <c r="O78" i="1"/>
  <c r="O150" i="1"/>
  <c r="C15" i="1"/>
  <c r="O92" i="1"/>
  <c r="O158" i="1"/>
  <c r="O166" i="1"/>
  <c r="O137" i="1"/>
  <c r="O149" i="1"/>
  <c r="O161" i="1"/>
  <c r="O88" i="1"/>
  <c r="O85" i="1"/>
  <c r="O48" i="1"/>
  <c r="O126" i="1"/>
  <c r="O155" i="1"/>
  <c r="O57" i="1"/>
  <c r="O159" i="1"/>
  <c r="O144" i="1"/>
  <c r="O82" i="1"/>
  <c r="O54" i="1"/>
  <c r="O64" i="1"/>
  <c r="O129" i="1"/>
  <c r="O65" i="1"/>
  <c r="O94" i="1"/>
  <c r="O127" i="1"/>
  <c r="O169" i="1"/>
  <c r="O172" i="1"/>
  <c r="O70" i="1"/>
  <c r="O34" i="1"/>
  <c r="O123" i="1"/>
  <c r="O122" i="1"/>
  <c r="O52" i="1"/>
  <c r="O100" i="1"/>
  <c r="O108" i="1"/>
  <c r="O146" i="1"/>
  <c r="O29" i="1"/>
  <c r="O39" i="1"/>
  <c r="O30" i="1"/>
  <c r="O89" i="1"/>
  <c r="O38" i="1"/>
  <c r="O124" i="1"/>
  <c r="O66" i="1"/>
  <c r="O119" i="1"/>
  <c r="O143" i="1"/>
  <c r="O49" i="1"/>
  <c r="O32" i="1"/>
  <c r="O160" i="1"/>
  <c r="O55" i="1"/>
  <c r="O165" i="1"/>
  <c r="O51" i="1"/>
  <c r="O96" i="1"/>
  <c r="O73" i="1"/>
  <c r="O105" i="1"/>
  <c r="O134" i="1"/>
  <c r="O142" i="1"/>
  <c r="O175" i="1"/>
  <c r="O157" i="1"/>
  <c r="O132" i="1"/>
  <c r="O135" i="1"/>
  <c r="O69" i="1"/>
  <c r="O60" i="1"/>
  <c r="O114" i="1"/>
  <c r="O101" i="1"/>
  <c r="O153" i="1"/>
  <c r="O167" i="1"/>
  <c r="O61" i="1"/>
  <c r="O151" i="1"/>
  <c r="O125" i="1"/>
  <c r="O170" i="1"/>
  <c r="O104" i="1"/>
  <c r="O156" i="1"/>
  <c r="O26" i="1"/>
  <c r="O130" i="1"/>
  <c r="O86" i="1"/>
  <c r="O77" i="1"/>
  <c r="O27" i="1"/>
  <c r="O25" i="1"/>
  <c r="O163" i="1"/>
  <c r="O168" i="1"/>
  <c r="O154" i="1"/>
  <c r="O99" i="1"/>
  <c r="O81" i="1"/>
  <c r="O71" i="1"/>
  <c r="O83" i="1"/>
  <c r="O128" i="1"/>
  <c r="O136" i="1"/>
  <c r="O36" i="1"/>
  <c r="O50" i="1"/>
  <c r="O173" i="1"/>
  <c r="F17" i="1" l="1"/>
  <c r="F18" i="1" s="1"/>
  <c r="C18" i="1"/>
  <c r="F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axel</author>
  </authors>
  <commentList>
    <comment ref="B170" authorId="0" shapeId="0" xr:uid="{585965AF-9BDC-4CD1-B9F2-A7E0149B7CAB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1" authorId="0" shapeId="0" xr:uid="{A87A1128-FFF3-414C-9C85-5221C5009201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  <comment ref="B172" authorId="0" shapeId="0" xr:uid="{19B74E23-E445-4122-B555-C6CBFA04251F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3" authorId="0" shapeId="0" xr:uid="{16AAD322-200A-49A7-BD11-AB950D66BFFC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  <comment ref="B174" authorId="0" shapeId="0" xr:uid="{60187DB4-1F38-405B-8197-37EB24D59F3C}">
      <text>
        <r>
          <rPr>
            <b/>
            <sz val="9"/>
            <color indexed="81"/>
            <rFont val="Tahoma"/>
            <family val="2"/>
          </rPr>
          <t>Visually a primary eclipse in the TESS light curve</t>
        </r>
      </text>
    </comment>
    <comment ref="B175" authorId="0" shapeId="0" xr:uid="{0E5FD62E-9687-4E4E-A4CB-AD69C2D83F03}">
      <text>
        <r>
          <rPr>
            <b/>
            <sz val="9"/>
            <color indexed="81"/>
            <rFont val="Tahoma"/>
            <family val="2"/>
          </rPr>
          <t>Visually a secondary eclipse in the TESS light curve</t>
        </r>
      </text>
    </comment>
  </commentList>
</comments>
</file>

<file path=xl/sharedStrings.xml><?xml version="1.0" encoding="utf-8"?>
<sst xmlns="http://schemas.openxmlformats.org/spreadsheetml/2006/main" count="349" uniqueCount="62">
  <si>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</si>
  <si>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</si>
  <si>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</si>
  <si>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</si>
  <si>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</si>
  <si>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</si>
  <si>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</si>
  <si>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</si>
  <si>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</si>
  <si>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</si>
  <si>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</si>
  <si>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</si>
  <si>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</si>
  <si>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</si>
  <si>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</si>
  <si>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</si>
  <si>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</si>
  <si>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</si>
  <si>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</si>
  <si>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</si>
  <si>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</si>
  <si>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</si>
  <si>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</si>
  <si>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</si>
  <si>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</si>
  <si>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</si>
  <si>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</si>
  <si>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</si>
  <si>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</si>
  <si>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</si>
  <si>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</si>
  <si>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</si>
  <si>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</si>
  <si>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</si>
  <si>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</si>
  <si>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</si>
  <si>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</si>
  <si>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V0676 Cen / GSC 7806-1187               </t>
  </si>
  <si>
    <t xml:space="preserve">EW/KW     </t>
  </si>
  <si>
    <t>IBVS 5809</t>
  </si>
  <si>
    <t>II</t>
  </si>
  <si>
    <t>IBVS 4416</t>
  </si>
  <si>
    <t>IBVS 4359</t>
  </si>
  <si>
    <t>OEJV 0160</t>
  </si>
  <si>
    <t>Add cycle</t>
  </si>
  <si>
    <t>Old Cycle</t>
  </si>
  <si>
    <t>Pavlov 2015</t>
  </si>
  <si>
    <t>OEJV 0177</t>
  </si>
  <si>
    <t>vis</t>
  </si>
  <si>
    <t>OEJV 0179</t>
  </si>
  <si>
    <t>JAVSO..44…26</t>
  </si>
  <si>
    <t>JAVSO, 48, 250</t>
  </si>
  <si>
    <t>JAVSO, 49, 251</t>
  </si>
  <si>
    <t>RIX</t>
  </si>
  <si>
    <t>TESS/BAJ/RAA</t>
  </si>
  <si>
    <t>TESS</t>
  </si>
  <si>
    <t>VSS SEB Gp</t>
  </si>
  <si>
    <t>Next ToM-P</t>
  </si>
  <si>
    <t>Next ToM-S</t>
  </si>
  <si>
    <t>Mag</t>
  </si>
  <si>
    <t>11.9 - 12.6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</si>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</sst>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0" fillId="0" borderId="0" xfId="0" applyFont="1">
      <alignment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>
      <alignment vertical="top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7" fillId="0" borderId="0" xfId="0" applyFont="1" applyAlignment="1"/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165" fontId="36" fillId="0" borderId="0" xfId="0" applyNumberFormat="1" applyFont="1" applyAlignment="1">
      <alignment horizontal="left"/>
    </xf>
    <xf numFmtId="0" fontId="5" fillId="24" borderId="11" xfId="0" applyFont="1" applyFill="1" applyBorder="1" applyAlignment="1">
      <alignment horizontal="right"/>
    </xf>
    <xf numFmtId="0" fontId="5" fillId="24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right" vertical="center"/>
    </xf>
    <xf numFmtId="0" fontId="12" fillId="0" borderId="14" xfId="0" applyFont="1" applyBorder="1">
      <alignment vertical="top"/>
    </xf>
    <xf numFmtId="0" fontId="9" fillId="0" borderId="14" xfId="0" applyFont="1" applyBorder="1">
      <alignment vertical="top"/>
    </xf>
    <xf numFmtId="0" fontId="8" fillId="0" borderId="14" xfId="0" applyFont="1" applyBorder="1" applyAlignment="1"/>
    <xf numFmtId="22" fontId="8" fillId="0" borderId="14" xfId="0" applyNumberFormat="1" applyFont="1" applyBorder="1">
      <alignment vertical="top"/>
    </xf>
    <xf numFmtId="0" fontId="10" fillId="0" borderId="15" xfId="0" applyFont="1" applyBorder="1" applyAlignment="1">
      <alignment horizontal="right" vertical="center"/>
    </xf>
    <xf numFmtId="22" fontId="36" fillId="0" borderId="16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5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166" fontId="34" fillId="0" borderId="0" xfId="0" applyNumberFormat="1" applyFont="1" applyAlignment="1">
      <alignment horizontal="left"/>
    </xf>
    <xf numFmtId="165" fontId="34" fillId="0" borderId="0" xfId="0" applyNumberFormat="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V0676 Cen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C-4A61-A8E5-D607B95454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116">
                  <c:v>6.9012239997391589E-2</c:v>
                </c:pt>
                <c:pt idx="136">
                  <c:v>-6.6991974999837112E-2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C-4A61-A8E5-D607B95454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">
                  <c:v>7.4999999997089617E-3</c:v>
                </c:pt>
                <c:pt idx="2">
                  <c:v>1.4412449963856488E-3</c:v>
                </c:pt>
                <c:pt idx="3">
                  <c:v>-3.1493700080318376E-3</c:v>
                </c:pt>
                <c:pt idx="4">
                  <c:v>8.9195299951825291E-3</c:v>
                </c:pt>
                <c:pt idx="5">
                  <c:v>-2.0287950028432533E-3</c:v>
                </c:pt>
                <c:pt idx="6">
                  <c:v>3.7918750022072345E-3</c:v>
                </c:pt>
                <c:pt idx="7">
                  <c:v>-6.4046800034702756E-3</c:v>
                </c:pt>
                <c:pt idx="8">
                  <c:v>-6.3874550032778643E-3</c:v>
                </c:pt>
                <c:pt idx="9">
                  <c:v>-7.5840100034838542E-3</c:v>
                </c:pt>
                <c:pt idx="10">
                  <c:v>-1.7805650059017353E-3</c:v>
                </c:pt>
                <c:pt idx="11">
                  <c:v>4.2366599955130368E-3</c:v>
                </c:pt>
                <c:pt idx="12">
                  <c:v>4.0104998333845288E-5</c:v>
                </c:pt>
                <c:pt idx="13">
                  <c:v>6.8435499924817123E-3</c:v>
                </c:pt>
                <c:pt idx="14">
                  <c:v>-2.139225005521439E-3</c:v>
                </c:pt>
                <c:pt idx="15">
                  <c:v>5.6642199997440912E-3</c:v>
                </c:pt>
                <c:pt idx="16">
                  <c:v>-1.1087550003139768E-2</c:v>
                </c:pt>
                <c:pt idx="17">
                  <c:v>7.1589499566471204E-4</c:v>
                </c:pt>
                <c:pt idx="18">
                  <c:v>-8.2668800023384392E-3</c:v>
                </c:pt>
                <c:pt idx="19">
                  <c:v>5.9813499974552542E-3</c:v>
                </c:pt>
                <c:pt idx="20">
                  <c:v>2.4089099970296957E-3</c:v>
                </c:pt>
                <c:pt idx="21">
                  <c:v>-8.5738650013809092E-3</c:v>
                </c:pt>
                <c:pt idx="22">
                  <c:v>6.0330249980324879E-3</c:v>
                </c:pt>
                <c:pt idx="23">
                  <c:v>2.6571400012471713E-3</c:v>
                </c:pt>
                <c:pt idx="24">
                  <c:v>-3.0672600041725673E-3</c:v>
                </c:pt>
                <c:pt idx="25">
                  <c:v>-4.4314499973552302E-4</c:v>
                </c:pt>
                <c:pt idx="26">
                  <c:v>1.180969993583858E-3</c:v>
                </c:pt>
                <c:pt idx="27">
                  <c:v>1.1249869996390771E-2</c:v>
                </c:pt>
                <c:pt idx="28">
                  <c:v>6.4808749957592227E-3</c:v>
                </c:pt>
                <c:pt idx="29">
                  <c:v>-1.8777850054902956E-3</c:v>
                </c:pt>
                <c:pt idx="30">
                  <c:v>2.9256599955260754E-3</c:v>
                </c:pt>
                <c:pt idx="31">
                  <c:v>-1.2536700087366626E-3</c:v>
                </c:pt>
                <c:pt idx="32">
                  <c:v>1.7549774995131884E-2</c:v>
                </c:pt>
                <c:pt idx="33">
                  <c:v>1.5669999993406236E-3</c:v>
                </c:pt>
                <c:pt idx="34">
                  <c:v>-4.6295549982460216E-3</c:v>
                </c:pt>
                <c:pt idx="35">
                  <c:v>-1.3826110000081826E-2</c:v>
                </c:pt>
                <c:pt idx="36">
                  <c:v>-9.2019950025132857E-3</c:v>
                </c:pt>
                <c:pt idx="37">
                  <c:v>6.4393449938506819E-3</c:v>
                </c:pt>
                <c:pt idx="38">
                  <c:v>3.242790000513196E-3</c:v>
                </c:pt>
                <c:pt idx="39">
                  <c:v>-2.9537649970734492E-3</c:v>
                </c:pt>
                <c:pt idx="40">
                  <c:v>3.0634599970653653E-3</c:v>
                </c:pt>
                <c:pt idx="41">
                  <c:v>2.866905000701081E-3</c:v>
                </c:pt>
                <c:pt idx="42">
                  <c:v>5.8841299978666939E-3</c:v>
                </c:pt>
                <c:pt idx="43">
                  <c:v>3.491019997454714E-3</c:v>
                </c:pt>
                <c:pt idx="44">
                  <c:v>6.1151349946158007E-3</c:v>
                </c:pt>
                <c:pt idx="45">
                  <c:v>3.3633650018600747E-3</c:v>
                </c:pt>
                <c:pt idx="46">
                  <c:v>1.7142504999355879E-2</c:v>
                </c:pt>
                <c:pt idx="47">
                  <c:v>-7.2333800053456798E-3</c:v>
                </c:pt>
                <c:pt idx="48">
                  <c:v>-7.6092650051577948E-3</c:v>
                </c:pt>
                <c:pt idx="49">
                  <c:v>1.4849996659904718E-5</c:v>
                </c:pt>
                <c:pt idx="50">
                  <c:v>-8.1817050013341941E-3</c:v>
                </c:pt>
                <c:pt idx="51">
                  <c:v>1.6389649972552434E-3</c:v>
                </c:pt>
                <c:pt idx="52">
                  <c:v>-2.5575899999239482E-3</c:v>
                </c:pt>
                <c:pt idx="53">
                  <c:v>3.263079997850582E-3</c:v>
                </c:pt>
                <c:pt idx="54">
                  <c:v>4.0665249980520457E-3</c:v>
                </c:pt>
                <c:pt idx="55">
                  <c:v>-9.1128050044062547E-3</c:v>
                </c:pt>
                <c:pt idx="56">
                  <c:v>-4.3093600033898838E-3</c:v>
                </c:pt>
                <c:pt idx="57">
                  <c:v>3.707864998432342E-3</c:v>
                </c:pt>
                <c:pt idx="58">
                  <c:v>5.1130999781889841E-4</c:v>
                </c:pt>
                <c:pt idx="59">
                  <c:v>5.1354249953874387E-3</c:v>
                </c:pt>
                <c:pt idx="60">
                  <c:v>6.9560949996230192E-3</c:v>
                </c:pt>
                <c:pt idx="61">
                  <c:v>1.4759539997612592E-2</c:v>
                </c:pt>
                <c:pt idx="62">
                  <c:v>-1.4197900018189102E-3</c:v>
                </c:pt>
                <c:pt idx="63">
                  <c:v>7.3836549927364103E-3</c:v>
                </c:pt>
                <c:pt idx="64">
                  <c:v>1.204325002618134E-3</c:v>
                </c:pt>
                <c:pt idx="65">
                  <c:v>-3.1715600052848458E-3</c:v>
                </c:pt>
                <c:pt idx="66">
                  <c:v>-3.6811499739997089E-4</c:v>
                </c:pt>
                <c:pt idx="67">
                  <c:v>4.649109992897138E-3</c:v>
                </c:pt>
                <c:pt idx="68">
                  <c:v>-2.7267749974271283E-3</c:v>
                </c:pt>
                <c:pt idx="69">
                  <c:v>-9.2333000065991655E-4</c:v>
                </c:pt>
                <c:pt idx="70">
                  <c:v>4.9490149976918474E-3</c:v>
                </c:pt>
                <c:pt idx="71">
                  <c:v>4.5245200017234311E-3</c:v>
                </c:pt>
                <c:pt idx="72">
                  <c:v>7.7274999785004184E-4</c:v>
                </c:pt>
                <c:pt idx="73">
                  <c:v>-7.6031350035918877E-3</c:v>
                </c:pt>
                <c:pt idx="74">
                  <c:v>7.2175349996541627E-3</c:v>
                </c:pt>
                <c:pt idx="75">
                  <c:v>5.4657649961882271E-3</c:v>
                </c:pt>
                <c:pt idx="76">
                  <c:v>1.0089880001032725E-2</c:v>
                </c:pt>
                <c:pt idx="77">
                  <c:v>9.9105499975848943E-3</c:v>
                </c:pt>
                <c:pt idx="78">
                  <c:v>5.346649995772168E-4</c:v>
                </c:pt>
                <c:pt idx="79">
                  <c:v>3.3810999593697488E-4</c:v>
                </c:pt>
                <c:pt idx="80">
                  <c:v>-2.8412199972080998E-3</c:v>
                </c:pt>
                <c:pt idx="81">
                  <c:v>-3.7775003875140101E-5</c:v>
                </c:pt>
                <c:pt idx="82">
                  <c:v>-5.2171049974276684E-3</c:v>
                </c:pt>
                <c:pt idx="83">
                  <c:v>6.5863399941008538E-3</c:v>
                </c:pt>
                <c:pt idx="84">
                  <c:v>4.5322279998799786E-2</c:v>
                </c:pt>
                <c:pt idx="85">
                  <c:v>4.5522279993747361E-2</c:v>
                </c:pt>
                <c:pt idx="86">
                  <c:v>4.5722279995970894E-2</c:v>
                </c:pt>
                <c:pt idx="87">
                  <c:v>4.52429500001017E-2</c:v>
                </c:pt>
                <c:pt idx="88">
                  <c:v>4.5342949997575488E-2</c:v>
                </c:pt>
                <c:pt idx="89">
                  <c:v>4.5542949999799021E-2</c:v>
                </c:pt>
                <c:pt idx="90">
                  <c:v>5.1694874993700068E-2</c:v>
                </c:pt>
                <c:pt idx="91">
                  <c:v>5.4494874995725695E-2</c:v>
                </c:pt>
                <c:pt idx="92">
                  <c:v>5.4894874992896803E-2</c:v>
                </c:pt>
                <c:pt idx="93">
                  <c:v>5.6436119994032197E-2</c:v>
                </c:pt>
                <c:pt idx="94">
                  <c:v>5.7636119992821477E-2</c:v>
                </c:pt>
                <c:pt idx="95">
                  <c:v>5.7636119992821477E-2</c:v>
                </c:pt>
                <c:pt idx="96">
                  <c:v>5.6680904999666382E-2</c:v>
                </c:pt>
                <c:pt idx="97">
                  <c:v>5.7780904993705917E-2</c:v>
                </c:pt>
                <c:pt idx="98">
                  <c:v>5.8780904997547623E-2</c:v>
                </c:pt>
                <c:pt idx="99">
                  <c:v>5.4329134996805806E-2</c:v>
                </c:pt>
                <c:pt idx="100">
                  <c:v>5.5329134993371554E-2</c:v>
                </c:pt>
                <c:pt idx="101">
                  <c:v>5.5429134998121299E-2</c:v>
                </c:pt>
                <c:pt idx="102">
                  <c:v>5.5498034998890944E-2</c:v>
                </c:pt>
                <c:pt idx="103">
                  <c:v>5.6398034997982904E-2</c:v>
                </c:pt>
                <c:pt idx="104">
                  <c:v>5.6598035000206437E-2</c:v>
                </c:pt>
                <c:pt idx="105">
                  <c:v>5.7983589998912066E-2</c:v>
                </c:pt>
                <c:pt idx="106">
                  <c:v>6.2583589999121614E-2</c:v>
                </c:pt>
                <c:pt idx="107">
                  <c:v>5.3307704998587724E-2</c:v>
                </c:pt>
                <c:pt idx="108">
                  <c:v>5.4307704995153472E-2</c:v>
                </c:pt>
                <c:pt idx="109">
                  <c:v>5.0642189991776831E-2</c:v>
                </c:pt>
                <c:pt idx="110">
                  <c:v>5.0869749997218605E-2</c:v>
                </c:pt>
                <c:pt idx="111">
                  <c:v>-3.9466305010137148E-2</c:v>
                </c:pt>
                <c:pt idx="112">
                  <c:v>1.4154364995192736E-2</c:v>
                </c:pt>
                <c:pt idx="113">
                  <c:v>5.9993259994371329E-2</c:v>
                </c:pt>
                <c:pt idx="114">
                  <c:v>6.3993259995186236E-2</c:v>
                </c:pt>
                <c:pt idx="115">
                  <c:v>6.6493259990238585E-2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C-4A61-A8E5-D607B95454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0</c:v>
                </c:pt>
                <c:pt idx="117">
                  <c:v>7.0262469998851884E-2</c:v>
                </c:pt>
                <c:pt idx="118">
                  <c:v>6.8586490000598133E-2</c:v>
                </c:pt>
                <c:pt idx="119">
                  <c:v>6.9817495001188945E-2</c:v>
                </c:pt>
                <c:pt idx="120">
                  <c:v>-7.056835999537725E-2</c:v>
                </c:pt>
                <c:pt idx="121">
                  <c:v>-6.671561517578084E-2</c:v>
                </c:pt>
                <c:pt idx="122">
                  <c:v>-6.6612170041480567E-2</c:v>
                </c:pt>
                <c:pt idx="123">
                  <c:v>-6.6491500227130018E-2</c:v>
                </c:pt>
                <c:pt idx="124">
                  <c:v>-6.5688054877682589E-2</c:v>
                </c:pt>
                <c:pt idx="125">
                  <c:v>-6.6984610151848756E-2</c:v>
                </c:pt>
                <c:pt idx="126">
                  <c:v>-7.0836140002938919E-2</c:v>
                </c:pt>
                <c:pt idx="127">
                  <c:v>-6.6533124860143289E-2</c:v>
                </c:pt>
                <c:pt idx="128">
                  <c:v>-6.6429680184228346E-2</c:v>
                </c:pt>
                <c:pt idx="129">
                  <c:v>-6.672623483609641E-2</c:v>
                </c:pt>
                <c:pt idx="130">
                  <c:v>-6.6609009860258084E-2</c:v>
                </c:pt>
                <c:pt idx="131">
                  <c:v>-6.6005565109662712E-2</c:v>
                </c:pt>
                <c:pt idx="132">
                  <c:v>-6.6002119798213243E-2</c:v>
                </c:pt>
                <c:pt idx="133">
                  <c:v>-6.5378005056118127E-2</c:v>
                </c:pt>
                <c:pt idx="134">
                  <c:v>-6.4557335033896379E-2</c:v>
                </c:pt>
                <c:pt idx="135">
                  <c:v>-6.530910493893316E-2</c:v>
                </c:pt>
                <c:pt idx="137">
                  <c:v>-6.6991974999837112E-2</c:v>
                </c:pt>
                <c:pt idx="138">
                  <c:v>-6.6991974897973705E-2</c:v>
                </c:pt>
                <c:pt idx="139">
                  <c:v>-6.6726520002703182E-2</c:v>
                </c:pt>
                <c:pt idx="140">
                  <c:v>-6.7923074951977469E-2</c:v>
                </c:pt>
                <c:pt idx="141">
                  <c:v>-6.6319630030193366E-2</c:v>
                </c:pt>
                <c:pt idx="142">
                  <c:v>5.6518265118938871E-2</c:v>
                </c:pt>
                <c:pt idx="143">
                  <c:v>-5.889605479023885E-2</c:v>
                </c:pt>
                <c:pt idx="144">
                  <c:v>-5.786261002504034E-2</c:v>
                </c:pt>
                <c:pt idx="145">
                  <c:v>-5.600643009529449E-2</c:v>
                </c:pt>
                <c:pt idx="146">
                  <c:v>-5.5662984988885E-2</c:v>
                </c:pt>
                <c:pt idx="147">
                  <c:v>-5.5929539870703593E-2</c:v>
                </c:pt>
                <c:pt idx="148">
                  <c:v>-5.2770334936212748E-2</c:v>
                </c:pt>
                <c:pt idx="155">
                  <c:v>-5.7958809862611815E-2</c:v>
                </c:pt>
                <c:pt idx="156">
                  <c:v>-5.761636500392342E-2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C-4A61-A8E5-D607B95454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  <c:pt idx="149">
                  <c:v>-5.3446174453711137E-2</c:v>
                </c:pt>
                <c:pt idx="150">
                  <c:v>-5.3632731993275229E-2</c:v>
                </c:pt>
                <c:pt idx="151">
                  <c:v>-5.3774570449604653E-2</c:v>
                </c:pt>
                <c:pt idx="152">
                  <c:v>-5.3881137151620351E-2</c:v>
                </c:pt>
                <c:pt idx="153">
                  <c:v>-5.3757326604682021E-2</c:v>
                </c:pt>
                <c:pt idx="154">
                  <c:v>-5.3603892731189262E-2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C-4A61-A8E5-D607B95454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C-4A61-A8E5-D607B95454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1">
                    <c:v>0.01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0.01</c:v>
                  </c:pt>
                  <c:pt idx="5">
                    <c:v>5.0000000000000001E-3</c:v>
                  </c:pt>
                  <c:pt idx="6">
                    <c:v>5.0000000000000001E-3</c:v>
                  </c:pt>
                  <c:pt idx="7">
                    <c:v>0.01</c:v>
                  </c:pt>
                  <c:pt idx="8">
                    <c:v>0.01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3">
                    <c:v>0.01</c:v>
                  </c:pt>
                  <c:pt idx="14">
                    <c:v>5.0000000000000001E-3</c:v>
                  </c:pt>
                  <c:pt idx="15">
                    <c:v>5.0000000000000001E-3</c:v>
                  </c:pt>
                  <c:pt idx="16">
                    <c:v>0.01</c:v>
                  </c:pt>
                  <c:pt idx="17">
                    <c:v>5.0000000000000001E-3</c:v>
                  </c:pt>
                  <c:pt idx="18">
                    <c:v>0.01</c:v>
                  </c:pt>
                  <c:pt idx="19">
                    <c:v>5.0000000000000001E-3</c:v>
                  </c:pt>
                  <c:pt idx="20">
                    <c:v>5.0000000000000001E-3</c:v>
                  </c:pt>
                  <c:pt idx="21">
                    <c:v>0.01</c:v>
                  </c:pt>
                  <c:pt idx="22">
                    <c:v>5.0000000000000001E-3</c:v>
                  </c:pt>
                  <c:pt idx="23">
                    <c:v>5.0000000000000001E-3</c:v>
                  </c:pt>
                  <c:pt idx="24">
                    <c:v>5.0000000000000001E-3</c:v>
                  </c:pt>
                  <c:pt idx="25">
                    <c:v>5.0000000000000001E-3</c:v>
                  </c:pt>
                  <c:pt idx="26">
                    <c:v>5.0000000000000001E-3</c:v>
                  </c:pt>
                  <c:pt idx="27">
                    <c:v>0.01</c:v>
                  </c:pt>
                  <c:pt idx="28">
                    <c:v>5.0000000000000001E-3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5.0000000000000001E-3</c:v>
                  </c:pt>
                  <c:pt idx="32">
                    <c:v>1.4999999999999999E-2</c:v>
                  </c:pt>
                  <c:pt idx="33">
                    <c:v>5.0000000000000001E-3</c:v>
                  </c:pt>
                  <c:pt idx="34">
                    <c:v>5.0000000000000001E-3</c:v>
                  </c:pt>
                  <c:pt idx="35">
                    <c:v>1.4999999999999999E-2</c:v>
                  </c:pt>
                  <c:pt idx="36">
                    <c:v>0.01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5.0000000000000001E-3</c:v>
                  </c:pt>
                  <c:pt idx="40">
                    <c:v>5.0000000000000001E-3</c:v>
                  </c:pt>
                  <c:pt idx="41">
                    <c:v>5.0000000000000001E-3</c:v>
                  </c:pt>
                  <c:pt idx="42">
                    <c:v>5.0000000000000001E-3</c:v>
                  </c:pt>
                  <c:pt idx="43">
                    <c:v>5.0000000000000001E-3</c:v>
                  </c:pt>
                  <c:pt idx="44">
                    <c:v>5.0000000000000001E-3</c:v>
                  </c:pt>
                  <c:pt idx="45">
                    <c:v>5.0000000000000001E-3</c:v>
                  </c:pt>
                  <c:pt idx="46">
                    <c:v>1.4999999999999999E-2</c:v>
                  </c:pt>
                  <c:pt idx="47">
                    <c:v>0.01</c:v>
                  </c:pt>
                  <c:pt idx="48">
                    <c:v>0.01</c:v>
                  </c:pt>
                  <c:pt idx="49">
                    <c:v>5.0000000000000001E-3</c:v>
                  </c:pt>
                  <c:pt idx="50">
                    <c:v>0.01</c:v>
                  </c:pt>
                  <c:pt idx="51">
                    <c:v>5.0000000000000001E-3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0.01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5.0000000000000001E-3</c:v>
                  </c:pt>
                  <c:pt idx="61">
                    <c:v>1.4999999999999999E-2</c:v>
                  </c:pt>
                  <c:pt idx="62">
                    <c:v>5.0000000000000001E-3</c:v>
                  </c:pt>
                  <c:pt idx="63">
                    <c:v>5.0000000000000001E-3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5.0000000000000001E-3</c:v>
                  </c:pt>
                  <c:pt idx="70">
                    <c:v>5.0000000000000001E-3</c:v>
                  </c:pt>
                  <c:pt idx="71">
                    <c:v>5.0000000000000001E-3</c:v>
                  </c:pt>
                  <c:pt idx="72">
                    <c:v>5.0000000000000001E-3</c:v>
                  </c:pt>
                  <c:pt idx="73">
                    <c:v>0.01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0.01</c:v>
                  </c:pt>
                  <c:pt idx="77">
                    <c:v>0.01</c:v>
                  </c:pt>
                  <c:pt idx="78">
                    <c:v>5.0000000000000001E-3</c:v>
                  </c:pt>
                  <c:pt idx="79">
                    <c:v>5.0000000000000001E-3</c:v>
                  </c:pt>
                  <c:pt idx="80">
                    <c:v>5.0000000000000001E-3</c:v>
                  </c:pt>
                  <c:pt idx="81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1E-3</c:v>
                  </c:pt>
                  <c:pt idx="85">
                    <c:v>1E-3</c:v>
                  </c:pt>
                  <c:pt idx="86">
                    <c:v>1.1999999999999999E-3</c:v>
                  </c:pt>
                  <c:pt idx="87">
                    <c:v>8.9999999999999998E-4</c:v>
                  </c:pt>
                  <c:pt idx="88">
                    <c:v>8.9999999999999998E-4</c:v>
                  </c:pt>
                  <c:pt idx="89">
                    <c:v>1E-3</c:v>
                  </c:pt>
                  <c:pt idx="90">
                    <c:v>5.0000000000000001E-3</c:v>
                  </c:pt>
                  <c:pt idx="91">
                    <c:v>1E-3</c:v>
                  </c:pt>
                  <c:pt idx="92">
                    <c:v>1E-3</c:v>
                  </c:pt>
                  <c:pt idx="93">
                    <c:v>1E-3</c:v>
                  </c:pt>
                  <c:pt idx="94">
                    <c:v>2E-3</c:v>
                  </c:pt>
                  <c:pt idx="95">
                    <c:v>2E-3</c:v>
                  </c:pt>
                  <c:pt idx="96">
                    <c:v>1E-3</c:v>
                  </c:pt>
                  <c:pt idx="97">
                    <c:v>2E-3</c:v>
                  </c:pt>
                  <c:pt idx="98">
                    <c:v>2E-3</c:v>
                  </c:pt>
                  <c:pt idx="99">
                    <c:v>2E-3</c:v>
                  </c:pt>
                  <c:pt idx="100">
                    <c:v>2E-3</c:v>
                  </c:pt>
                  <c:pt idx="101">
                    <c:v>1E-3</c:v>
                  </c:pt>
                  <c:pt idx="102">
                    <c:v>1E-3</c:v>
                  </c:pt>
                  <c:pt idx="103">
                    <c:v>1E-3</c:v>
                  </c:pt>
                  <c:pt idx="104">
                    <c:v>1E-3</c:v>
                  </c:pt>
                  <c:pt idx="105">
                    <c:v>1E-3</c:v>
                  </c:pt>
                  <c:pt idx="106">
                    <c:v>5.0000000000000001E-3</c:v>
                  </c:pt>
                  <c:pt idx="107">
                    <c:v>5.0000000000000001E-3</c:v>
                  </c:pt>
                  <c:pt idx="108">
                    <c:v>5.0000000000000001E-3</c:v>
                  </c:pt>
                  <c:pt idx="109">
                    <c:v>1E-4</c:v>
                  </c:pt>
                  <c:pt idx="110">
                    <c:v>1E-4</c:v>
                  </c:pt>
                  <c:pt idx="111">
                    <c:v>2.9999999999999997E-4</c:v>
                  </c:pt>
                  <c:pt idx="112">
                    <c:v>1E-4</c:v>
                  </c:pt>
                  <c:pt idx="113">
                    <c:v>2.5000000000000001E-3</c:v>
                  </c:pt>
                  <c:pt idx="114">
                    <c:v>2.5000000000000001E-3</c:v>
                  </c:pt>
                  <c:pt idx="115">
                    <c:v>1.5E-3</c:v>
                  </c:pt>
                  <c:pt idx="117">
                    <c:v>4.0000000000000002E-4</c:v>
                  </c:pt>
                  <c:pt idx="118">
                    <c:v>6.9999999999999999E-4</c:v>
                  </c:pt>
                  <c:pt idx="119">
                    <c:v>1E-3</c:v>
                  </c:pt>
                  <c:pt idx="120">
                    <c:v>0</c:v>
                  </c:pt>
                  <c:pt idx="121">
                    <c:v>6.9999999999999999E-4</c:v>
                  </c:pt>
                  <c:pt idx="122">
                    <c:v>8.0000000000000004E-4</c:v>
                  </c:pt>
                  <c:pt idx="123">
                    <c:v>1E-3</c:v>
                  </c:pt>
                  <c:pt idx="124">
                    <c:v>1E-3</c:v>
                  </c:pt>
                  <c:pt idx="125">
                    <c:v>8.9999999999999998E-4</c:v>
                  </c:pt>
                  <c:pt idx="126">
                    <c:v>0</c:v>
                  </c:pt>
                  <c:pt idx="127">
                    <c:v>6.9999999999999999E-4</c:v>
                  </c:pt>
                  <c:pt idx="128">
                    <c:v>1E-3</c:v>
                  </c:pt>
                  <c:pt idx="129">
                    <c:v>8.0000000000000004E-4</c:v>
                  </c:pt>
                  <c:pt idx="130">
                    <c:v>1E-3</c:v>
                  </c:pt>
                  <c:pt idx="131">
                    <c:v>8.9999999999999998E-4</c:v>
                  </c:pt>
                  <c:pt idx="132">
                    <c:v>1E-3</c:v>
                  </c:pt>
                  <c:pt idx="133">
                    <c:v>1E-3</c:v>
                  </c:pt>
                  <c:pt idx="134">
                    <c:v>1E-3</c:v>
                  </c:pt>
                  <c:pt idx="135">
                    <c:v>1E-3</c:v>
                  </c:pt>
                  <c:pt idx="136">
                    <c:v>1E-4</c:v>
                  </c:pt>
                  <c:pt idx="137">
                    <c:v>1E-4</c:v>
                  </c:pt>
                  <c:pt idx="138">
                    <c:v>1E-4</c:v>
                  </c:pt>
                  <c:pt idx="139">
                    <c:v>1E-3</c:v>
                  </c:pt>
                  <c:pt idx="140">
                    <c:v>1E-3</c:v>
                  </c:pt>
                  <c:pt idx="141">
                    <c:v>5.9999999999999995E-4</c:v>
                  </c:pt>
                  <c:pt idx="142">
                    <c:v>5.9999999999999995E-4</c:v>
                  </c:pt>
                  <c:pt idx="143">
                    <c:v>1.2E-4</c:v>
                  </c:pt>
                  <c:pt idx="144">
                    <c:v>6.0000000000000002E-5</c:v>
                  </c:pt>
                  <c:pt idx="145">
                    <c:v>5.4000000000000001E-4</c:v>
                  </c:pt>
                  <c:pt idx="146">
                    <c:v>6.4000000000000005E-4</c:v>
                  </c:pt>
                  <c:pt idx="147">
                    <c:v>6.3000000000000003E-4</c:v>
                  </c:pt>
                  <c:pt idx="148">
                    <c:v>4.4000000000000002E-4</c:v>
                  </c:pt>
                  <c:pt idx="149">
                    <c:v>9.0170000000000007E-3</c:v>
                  </c:pt>
                  <c:pt idx="150">
                    <c:v>3.6410000000000001E-3</c:v>
                  </c:pt>
                  <c:pt idx="151">
                    <c:v>2.8830000000000001E-3</c:v>
                  </c:pt>
                  <c:pt idx="152">
                    <c:v>3.9329999999999999E-3</c:v>
                  </c:pt>
                  <c:pt idx="153">
                    <c:v>6.5160000000000001E-3</c:v>
                  </c:pt>
                  <c:pt idx="154">
                    <c:v>5.3829999999999998E-3</c:v>
                  </c:pt>
                  <c:pt idx="155">
                    <c:v>2.2699999999999999E-4</c:v>
                  </c:pt>
                  <c:pt idx="156">
                    <c:v>1.74E-4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C-4A61-A8E5-D607B95454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20.5</c:v>
                </c:pt>
                <c:pt idx="3">
                  <c:v>167</c:v>
                </c:pt>
                <c:pt idx="4">
                  <c:v>177</c:v>
                </c:pt>
                <c:pt idx="5">
                  <c:v>184.5</c:v>
                </c:pt>
                <c:pt idx="6">
                  <c:v>187.5</c:v>
                </c:pt>
                <c:pt idx="7">
                  <c:v>188</c:v>
                </c:pt>
                <c:pt idx="8">
                  <c:v>190.5</c:v>
                </c:pt>
                <c:pt idx="9">
                  <c:v>191</c:v>
                </c:pt>
                <c:pt idx="10">
                  <c:v>191.5</c:v>
                </c:pt>
                <c:pt idx="11">
                  <c:v>194</c:v>
                </c:pt>
                <c:pt idx="12">
                  <c:v>194.5</c:v>
                </c:pt>
                <c:pt idx="13">
                  <c:v>195</c:v>
                </c:pt>
                <c:pt idx="14">
                  <c:v>197.5</c:v>
                </c:pt>
                <c:pt idx="15">
                  <c:v>198</c:v>
                </c:pt>
                <c:pt idx="16">
                  <c:v>205</c:v>
                </c:pt>
                <c:pt idx="17">
                  <c:v>205.5</c:v>
                </c:pt>
                <c:pt idx="18">
                  <c:v>208</c:v>
                </c:pt>
                <c:pt idx="19">
                  <c:v>215</c:v>
                </c:pt>
                <c:pt idx="20">
                  <c:v>219</c:v>
                </c:pt>
                <c:pt idx="21">
                  <c:v>221.5</c:v>
                </c:pt>
                <c:pt idx="22">
                  <c:v>222.5</c:v>
                </c:pt>
                <c:pt idx="23">
                  <c:v>226</c:v>
                </c:pt>
                <c:pt idx="24">
                  <c:v>266</c:v>
                </c:pt>
                <c:pt idx="25">
                  <c:v>269.5</c:v>
                </c:pt>
                <c:pt idx="26">
                  <c:v>273</c:v>
                </c:pt>
                <c:pt idx="27">
                  <c:v>283</c:v>
                </c:pt>
                <c:pt idx="28">
                  <c:v>287.5</c:v>
                </c:pt>
                <c:pt idx="29">
                  <c:v>293.5</c:v>
                </c:pt>
                <c:pt idx="30">
                  <c:v>294</c:v>
                </c:pt>
                <c:pt idx="31">
                  <c:v>297</c:v>
                </c:pt>
                <c:pt idx="32">
                  <c:v>297.5</c:v>
                </c:pt>
                <c:pt idx="33">
                  <c:v>300</c:v>
                </c:pt>
                <c:pt idx="34">
                  <c:v>300.5</c:v>
                </c:pt>
                <c:pt idx="35">
                  <c:v>301</c:v>
                </c:pt>
                <c:pt idx="36">
                  <c:v>304.5</c:v>
                </c:pt>
                <c:pt idx="37">
                  <c:v>310.5</c:v>
                </c:pt>
                <c:pt idx="38">
                  <c:v>311</c:v>
                </c:pt>
                <c:pt idx="39">
                  <c:v>311.5</c:v>
                </c:pt>
                <c:pt idx="40">
                  <c:v>314</c:v>
                </c:pt>
                <c:pt idx="41">
                  <c:v>314.5</c:v>
                </c:pt>
                <c:pt idx="42">
                  <c:v>317</c:v>
                </c:pt>
                <c:pt idx="43">
                  <c:v>318</c:v>
                </c:pt>
                <c:pt idx="44">
                  <c:v>321.5</c:v>
                </c:pt>
                <c:pt idx="45">
                  <c:v>328.5</c:v>
                </c:pt>
                <c:pt idx="46">
                  <c:v>354.5</c:v>
                </c:pt>
                <c:pt idx="47">
                  <c:v>358</c:v>
                </c:pt>
                <c:pt idx="48">
                  <c:v>361.5</c:v>
                </c:pt>
                <c:pt idx="49">
                  <c:v>365</c:v>
                </c:pt>
                <c:pt idx="50">
                  <c:v>365.5</c:v>
                </c:pt>
                <c:pt idx="51">
                  <c:v>368.5</c:v>
                </c:pt>
                <c:pt idx="52">
                  <c:v>369</c:v>
                </c:pt>
                <c:pt idx="53">
                  <c:v>372</c:v>
                </c:pt>
                <c:pt idx="54">
                  <c:v>372.5</c:v>
                </c:pt>
                <c:pt idx="55">
                  <c:v>375.5</c:v>
                </c:pt>
                <c:pt idx="56">
                  <c:v>376</c:v>
                </c:pt>
                <c:pt idx="57">
                  <c:v>378.5</c:v>
                </c:pt>
                <c:pt idx="58">
                  <c:v>379</c:v>
                </c:pt>
                <c:pt idx="59">
                  <c:v>382.5</c:v>
                </c:pt>
                <c:pt idx="60">
                  <c:v>385.5</c:v>
                </c:pt>
                <c:pt idx="61">
                  <c:v>386</c:v>
                </c:pt>
                <c:pt idx="62">
                  <c:v>389</c:v>
                </c:pt>
                <c:pt idx="63">
                  <c:v>389.5</c:v>
                </c:pt>
                <c:pt idx="64">
                  <c:v>392.5</c:v>
                </c:pt>
                <c:pt idx="65">
                  <c:v>396</c:v>
                </c:pt>
                <c:pt idx="66">
                  <c:v>396.5</c:v>
                </c:pt>
                <c:pt idx="67">
                  <c:v>399</c:v>
                </c:pt>
                <c:pt idx="68">
                  <c:v>402.5</c:v>
                </c:pt>
                <c:pt idx="69">
                  <c:v>403</c:v>
                </c:pt>
                <c:pt idx="70">
                  <c:v>413.5</c:v>
                </c:pt>
                <c:pt idx="71">
                  <c:v>468</c:v>
                </c:pt>
                <c:pt idx="72">
                  <c:v>475</c:v>
                </c:pt>
                <c:pt idx="73">
                  <c:v>478.5</c:v>
                </c:pt>
                <c:pt idx="74">
                  <c:v>481.5</c:v>
                </c:pt>
                <c:pt idx="75">
                  <c:v>488.5</c:v>
                </c:pt>
                <c:pt idx="76">
                  <c:v>492</c:v>
                </c:pt>
                <c:pt idx="77">
                  <c:v>495</c:v>
                </c:pt>
                <c:pt idx="78">
                  <c:v>498.5</c:v>
                </c:pt>
                <c:pt idx="79">
                  <c:v>499</c:v>
                </c:pt>
                <c:pt idx="80">
                  <c:v>502</c:v>
                </c:pt>
                <c:pt idx="81">
                  <c:v>502.5</c:v>
                </c:pt>
                <c:pt idx="82">
                  <c:v>505.5</c:v>
                </c:pt>
                <c:pt idx="83">
                  <c:v>506</c:v>
                </c:pt>
                <c:pt idx="84">
                  <c:v>37652</c:v>
                </c:pt>
                <c:pt idx="85">
                  <c:v>37652</c:v>
                </c:pt>
                <c:pt idx="86">
                  <c:v>37652</c:v>
                </c:pt>
                <c:pt idx="87">
                  <c:v>37655</c:v>
                </c:pt>
                <c:pt idx="88">
                  <c:v>37655</c:v>
                </c:pt>
                <c:pt idx="89">
                  <c:v>37655</c:v>
                </c:pt>
                <c:pt idx="90">
                  <c:v>42887.5</c:v>
                </c:pt>
                <c:pt idx="91">
                  <c:v>42887.5</c:v>
                </c:pt>
                <c:pt idx="92">
                  <c:v>42887.5</c:v>
                </c:pt>
                <c:pt idx="93">
                  <c:v>42908</c:v>
                </c:pt>
                <c:pt idx="94">
                  <c:v>42908</c:v>
                </c:pt>
                <c:pt idx="95">
                  <c:v>42908</c:v>
                </c:pt>
                <c:pt idx="96">
                  <c:v>42914.5</c:v>
                </c:pt>
                <c:pt idx="97">
                  <c:v>42914.5</c:v>
                </c:pt>
                <c:pt idx="98">
                  <c:v>42914.5</c:v>
                </c:pt>
                <c:pt idx="99">
                  <c:v>42921.5</c:v>
                </c:pt>
                <c:pt idx="100">
                  <c:v>42921.5</c:v>
                </c:pt>
                <c:pt idx="101">
                  <c:v>42921.5</c:v>
                </c:pt>
                <c:pt idx="102">
                  <c:v>42931.5</c:v>
                </c:pt>
                <c:pt idx="103">
                  <c:v>42931.5</c:v>
                </c:pt>
                <c:pt idx="104">
                  <c:v>42931.5</c:v>
                </c:pt>
                <c:pt idx="105">
                  <c:v>43031</c:v>
                </c:pt>
                <c:pt idx="106">
                  <c:v>43031</c:v>
                </c:pt>
                <c:pt idx="107">
                  <c:v>43034.5</c:v>
                </c:pt>
                <c:pt idx="108">
                  <c:v>43034.5</c:v>
                </c:pt>
                <c:pt idx="109">
                  <c:v>47771</c:v>
                </c:pt>
                <c:pt idx="110">
                  <c:v>47775</c:v>
                </c:pt>
                <c:pt idx="111">
                  <c:v>52225.5</c:v>
                </c:pt>
                <c:pt idx="112">
                  <c:v>52228.5</c:v>
                </c:pt>
                <c:pt idx="113">
                  <c:v>53134</c:v>
                </c:pt>
                <c:pt idx="114">
                  <c:v>53134</c:v>
                </c:pt>
                <c:pt idx="115">
                  <c:v>53134</c:v>
                </c:pt>
                <c:pt idx="116">
                  <c:v>61816</c:v>
                </c:pt>
                <c:pt idx="117">
                  <c:v>63623</c:v>
                </c:pt>
                <c:pt idx="118">
                  <c:v>63641</c:v>
                </c:pt>
                <c:pt idx="119">
                  <c:v>63645.5</c:v>
                </c:pt>
                <c:pt idx="120">
                  <c:v>75276</c:v>
                </c:pt>
                <c:pt idx="121">
                  <c:v>77646.5</c:v>
                </c:pt>
                <c:pt idx="122">
                  <c:v>77647</c:v>
                </c:pt>
                <c:pt idx="123">
                  <c:v>77650</c:v>
                </c:pt>
                <c:pt idx="124">
                  <c:v>77650.5</c:v>
                </c:pt>
                <c:pt idx="125">
                  <c:v>77651</c:v>
                </c:pt>
                <c:pt idx="126">
                  <c:v>77674</c:v>
                </c:pt>
                <c:pt idx="127">
                  <c:v>77687.5</c:v>
                </c:pt>
                <c:pt idx="128">
                  <c:v>77688</c:v>
                </c:pt>
                <c:pt idx="129">
                  <c:v>77688.5</c:v>
                </c:pt>
                <c:pt idx="130">
                  <c:v>77691</c:v>
                </c:pt>
                <c:pt idx="131">
                  <c:v>77691.5</c:v>
                </c:pt>
                <c:pt idx="132">
                  <c:v>77692</c:v>
                </c:pt>
                <c:pt idx="133">
                  <c:v>77695.5</c:v>
                </c:pt>
                <c:pt idx="134">
                  <c:v>77698.5</c:v>
                </c:pt>
                <c:pt idx="135">
                  <c:v>77705.5</c:v>
                </c:pt>
                <c:pt idx="136">
                  <c:v>77722.5</c:v>
                </c:pt>
                <c:pt idx="137">
                  <c:v>77722.5</c:v>
                </c:pt>
                <c:pt idx="138">
                  <c:v>77722.5</c:v>
                </c:pt>
                <c:pt idx="139">
                  <c:v>77732</c:v>
                </c:pt>
                <c:pt idx="140">
                  <c:v>77732.5</c:v>
                </c:pt>
                <c:pt idx="141">
                  <c:v>77733</c:v>
                </c:pt>
                <c:pt idx="142">
                  <c:v>77738.5</c:v>
                </c:pt>
                <c:pt idx="143">
                  <c:v>81450.5</c:v>
                </c:pt>
                <c:pt idx="144">
                  <c:v>81451</c:v>
                </c:pt>
                <c:pt idx="145">
                  <c:v>82613</c:v>
                </c:pt>
                <c:pt idx="146">
                  <c:v>82613.5</c:v>
                </c:pt>
                <c:pt idx="147">
                  <c:v>82614</c:v>
                </c:pt>
                <c:pt idx="148">
                  <c:v>83998.5</c:v>
                </c:pt>
                <c:pt idx="149">
                  <c:v>85188.5</c:v>
                </c:pt>
                <c:pt idx="150">
                  <c:v>85189</c:v>
                </c:pt>
                <c:pt idx="151">
                  <c:v>85229.5</c:v>
                </c:pt>
                <c:pt idx="152">
                  <c:v>85230</c:v>
                </c:pt>
                <c:pt idx="153">
                  <c:v>85278.5</c:v>
                </c:pt>
                <c:pt idx="154">
                  <c:v>85279</c:v>
                </c:pt>
                <c:pt idx="155">
                  <c:v>86471</c:v>
                </c:pt>
                <c:pt idx="156">
                  <c:v>86471.5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0.15198883024772095</c:v>
                </c:pt>
                <c:pt idx="1">
                  <c:v>0.15198883024772095</c:v>
                </c:pt>
                <c:pt idx="2">
                  <c:v>0.15193758719784492</c:v>
                </c:pt>
                <c:pt idx="3">
                  <c:v>0.15157138686580396</c:v>
                </c:pt>
                <c:pt idx="4">
                  <c:v>0.15154639025610833</c:v>
                </c:pt>
                <c:pt idx="5">
                  <c:v>0.15152764279883663</c:v>
                </c:pt>
                <c:pt idx="6">
                  <c:v>0.15152014381592793</c:v>
                </c:pt>
                <c:pt idx="7">
                  <c:v>0.15151889398544316</c:v>
                </c:pt>
                <c:pt idx="8">
                  <c:v>0.15151264483301924</c:v>
                </c:pt>
                <c:pt idx="9">
                  <c:v>0.15151139500253447</c:v>
                </c:pt>
                <c:pt idx="10">
                  <c:v>0.15151014517204967</c:v>
                </c:pt>
                <c:pt idx="11">
                  <c:v>0.15150389601962577</c:v>
                </c:pt>
                <c:pt idx="12">
                  <c:v>0.151502646189141</c:v>
                </c:pt>
                <c:pt idx="13">
                  <c:v>0.1515013963586562</c:v>
                </c:pt>
                <c:pt idx="14">
                  <c:v>0.15149514720623231</c:v>
                </c:pt>
                <c:pt idx="15">
                  <c:v>0.15149389737574753</c:v>
                </c:pt>
                <c:pt idx="16">
                  <c:v>0.15147639974896057</c:v>
                </c:pt>
                <c:pt idx="17">
                  <c:v>0.1514751499184758</c:v>
                </c:pt>
                <c:pt idx="18">
                  <c:v>0.15146890076605191</c:v>
                </c:pt>
                <c:pt idx="19">
                  <c:v>0.15145140313926495</c:v>
                </c:pt>
                <c:pt idx="20">
                  <c:v>0.15144140449538671</c:v>
                </c:pt>
                <c:pt idx="21">
                  <c:v>0.15143515534296279</c:v>
                </c:pt>
                <c:pt idx="22">
                  <c:v>0.15143265568199324</c:v>
                </c:pt>
                <c:pt idx="23">
                  <c:v>0.15142390686859977</c:v>
                </c:pt>
                <c:pt idx="24">
                  <c:v>0.15132392042981727</c:v>
                </c:pt>
                <c:pt idx="25">
                  <c:v>0.15131517161642377</c:v>
                </c:pt>
                <c:pt idx="26">
                  <c:v>0.1513064228030303</c:v>
                </c:pt>
                <c:pt idx="27">
                  <c:v>0.15128142619333468</c:v>
                </c:pt>
                <c:pt idx="28">
                  <c:v>0.15127017771897167</c:v>
                </c:pt>
                <c:pt idx="29">
                  <c:v>0.15125517975315428</c:v>
                </c:pt>
                <c:pt idx="30">
                  <c:v>0.15125392992266951</c:v>
                </c:pt>
                <c:pt idx="31">
                  <c:v>0.15124643093976081</c:v>
                </c:pt>
                <c:pt idx="32">
                  <c:v>0.15124518110927604</c:v>
                </c:pt>
                <c:pt idx="33">
                  <c:v>0.15123893195685212</c:v>
                </c:pt>
                <c:pt idx="34">
                  <c:v>0.15123768212636735</c:v>
                </c:pt>
                <c:pt idx="35">
                  <c:v>0.15123643229588254</c:v>
                </c:pt>
                <c:pt idx="36">
                  <c:v>0.15122768348248908</c:v>
                </c:pt>
                <c:pt idx="37">
                  <c:v>0.15121268551667172</c:v>
                </c:pt>
                <c:pt idx="38">
                  <c:v>0.15121143568618692</c:v>
                </c:pt>
                <c:pt idx="39">
                  <c:v>0.15121018585570214</c:v>
                </c:pt>
                <c:pt idx="40">
                  <c:v>0.15120393670327825</c:v>
                </c:pt>
                <c:pt idx="41">
                  <c:v>0.15120268687279345</c:v>
                </c:pt>
                <c:pt idx="42">
                  <c:v>0.15119643772036956</c:v>
                </c:pt>
                <c:pt idx="43">
                  <c:v>0.15119393805939998</c:v>
                </c:pt>
                <c:pt idx="44">
                  <c:v>0.15118518924600652</c:v>
                </c:pt>
                <c:pt idx="45">
                  <c:v>0.15116769161921959</c:v>
                </c:pt>
                <c:pt idx="46">
                  <c:v>0.15110270043401094</c:v>
                </c:pt>
                <c:pt idx="47">
                  <c:v>0.15109395162061748</c:v>
                </c:pt>
                <c:pt idx="48">
                  <c:v>0.15108520280722401</c:v>
                </c:pt>
                <c:pt idx="49">
                  <c:v>0.15107645399383055</c:v>
                </c:pt>
                <c:pt idx="50">
                  <c:v>0.15107520416334574</c:v>
                </c:pt>
                <c:pt idx="51">
                  <c:v>0.15106770518043708</c:v>
                </c:pt>
                <c:pt idx="52">
                  <c:v>0.15106645534995228</c:v>
                </c:pt>
                <c:pt idx="53">
                  <c:v>0.15105895636704361</c:v>
                </c:pt>
                <c:pt idx="54">
                  <c:v>0.15105770653655881</c:v>
                </c:pt>
                <c:pt idx="55">
                  <c:v>0.15105020755365012</c:v>
                </c:pt>
                <c:pt idx="56">
                  <c:v>0.15104895772316534</c:v>
                </c:pt>
                <c:pt idx="57">
                  <c:v>0.15104270857074145</c:v>
                </c:pt>
                <c:pt idx="58">
                  <c:v>0.15104145874025665</c:v>
                </c:pt>
                <c:pt idx="59">
                  <c:v>0.15103270992686318</c:v>
                </c:pt>
                <c:pt idx="60">
                  <c:v>0.15102521094395449</c:v>
                </c:pt>
                <c:pt idx="61">
                  <c:v>0.15102396111346972</c:v>
                </c:pt>
                <c:pt idx="62">
                  <c:v>0.15101646213056102</c:v>
                </c:pt>
                <c:pt idx="63">
                  <c:v>0.15101521230007625</c:v>
                </c:pt>
                <c:pt idx="64">
                  <c:v>0.15100771331716756</c:v>
                </c:pt>
                <c:pt idx="65">
                  <c:v>0.15099896450377409</c:v>
                </c:pt>
                <c:pt idx="66">
                  <c:v>0.15099771467328932</c:v>
                </c:pt>
                <c:pt idx="67">
                  <c:v>0.1509914655208654</c:v>
                </c:pt>
                <c:pt idx="68">
                  <c:v>0.15098271670747193</c:v>
                </c:pt>
                <c:pt idx="69">
                  <c:v>0.15098146687698716</c:v>
                </c:pt>
                <c:pt idx="70">
                  <c:v>0.15095522043680676</c:v>
                </c:pt>
                <c:pt idx="71">
                  <c:v>0.15081898891396558</c:v>
                </c:pt>
                <c:pt idx="72">
                  <c:v>0.15080149128717862</c:v>
                </c:pt>
                <c:pt idx="73">
                  <c:v>0.15079274247378516</c:v>
                </c:pt>
                <c:pt idx="74">
                  <c:v>0.15078524349087646</c:v>
                </c:pt>
                <c:pt idx="75">
                  <c:v>0.15076774586408953</c:v>
                </c:pt>
                <c:pt idx="76">
                  <c:v>0.15075899705069606</c:v>
                </c:pt>
                <c:pt idx="77">
                  <c:v>0.15075149806778737</c:v>
                </c:pt>
                <c:pt idx="78">
                  <c:v>0.1507427492543939</c:v>
                </c:pt>
                <c:pt idx="79">
                  <c:v>0.15074149942390913</c:v>
                </c:pt>
                <c:pt idx="80">
                  <c:v>0.15073400044100044</c:v>
                </c:pt>
                <c:pt idx="81">
                  <c:v>0.15073275061051566</c:v>
                </c:pt>
                <c:pt idx="82">
                  <c:v>0.15072525162760697</c:v>
                </c:pt>
                <c:pt idx="83">
                  <c:v>0.1507240017971222</c:v>
                </c:pt>
                <c:pt idx="84">
                  <c:v>5.7871595421743943E-2</c:v>
                </c:pt>
                <c:pt idx="85">
                  <c:v>5.7871595421743943E-2</c:v>
                </c:pt>
                <c:pt idx="86">
                  <c:v>5.7871595421743943E-2</c:v>
                </c:pt>
                <c:pt idx="87">
                  <c:v>5.786409643883525E-2</c:v>
                </c:pt>
                <c:pt idx="88">
                  <c:v>5.786409643883525E-2</c:v>
                </c:pt>
                <c:pt idx="89">
                  <c:v>5.786409643883525E-2</c:v>
                </c:pt>
                <c:pt idx="90">
                  <c:v>4.4784620415598109E-2</c:v>
                </c:pt>
                <c:pt idx="91">
                  <c:v>4.4784620415598109E-2</c:v>
                </c:pt>
                <c:pt idx="92">
                  <c:v>4.4784620415598109E-2</c:v>
                </c:pt>
                <c:pt idx="93">
                  <c:v>4.4733377365722082E-2</c:v>
                </c:pt>
                <c:pt idx="94">
                  <c:v>4.4733377365722082E-2</c:v>
                </c:pt>
                <c:pt idx="95">
                  <c:v>4.4733377365722082E-2</c:v>
                </c:pt>
                <c:pt idx="96">
                  <c:v>4.4717129569419922E-2</c:v>
                </c:pt>
                <c:pt idx="97">
                  <c:v>4.4717129569419922E-2</c:v>
                </c:pt>
                <c:pt idx="98">
                  <c:v>4.4717129569419922E-2</c:v>
                </c:pt>
                <c:pt idx="99">
                  <c:v>4.4699631942632975E-2</c:v>
                </c:pt>
                <c:pt idx="100">
                  <c:v>4.4699631942632975E-2</c:v>
                </c:pt>
                <c:pt idx="101">
                  <c:v>4.4699631942632975E-2</c:v>
                </c:pt>
                <c:pt idx="102">
                  <c:v>4.4674635332937349E-2</c:v>
                </c:pt>
                <c:pt idx="103">
                  <c:v>4.4674635332937349E-2</c:v>
                </c:pt>
                <c:pt idx="104">
                  <c:v>4.4674635332937349E-2</c:v>
                </c:pt>
                <c:pt idx="105">
                  <c:v>4.4425919066465855E-2</c:v>
                </c:pt>
                <c:pt idx="106">
                  <c:v>4.4425919066465855E-2</c:v>
                </c:pt>
                <c:pt idx="107">
                  <c:v>4.4417170253072388E-2</c:v>
                </c:pt>
                <c:pt idx="108">
                  <c:v>4.4417170253072388E-2</c:v>
                </c:pt>
                <c:pt idx="109">
                  <c:v>3.2577526070738383E-2</c:v>
                </c:pt>
                <c:pt idx="110">
                  <c:v>3.2567527426860129E-2</c:v>
                </c:pt>
                <c:pt idx="111">
                  <c:v>2.1442786281821058E-2</c:v>
                </c:pt>
                <c:pt idx="112">
                  <c:v>2.1435287298912392E-2</c:v>
                </c:pt>
                <c:pt idx="113">
                  <c:v>1.9171844290973294E-2</c:v>
                </c:pt>
                <c:pt idx="114">
                  <c:v>1.9171844290973294E-2</c:v>
                </c:pt>
                <c:pt idx="115">
                  <c:v>1.9171844290973294E-2</c:v>
                </c:pt>
                <c:pt idx="116">
                  <c:v>-2.5302122467705801E-3</c:v>
                </c:pt>
                <c:pt idx="117">
                  <c:v>-7.0470996187704804E-3</c:v>
                </c:pt>
                <c:pt idx="118">
                  <c:v>-7.092093516222614E-3</c:v>
                </c:pt>
                <c:pt idx="119">
                  <c:v>-7.1033419905856265E-3</c:v>
                </c:pt>
                <c:pt idx="120">
                  <c:v>-3.61756488970853E-2</c:v>
                </c:pt>
                <c:pt idx="121">
                  <c:v>-4.2101095225433816E-2</c:v>
                </c:pt>
                <c:pt idx="122">
                  <c:v>-4.2102345055918616E-2</c:v>
                </c:pt>
                <c:pt idx="123">
                  <c:v>-4.210984403882731E-2</c:v>
                </c:pt>
                <c:pt idx="124">
                  <c:v>-4.2111093869312083E-2</c:v>
                </c:pt>
                <c:pt idx="125">
                  <c:v>-4.2112343699796856E-2</c:v>
                </c:pt>
                <c:pt idx="126">
                  <c:v>-4.2169835902096803E-2</c:v>
                </c:pt>
                <c:pt idx="127">
                  <c:v>-4.2203581325185896E-2</c:v>
                </c:pt>
                <c:pt idx="128">
                  <c:v>-4.2204831155670697E-2</c:v>
                </c:pt>
                <c:pt idx="129">
                  <c:v>-4.220608098615547E-2</c:v>
                </c:pt>
                <c:pt idx="130">
                  <c:v>-4.2212330138579363E-2</c:v>
                </c:pt>
                <c:pt idx="131">
                  <c:v>-4.2213579969064163E-2</c:v>
                </c:pt>
                <c:pt idx="132">
                  <c:v>-4.2214829799548936E-2</c:v>
                </c:pt>
                <c:pt idx="133">
                  <c:v>-4.2223578612942403E-2</c:v>
                </c:pt>
                <c:pt idx="134">
                  <c:v>-4.2231077595851096E-2</c:v>
                </c:pt>
                <c:pt idx="135">
                  <c:v>-4.224857522263803E-2</c:v>
                </c:pt>
                <c:pt idx="136">
                  <c:v>-4.2291069459120589E-2</c:v>
                </c:pt>
                <c:pt idx="137">
                  <c:v>-4.2291069459120589E-2</c:v>
                </c:pt>
                <c:pt idx="138">
                  <c:v>-4.2291069459120589E-2</c:v>
                </c:pt>
                <c:pt idx="139">
                  <c:v>-4.2314816238331443E-2</c:v>
                </c:pt>
                <c:pt idx="140">
                  <c:v>-4.2316066068816216E-2</c:v>
                </c:pt>
                <c:pt idx="141">
                  <c:v>-4.2317315899301017E-2</c:v>
                </c:pt>
                <c:pt idx="142">
                  <c:v>-4.2331064034633603E-2</c:v>
                </c:pt>
                <c:pt idx="143">
                  <c:v>-5.1609805553650551E-2</c:v>
                </c:pt>
                <c:pt idx="144">
                  <c:v>-5.1611055384135351E-2</c:v>
                </c:pt>
                <c:pt idx="145">
                  <c:v>-5.4515661430767276E-2</c:v>
                </c:pt>
                <c:pt idx="146">
                  <c:v>-5.4516911261252049E-2</c:v>
                </c:pt>
                <c:pt idx="147">
                  <c:v>-5.4518161091736822E-2</c:v>
                </c:pt>
                <c:pt idx="148">
                  <c:v>-5.7978941704096482E-2</c:v>
                </c:pt>
                <c:pt idx="149">
                  <c:v>-6.0953538257876166E-2</c:v>
                </c:pt>
                <c:pt idx="150">
                  <c:v>-6.0954788088360939E-2</c:v>
                </c:pt>
                <c:pt idx="151">
                  <c:v>-6.1056024357628219E-2</c:v>
                </c:pt>
                <c:pt idx="152">
                  <c:v>-6.105727418811302E-2</c:v>
                </c:pt>
                <c:pt idx="153">
                  <c:v>-6.1178507745136806E-2</c:v>
                </c:pt>
                <c:pt idx="154">
                  <c:v>-6.1179757575621579E-2</c:v>
                </c:pt>
                <c:pt idx="155">
                  <c:v>-6.4159353451340384E-2</c:v>
                </c:pt>
                <c:pt idx="156">
                  <c:v>-6.4160603281825185E-2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C-4A61-A8E5-D607B9545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3104"/>
        <c:axId val="1"/>
      </c:scatterChart>
      <c:valAx>
        <c:axId val="3919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6240601503759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8E74DAE-08A0-82E6-AF63-1B32743A7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22"/>
  <sheetViews>
    <sheetView tabSelected="1" workbookViewId="0">
      <pane xSplit="13" ySplit="22" topLeftCell="N164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2851562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42578125" style="52" customWidth="1"/>
  </cols>
  <sheetData>
    <row r="1" spans="1:6" ht="20.25" x14ac:dyDescent="0.3">
      <c r="A1" s="1" t="s">
        <v>37</v>
      </c>
    </row>
    <row r="2" spans="1:6" ht="12.95" customHeight="1" x14ac:dyDescent="0.2">
      <c r="A2" s="50" t="s">
        <v>25</v>
      </c>
      <c r="B2" s="50" t="s">
        <v>38</v>
      </c>
      <c r="C2" s="51"/>
    </row>
    <row r="3" spans="1:6" ht="12.95" customHeight="1" thickBot="1" x14ac:dyDescent="0.25"/>
    <row r="4" spans="1:6" ht="12.95" customHeight="1" thickTop="1" thickBot="1" x14ac:dyDescent="0.25">
      <c r="A4" s="5" t="s">
        <v>36</v>
      </c>
      <c r="C4" s="8">
        <v>52500.197</v>
      </c>
      <c r="D4" s="9">
        <v>0.29239389999999998</v>
      </c>
    </row>
    <row r="5" spans="1:6" ht="12.95" customHeight="1" thickTop="1" x14ac:dyDescent="0.2">
      <c r="A5" s="11" t="s">
        <v>29</v>
      </c>
      <c r="B5" s="12"/>
      <c r="C5" s="13">
        <v>-9.5</v>
      </c>
      <c r="D5" s="12" t="s">
        <v>30</v>
      </c>
    </row>
    <row r="6" spans="1:6" ht="12.95" customHeight="1" x14ac:dyDescent="0.2">
      <c r="A6" s="5" t="s">
        <v>3</v>
      </c>
    </row>
    <row r="7" spans="1:6" ht="12.95" customHeight="1" x14ac:dyDescent="0.2">
      <c r="A7" t="s">
        <v>4</v>
      </c>
      <c r="C7" s="67">
        <v>34425.555500000002</v>
      </c>
      <c r="D7" s="67" t="s">
        <v>61</v>
      </c>
    </row>
    <row r="8" spans="1:6" ht="12.95" customHeight="1" x14ac:dyDescent="0.2">
      <c r="A8" t="s">
        <v>5</v>
      </c>
      <c r="C8" s="67">
        <v>0.29239311000000001</v>
      </c>
      <c r="D8" s="67" t="s">
        <v>61</v>
      </c>
    </row>
    <row r="9" spans="1:6" ht="12.95" customHeight="1" x14ac:dyDescent="0.2">
      <c r="A9" s="24" t="s">
        <v>33</v>
      </c>
      <c r="B9" s="25">
        <v>104</v>
      </c>
      <c r="C9" s="22" t="str">
        <f>"F"&amp;B9</f>
        <v>F104</v>
      </c>
      <c r="D9" s="23" t="str">
        <f>"G"&amp;B9</f>
        <v>G104</v>
      </c>
    </row>
    <row r="10" spans="1:6" ht="12.95" customHeight="1" thickBot="1" x14ac:dyDescent="0.25">
      <c r="A10" s="12"/>
      <c r="B10" s="12"/>
      <c r="C10" s="4" t="s">
        <v>21</v>
      </c>
      <c r="D10" s="4" t="s">
        <v>22</v>
      </c>
      <c r="E10" s="12"/>
    </row>
    <row r="11" spans="1:6" ht="12.95" customHeight="1" x14ac:dyDescent="0.2">
      <c r="A11" s="12" t="s">
        <v>17</v>
      </c>
      <c r="B11" s="12"/>
      <c r="C11" s="21">
        <f ca="1">INTERCEPT(INDIRECT($D$9):G974,INDIRECT($C$9):F974)</f>
        <v>0.15198883024772095</v>
      </c>
      <c r="D11" s="3"/>
      <c r="E11" s="12"/>
    </row>
    <row r="12" spans="1:6" ht="12.95" customHeight="1" x14ac:dyDescent="0.2">
      <c r="A12" s="12" t="s">
        <v>18</v>
      </c>
      <c r="B12" s="12"/>
      <c r="C12" s="21">
        <f ca="1">SLOPE(INDIRECT($D$9):G974,INDIRECT($C$9):F974)</f>
        <v>-2.4996609695627591E-6</v>
      </c>
      <c r="D12" s="3"/>
      <c r="E12" s="12"/>
    </row>
    <row r="13" spans="1:6" ht="12.95" customHeight="1" x14ac:dyDescent="0.2">
      <c r="A13" s="12" t="s">
        <v>20</v>
      </c>
      <c r="B13" s="12"/>
      <c r="C13" s="3" t="s">
        <v>15</v>
      </c>
      <c r="E13" s="57" t="s">
        <v>59</v>
      </c>
      <c r="F13" s="58" t="s">
        <v>60</v>
      </c>
    </row>
    <row r="14" spans="1:6" ht="12.95" customHeight="1" x14ac:dyDescent="0.2">
      <c r="A14" s="12"/>
      <c r="B14" s="12"/>
      <c r="C14" s="12"/>
      <c r="E14" s="59" t="s">
        <v>44</v>
      </c>
      <c r="F14" s="60">
        <v>1</v>
      </c>
    </row>
    <row r="15" spans="1:6" ht="12.95" customHeight="1" x14ac:dyDescent="0.2">
      <c r="A15" s="14" t="s">
        <v>19</v>
      </c>
      <c r="B15" s="12"/>
      <c r="C15" s="15">
        <f ca="1">(C7+C11)+(C8+C12)*INT(MAX(F21:F3515))</f>
        <v>59709.015955456554</v>
      </c>
      <c r="E15" s="59" t="s">
        <v>31</v>
      </c>
      <c r="F15" s="61">
        <f ca="1">NOW()+15018.5+$C$5/24</f>
        <v>60518.749278009258</v>
      </c>
    </row>
    <row r="16" spans="1:6" ht="12.95" customHeight="1" x14ac:dyDescent="0.2">
      <c r="A16" s="17" t="s">
        <v>6</v>
      </c>
      <c r="B16" s="12"/>
      <c r="C16" s="18">
        <f ca="1">+C8+C12</f>
        <v>0.29239061033903047</v>
      </c>
      <c r="E16" s="59" t="s">
        <v>45</v>
      </c>
      <c r="F16" s="61">
        <f ca="1">ROUND(2*(F15-$C$7)/$C$8,0)/2+F14</f>
        <v>89241</v>
      </c>
    </row>
    <row r="17" spans="1:20" ht="12.95" customHeight="1" thickBot="1" x14ac:dyDescent="0.25">
      <c r="A17" s="16" t="s">
        <v>28</v>
      </c>
      <c r="B17" s="12"/>
      <c r="C17" s="12">
        <f>COUNT(C21:C2173)</f>
        <v>157</v>
      </c>
      <c r="E17" s="59" t="s">
        <v>32</v>
      </c>
      <c r="F17" s="62">
        <f ca="1">ROUND(2*(F15-$C$15)/$C$16,0)/2+F14</f>
        <v>2770.5</v>
      </c>
    </row>
    <row r="18" spans="1:20" ht="12.95" customHeight="1" thickTop="1" thickBot="1" x14ac:dyDescent="0.25">
      <c r="A18" s="17" t="s">
        <v>7</v>
      </c>
      <c r="B18" s="12"/>
      <c r="C18" s="19">
        <f ca="1">+C15</f>
        <v>59709.015955456554</v>
      </c>
      <c r="D18" s="20">
        <f ca="1">+C16</f>
        <v>0.29239061033903047</v>
      </c>
      <c r="E18" s="66" t="s">
        <v>57</v>
      </c>
      <c r="F18" s="63">
        <f ca="1">+$C$15+$C$16*$F$17-15018.5-$C$5/24</f>
        <v>45500.979974734175</v>
      </c>
    </row>
    <row r="19" spans="1:20" ht="12.95" customHeight="1" thickTop="1" x14ac:dyDescent="0.2">
      <c r="E19" s="64" t="s">
        <v>58</v>
      </c>
      <c r="F19" s="65">
        <f ca="1">+($C$15+$C$16*$F$17)-($C$16/2)-15018.5-$C$5/24</f>
        <v>45500.833779429006</v>
      </c>
    </row>
    <row r="20" spans="1:20" ht="12.95" customHeight="1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55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</row>
    <row r="21" spans="1:20" ht="12.95" customHeight="1" x14ac:dyDescent="0.2">
      <c r="A21" s="69" t="s">
        <v>61</v>
      </c>
      <c r="B21" s="70"/>
      <c r="C21" s="69">
        <v>34425.555500000002</v>
      </c>
      <c r="D21" s="69"/>
      <c r="E21" s="67">
        <f>+(C21-C$7)/C$8</f>
        <v>0</v>
      </c>
      <c r="F21" s="67">
        <f>ROUND(2*E21,0)/2</f>
        <v>0</v>
      </c>
      <c r="G21" s="67">
        <f>+C21-(C$7+F21*C$8)</f>
        <v>0</v>
      </c>
      <c r="H21" s="67"/>
      <c r="I21" s="67"/>
      <c r="J21" s="67"/>
      <c r="K21" s="67">
        <f>+G21</f>
        <v>0</v>
      </c>
      <c r="L21" s="67"/>
      <c r="M21" s="67"/>
      <c r="N21" s="67"/>
      <c r="O21" s="67">
        <f ca="1">+C$11+C$12*$F21</f>
        <v>0.15198883024772095</v>
      </c>
      <c r="P21" s="67"/>
      <c r="Q21" s="68">
        <f>+C21-15018.5</f>
        <v>19407.055500000002</v>
      </c>
      <c r="R21" s="67"/>
      <c r="S21" s="67"/>
      <c r="T21" s="67"/>
    </row>
    <row r="22" spans="1:20" ht="12.95" customHeight="1" x14ac:dyDescent="0.2">
      <c r="A22" s="26" t="s">
        <v>41</v>
      </c>
      <c r="B22" s="27" t="s">
        <v>34</v>
      </c>
      <c r="C22" s="26">
        <v>34425.563000000002</v>
      </c>
      <c r="D22" s="26">
        <v>0.01</v>
      </c>
      <c r="E22">
        <f>+(C22-C$7)/C$8</f>
        <v>2.5650399216687977E-2</v>
      </c>
      <c r="F22">
        <f>ROUND(2*E22,0)/2</f>
        <v>0</v>
      </c>
      <c r="G22">
        <f>+C22-(C$7+F22*C$8)</f>
        <v>7.4999999997089617E-3</v>
      </c>
      <c r="J22">
        <f>+G22</f>
        <v>7.4999999997089617E-3</v>
      </c>
      <c r="O22">
        <f ca="1">+C$11+C$12*$F22</f>
        <v>0.15198883024772095</v>
      </c>
      <c r="Q22" s="2">
        <f>+C22-15018.5</f>
        <v>19407.063000000002</v>
      </c>
    </row>
    <row r="23" spans="1:20" ht="12.95" customHeight="1" x14ac:dyDescent="0.2">
      <c r="A23" s="26" t="s">
        <v>41</v>
      </c>
      <c r="B23" s="27" t="s">
        <v>40</v>
      </c>
      <c r="C23" s="26">
        <v>34431.550999999999</v>
      </c>
      <c r="D23" s="26">
        <v>5.0000000000000001E-3</v>
      </c>
      <c r="E23">
        <f>+(C23-C$7)/C$8</f>
        <v>20.504929134606709</v>
      </c>
      <c r="F23">
        <f>ROUND(2*E23,0)/2</f>
        <v>20.5</v>
      </c>
      <c r="G23">
        <f>+C23-(C$7+F23*C$8)</f>
        <v>1.4412449963856488E-3</v>
      </c>
      <c r="J23">
        <f>+G23</f>
        <v>1.4412449963856488E-3</v>
      </c>
      <c r="O23">
        <f ca="1">+C$11+C$12*$F23</f>
        <v>0.15193758719784492</v>
      </c>
      <c r="Q23" s="2">
        <f>+C23-15018.5</f>
        <v>19413.050999999999</v>
      </c>
    </row>
    <row r="24" spans="1:20" ht="12.95" customHeight="1" x14ac:dyDescent="0.2">
      <c r="A24" s="26" t="s">
        <v>41</v>
      </c>
      <c r="B24" s="27" t="s">
        <v>34</v>
      </c>
      <c r="C24" s="26">
        <v>34474.381999999998</v>
      </c>
      <c r="D24" s="26">
        <v>5.0000000000000001E-3</v>
      </c>
      <c r="E24">
        <f>+(C24-C$7)/C$8</f>
        <v>166.98922898694698</v>
      </c>
      <c r="F24">
        <f>ROUND(2*E24,0)/2</f>
        <v>167</v>
      </c>
      <c r="G24">
        <f>+C24-(C$7+F24*C$8)</f>
        <v>-3.1493700080318376E-3</v>
      </c>
      <c r="J24">
        <f>+G24</f>
        <v>-3.1493700080318376E-3</v>
      </c>
      <c r="O24">
        <f ca="1">+C$11+C$12*$F24</f>
        <v>0.15157138686580396</v>
      </c>
      <c r="Q24" s="2">
        <f>+C24-15018.5</f>
        <v>19455.881999999998</v>
      </c>
    </row>
    <row r="25" spans="1:20" ht="12.95" customHeight="1" x14ac:dyDescent="0.2">
      <c r="A25" s="26" t="s">
        <v>41</v>
      </c>
      <c r="B25" s="27" t="s">
        <v>34</v>
      </c>
      <c r="C25" s="26">
        <v>34477.317999999999</v>
      </c>
      <c r="D25" s="26">
        <v>0.01</v>
      </c>
      <c r="E25">
        <f>+(C25-C$7)/C$8</f>
        <v>177.03050526736791</v>
      </c>
      <c r="F25">
        <f>ROUND(2*E25,0)/2</f>
        <v>177</v>
      </c>
      <c r="G25">
        <f>+C25-(C$7+F25*C$8)</f>
        <v>8.9195299951825291E-3</v>
      </c>
      <c r="J25">
        <f>+G25</f>
        <v>8.9195299951825291E-3</v>
      </c>
      <c r="O25">
        <f ca="1">+C$11+C$12*$F25</f>
        <v>0.15154639025610833</v>
      </c>
      <c r="Q25" s="2">
        <f>+C25-15018.5</f>
        <v>19458.817999999999</v>
      </c>
    </row>
    <row r="26" spans="1:20" ht="12.95" customHeight="1" x14ac:dyDescent="0.2">
      <c r="A26" s="26" t="s">
        <v>41</v>
      </c>
      <c r="B26" s="27" t="s">
        <v>40</v>
      </c>
      <c r="C26" s="26">
        <v>34479.5</v>
      </c>
      <c r="D26" s="26">
        <v>5.0000000000000001E-3</v>
      </c>
      <c r="E26">
        <f>+(C26-C$7)/C$8</f>
        <v>184.49306141310166</v>
      </c>
      <c r="F26">
        <f>ROUND(2*E26,0)/2</f>
        <v>184.5</v>
      </c>
      <c r="G26">
        <f>+C26-(C$7+F26*C$8)</f>
        <v>-2.0287950028432533E-3</v>
      </c>
      <c r="J26">
        <f>+G26</f>
        <v>-2.0287950028432533E-3</v>
      </c>
      <c r="O26">
        <f ca="1">+C$11+C$12*$F26</f>
        <v>0.15152764279883663</v>
      </c>
      <c r="Q26" s="2">
        <f>+C26-15018.5</f>
        <v>19461</v>
      </c>
    </row>
    <row r="27" spans="1:20" ht="12.95" customHeight="1" x14ac:dyDescent="0.2">
      <c r="A27" s="26" t="s">
        <v>41</v>
      </c>
      <c r="B27" s="27" t="s">
        <v>40</v>
      </c>
      <c r="C27" s="26">
        <v>34480.383000000002</v>
      </c>
      <c r="D27" s="26">
        <v>5.0000000000000001E-3</v>
      </c>
      <c r="E27">
        <f>+(C27-C$7)/C$8</f>
        <v>187.5129684143358</v>
      </c>
      <c r="F27">
        <f>ROUND(2*E27,0)/2</f>
        <v>187.5</v>
      </c>
      <c r="G27">
        <f>+C27-(C$7+F27*C$8)</f>
        <v>3.7918750022072345E-3</v>
      </c>
      <c r="J27">
        <f>+G27</f>
        <v>3.7918750022072345E-3</v>
      </c>
      <c r="O27">
        <f ca="1">+C$11+C$12*$F27</f>
        <v>0.15152014381592793</v>
      </c>
      <c r="Q27" s="2">
        <f>+C27-15018.5</f>
        <v>19461.883000000002</v>
      </c>
    </row>
    <row r="28" spans="1:20" ht="12.95" customHeight="1" x14ac:dyDescent="0.2">
      <c r="A28" s="26" t="s">
        <v>41</v>
      </c>
      <c r="B28" s="27" t="s">
        <v>34</v>
      </c>
      <c r="C28" s="26">
        <v>34480.519</v>
      </c>
      <c r="D28" s="26">
        <v>0.01</v>
      </c>
      <c r="E28">
        <f>+(C28-C$7)/C$8</f>
        <v>187.97809565347836</v>
      </c>
      <c r="F28">
        <f>ROUND(2*E28,0)/2</f>
        <v>188</v>
      </c>
      <c r="G28">
        <f>+C28-(C$7+F28*C$8)</f>
        <v>-6.4046800034702756E-3</v>
      </c>
      <c r="J28">
        <f>+G28</f>
        <v>-6.4046800034702756E-3</v>
      </c>
      <c r="O28">
        <f ca="1">+C$11+C$12*$F28</f>
        <v>0.15151889398544316</v>
      </c>
      <c r="Q28" s="2">
        <f>+C28-15018.5</f>
        <v>19462.019</v>
      </c>
    </row>
    <row r="29" spans="1:20" ht="12.95" customHeight="1" x14ac:dyDescent="0.2">
      <c r="A29" s="26" t="s">
        <v>41</v>
      </c>
      <c r="B29" s="27" t="s">
        <v>40</v>
      </c>
      <c r="C29" s="26">
        <v>34481.25</v>
      </c>
      <c r="D29" s="26">
        <v>0.01</v>
      </c>
      <c r="E29">
        <f>+(C29-C$7)/C$8</f>
        <v>190.47815456389444</v>
      </c>
      <c r="F29">
        <f>ROUND(2*E29,0)/2</f>
        <v>190.5</v>
      </c>
      <c r="G29">
        <f>+C29-(C$7+F29*C$8)</f>
        <v>-6.3874550032778643E-3</v>
      </c>
      <c r="J29">
        <f>+G29</f>
        <v>-6.3874550032778643E-3</v>
      </c>
      <c r="O29">
        <f ca="1">+C$11+C$12*$F29</f>
        <v>0.15151264483301924</v>
      </c>
      <c r="Q29" s="2">
        <f>+C29-15018.5</f>
        <v>19462.75</v>
      </c>
    </row>
    <row r="30" spans="1:20" ht="12.95" customHeight="1" x14ac:dyDescent="0.2">
      <c r="A30" s="26" t="s">
        <v>41</v>
      </c>
      <c r="B30" s="27" t="s">
        <v>34</v>
      </c>
      <c r="C30" s="26">
        <v>34481.394999999997</v>
      </c>
      <c r="D30" s="26">
        <v>0.01</v>
      </c>
      <c r="E30">
        <f>+(C30-C$7)/C$8</f>
        <v>190.97406228209204</v>
      </c>
      <c r="F30">
        <f>ROUND(2*E30,0)/2</f>
        <v>191</v>
      </c>
      <c r="G30">
        <f>+C30-(C$7+F30*C$8)</f>
        <v>-7.5840100034838542E-3</v>
      </c>
      <c r="J30">
        <f>+G30</f>
        <v>-7.5840100034838542E-3</v>
      </c>
      <c r="O30">
        <f ca="1">+C$11+C$12*$F30</f>
        <v>0.15151139500253447</v>
      </c>
      <c r="Q30" s="2">
        <f>+C30-15018.5</f>
        <v>19462.894999999997</v>
      </c>
    </row>
    <row r="31" spans="1:20" ht="12.95" customHeight="1" x14ac:dyDescent="0.2">
      <c r="A31" s="26" t="s">
        <v>41</v>
      </c>
      <c r="B31" s="27" t="s">
        <v>40</v>
      </c>
      <c r="C31" s="26">
        <v>34481.546999999999</v>
      </c>
      <c r="D31" s="26">
        <v>5.0000000000000001E-3</v>
      </c>
      <c r="E31">
        <f>+(C31-C$7)/C$8</f>
        <v>191.49391037291011</v>
      </c>
      <c r="F31">
        <f>ROUND(2*E31,0)/2</f>
        <v>191.5</v>
      </c>
      <c r="G31">
        <f>+C31-(C$7+F31*C$8)</f>
        <v>-1.7805650059017353E-3</v>
      </c>
      <c r="J31">
        <f>+G31</f>
        <v>-1.7805650059017353E-3</v>
      </c>
      <c r="O31">
        <f ca="1">+C$11+C$12*$F31</f>
        <v>0.15151014517204967</v>
      </c>
      <c r="Q31" s="2">
        <f>+C31-15018.5</f>
        <v>19463.046999999999</v>
      </c>
    </row>
    <row r="32" spans="1:20" x14ac:dyDescent="0.2">
      <c r="A32" s="26" t="s">
        <v>41</v>
      </c>
      <c r="B32" s="27" t="s">
        <v>34</v>
      </c>
      <c r="C32" s="26">
        <v>34482.284</v>
      </c>
      <c r="D32" s="26">
        <v>5.0000000000000001E-3</v>
      </c>
      <c r="E32">
        <f>+(C32-C$7)/C$8</f>
        <v>194.01448960270451</v>
      </c>
      <c r="F32">
        <f>ROUND(2*E32,0)/2</f>
        <v>194</v>
      </c>
      <c r="G32">
        <f>+C32-(C$7+F32*C$8)</f>
        <v>4.2366599955130368E-3</v>
      </c>
      <c r="J32">
        <f>+G32</f>
        <v>4.2366599955130368E-3</v>
      </c>
      <c r="O32">
        <f ca="1">+C$11+C$12*$F32</f>
        <v>0.15150389601962577</v>
      </c>
      <c r="Q32" s="2">
        <f>+C32-15018.5</f>
        <v>19463.784</v>
      </c>
    </row>
    <row r="33" spans="1:17" ht="13.5" customHeight="1" x14ac:dyDescent="0.2">
      <c r="A33" s="26" t="s">
        <v>41</v>
      </c>
      <c r="B33" s="27" t="s">
        <v>40</v>
      </c>
      <c r="C33" s="26">
        <v>34482.425999999999</v>
      </c>
      <c r="D33" s="26">
        <v>5.0000000000000001E-3</v>
      </c>
      <c r="E33">
        <f>+(C33-C$7)/C$8</f>
        <v>194.50013716122538</v>
      </c>
      <c r="F33">
        <f>ROUND(2*E33,0)/2</f>
        <v>194.5</v>
      </c>
      <c r="G33">
        <f>+C33-(C$7+F33*C$8)</f>
        <v>4.0104998333845288E-5</v>
      </c>
      <c r="J33">
        <f>+G33</f>
        <v>4.0104998333845288E-5</v>
      </c>
      <c r="O33">
        <f ca="1">+C$11+C$12*$F33</f>
        <v>0.151502646189141</v>
      </c>
      <c r="Q33" s="2">
        <f>+C33-15018.5</f>
        <v>19463.925999999999</v>
      </c>
    </row>
    <row r="34" spans="1:17" x14ac:dyDescent="0.2">
      <c r="A34" s="26" t="s">
        <v>41</v>
      </c>
      <c r="B34" s="27" t="s">
        <v>34</v>
      </c>
      <c r="C34" s="26">
        <v>34482.578999999998</v>
      </c>
      <c r="D34" s="26">
        <v>0.01</v>
      </c>
      <c r="E34">
        <f>+(C34-C$7)/C$8</f>
        <v>195.02340530526075</v>
      </c>
      <c r="F34">
        <f>ROUND(2*E34,0)/2</f>
        <v>195</v>
      </c>
      <c r="G34">
        <f>+C34-(C$7+F34*C$8)</f>
        <v>6.8435499924817123E-3</v>
      </c>
      <c r="J34">
        <f>+G34</f>
        <v>6.8435499924817123E-3</v>
      </c>
      <c r="O34">
        <f ca="1">+C$11+C$12*$F34</f>
        <v>0.1515013963586562</v>
      </c>
      <c r="Q34" s="2">
        <f>+C34-15018.5</f>
        <v>19464.078999999998</v>
      </c>
    </row>
    <row r="35" spans="1:17" x14ac:dyDescent="0.2">
      <c r="A35" s="26" t="s">
        <v>41</v>
      </c>
      <c r="B35" s="27" t="s">
        <v>40</v>
      </c>
      <c r="C35" s="26">
        <v>34483.300999999999</v>
      </c>
      <c r="D35" s="26">
        <v>5.0000000000000001E-3</v>
      </c>
      <c r="E35">
        <f>+(C35-C$7)/C$8</f>
        <v>197.49268373662179</v>
      </c>
      <c r="F35">
        <f>ROUND(2*E35,0)/2</f>
        <v>197.5</v>
      </c>
      <c r="G35">
        <f>+C35-(C$7+F35*C$8)</f>
        <v>-2.139225005521439E-3</v>
      </c>
      <c r="J35">
        <f>+G35</f>
        <v>-2.139225005521439E-3</v>
      </c>
      <c r="O35">
        <f ca="1">+C$11+C$12*$F35</f>
        <v>0.15149514720623231</v>
      </c>
      <c r="Q35" s="2">
        <f>+C35-15018.5</f>
        <v>19464.800999999999</v>
      </c>
    </row>
    <row r="36" spans="1:17" x14ac:dyDescent="0.2">
      <c r="A36" s="26" t="s">
        <v>41</v>
      </c>
      <c r="B36" s="27" t="s">
        <v>34</v>
      </c>
      <c r="C36" s="26">
        <v>34483.455000000002</v>
      </c>
      <c r="D36" s="26">
        <v>5.0000000000000001E-3</v>
      </c>
      <c r="E36">
        <f>+(C36-C$7)/C$8</f>
        <v>198.01937193389929</v>
      </c>
      <c r="F36">
        <f>ROUND(2*E36,0)/2</f>
        <v>198</v>
      </c>
      <c r="G36">
        <f>+C36-(C$7+F36*C$8)</f>
        <v>5.6642199997440912E-3</v>
      </c>
      <c r="J36">
        <f>+G36</f>
        <v>5.6642199997440912E-3</v>
      </c>
      <c r="O36">
        <f ca="1">+C$11+C$12*$F36</f>
        <v>0.15149389737574753</v>
      </c>
      <c r="Q36" s="2">
        <f>+C36-15018.5</f>
        <v>19464.955000000002</v>
      </c>
    </row>
    <row r="37" spans="1:17" x14ac:dyDescent="0.2">
      <c r="A37" s="26" t="s">
        <v>41</v>
      </c>
      <c r="B37" s="27" t="s">
        <v>34</v>
      </c>
      <c r="C37" s="26">
        <v>34485.485000000001</v>
      </c>
      <c r="D37" s="26">
        <v>0.01</v>
      </c>
      <c r="E37">
        <f>+(C37-C$7)/C$8</f>
        <v>204.96207998881493</v>
      </c>
      <c r="F37">
        <f>ROUND(2*E37,0)/2</f>
        <v>205</v>
      </c>
      <c r="G37">
        <f>+C37-(C$7+F37*C$8)</f>
        <v>-1.1087550003139768E-2</v>
      </c>
      <c r="J37">
        <f>+G37</f>
        <v>-1.1087550003139768E-2</v>
      </c>
      <c r="O37">
        <f ca="1">+C$11+C$12*$F37</f>
        <v>0.15147639974896057</v>
      </c>
      <c r="Q37" s="2">
        <f>+C37-15018.5</f>
        <v>19466.985000000001</v>
      </c>
    </row>
    <row r="38" spans="1:17" x14ac:dyDescent="0.2">
      <c r="A38" s="26" t="s">
        <v>41</v>
      </c>
      <c r="B38" s="27" t="s">
        <v>40</v>
      </c>
      <c r="C38" s="26">
        <v>34485.642999999996</v>
      </c>
      <c r="D38" s="26">
        <v>5.0000000000000001E-3</v>
      </c>
      <c r="E38">
        <f>+(C38-C$7)/C$8</f>
        <v>205.50244839898647</v>
      </c>
      <c r="F38">
        <f>ROUND(2*E38,0)/2</f>
        <v>205.5</v>
      </c>
      <c r="G38">
        <f>+C38-(C$7+F38*C$8)</f>
        <v>7.1589499566471204E-4</v>
      </c>
      <c r="J38">
        <f>+G38</f>
        <v>7.1589499566471204E-4</v>
      </c>
      <c r="O38">
        <f ca="1">+C$11+C$12*$F38</f>
        <v>0.1514751499184758</v>
      </c>
      <c r="Q38" s="2">
        <f>+C38-15018.5</f>
        <v>19467.142999999996</v>
      </c>
    </row>
    <row r="39" spans="1:17" x14ac:dyDescent="0.2">
      <c r="A39" s="26" t="s">
        <v>41</v>
      </c>
      <c r="B39" s="27" t="s">
        <v>34</v>
      </c>
      <c r="C39" s="26">
        <v>34486.364999999998</v>
      </c>
      <c r="D39" s="26">
        <v>0.01</v>
      </c>
      <c r="E39">
        <f>+(C39-C$7)/C$8</f>
        <v>207.97172683034751</v>
      </c>
      <c r="F39">
        <f>ROUND(2*E39,0)/2</f>
        <v>208</v>
      </c>
      <c r="G39">
        <f>+C39-(C$7+F39*C$8)</f>
        <v>-8.2668800023384392E-3</v>
      </c>
      <c r="J39">
        <f>+G39</f>
        <v>-8.2668800023384392E-3</v>
      </c>
      <c r="O39">
        <f ca="1">+C$11+C$12*$F39</f>
        <v>0.15146890076605191</v>
      </c>
      <c r="Q39" s="2">
        <f>+C39-15018.5</f>
        <v>19467.864999999998</v>
      </c>
    </row>
    <row r="40" spans="1:17" x14ac:dyDescent="0.2">
      <c r="A40" s="26" t="s">
        <v>41</v>
      </c>
      <c r="B40" s="27" t="s">
        <v>34</v>
      </c>
      <c r="C40" s="26">
        <v>34488.425999999999</v>
      </c>
      <c r="D40" s="26">
        <v>5.0000000000000001E-3</v>
      </c>
      <c r="E40">
        <f>+(C40-C$7)/C$8</f>
        <v>215.02045653537206</v>
      </c>
      <c r="F40">
        <f>ROUND(2*E40,0)/2</f>
        <v>215</v>
      </c>
      <c r="G40">
        <f>+C40-(C$7+F40*C$8)</f>
        <v>5.9813499974552542E-3</v>
      </c>
      <c r="J40">
        <f>+G40</f>
        <v>5.9813499974552542E-3</v>
      </c>
      <c r="O40">
        <f ca="1">+C$11+C$12*$F40</f>
        <v>0.15145140313926495</v>
      </c>
      <c r="Q40" s="2">
        <f>+C40-15018.5</f>
        <v>19469.925999999999</v>
      </c>
    </row>
    <row r="41" spans="1:17" x14ac:dyDescent="0.2">
      <c r="A41" s="26" t="s">
        <v>41</v>
      </c>
      <c r="B41" s="27" t="s">
        <v>34</v>
      </c>
      <c r="C41" s="26">
        <v>34489.591999999997</v>
      </c>
      <c r="D41" s="26">
        <v>5.0000000000000001E-3</v>
      </c>
      <c r="E41">
        <f>+(C41-C$7)/C$8</f>
        <v>219.0082386004058</v>
      </c>
      <c r="F41">
        <f>ROUND(2*E41,0)/2</f>
        <v>219</v>
      </c>
      <c r="G41">
        <f>+C41-(C$7+F41*C$8)</f>
        <v>2.4089099970296957E-3</v>
      </c>
      <c r="J41">
        <f>+G41</f>
        <v>2.4089099970296957E-3</v>
      </c>
      <c r="O41">
        <f ca="1">+C$11+C$12*$F41</f>
        <v>0.15144140449538671</v>
      </c>
      <c r="Q41" s="2">
        <f>+C41-15018.5</f>
        <v>19471.091999999997</v>
      </c>
    </row>
    <row r="42" spans="1:17" x14ac:dyDescent="0.2">
      <c r="A42" s="26" t="s">
        <v>41</v>
      </c>
      <c r="B42" s="27" t="s">
        <v>40</v>
      </c>
      <c r="C42" s="26">
        <v>34490.311999999998</v>
      </c>
      <c r="D42" s="26">
        <v>0.01</v>
      </c>
      <c r="E42">
        <f>+(C42-C$7)/C$8</f>
        <v>221.4706769253074</v>
      </c>
      <c r="F42">
        <f>ROUND(2*E42,0)/2</f>
        <v>221.5</v>
      </c>
      <c r="G42">
        <f>+C42-(C$7+F42*C$8)</f>
        <v>-8.5738650013809092E-3</v>
      </c>
      <c r="J42">
        <f>+G42</f>
        <v>-8.5738650013809092E-3</v>
      </c>
      <c r="O42">
        <f ca="1">+C$11+C$12*$F42</f>
        <v>0.15143515534296279</v>
      </c>
      <c r="Q42" s="2">
        <f>+C42-15018.5</f>
        <v>19471.811999999998</v>
      </c>
    </row>
    <row r="43" spans="1:17" x14ac:dyDescent="0.2">
      <c r="A43" s="26" t="s">
        <v>41</v>
      </c>
      <c r="B43" s="27" t="s">
        <v>40</v>
      </c>
      <c r="C43" s="26">
        <v>34490.618999999999</v>
      </c>
      <c r="D43" s="26">
        <v>5.0000000000000001E-3</v>
      </c>
      <c r="E43">
        <f>+(C43-C$7)/C$8</f>
        <v>222.52063326662028</v>
      </c>
      <c r="F43">
        <f>ROUND(2*E43,0)/2</f>
        <v>222.5</v>
      </c>
      <c r="G43">
        <f>+C43-(C$7+F43*C$8)</f>
        <v>6.0330249980324879E-3</v>
      </c>
      <c r="J43">
        <f>+G43</f>
        <v>6.0330249980324879E-3</v>
      </c>
      <c r="O43">
        <f ca="1">+C$11+C$12*$F43</f>
        <v>0.15143265568199324</v>
      </c>
      <c r="Q43" s="2">
        <f>+C43-15018.5</f>
        <v>19472.118999999999</v>
      </c>
    </row>
    <row r="44" spans="1:17" x14ac:dyDescent="0.2">
      <c r="A44" s="26" t="s">
        <v>41</v>
      </c>
      <c r="B44" s="27" t="s">
        <v>34</v>
      </c>
      <c r="C44" s="26">
        <v>34491.639000000003</v>
      </c>
      <c r="D44" s="26">
        <v>5.0000000000000001E-3</v>
      </c>
      <c r="E44">
        <f>+(C44-C$7)/C$8</f>
        <v>226.00908756023915</v>
      </c>
      <c r="F44">
        <f>ROUND(2*E44,0)/2</f>
        <v>226</v>
      </c>
      <c r="G44">
        <f>+C44-(C$7+F44*C$8)</f>
        <v>2.6571400012471713E-3</v>
      </c>
      <c r="J44">
        <f>+G44</f>
        <v>2.6571400012471713E-3</v>
      </c>
      <c r="O44">
        <f ca="1">+C$11+C$12*$F44</f>
        <v>0.15142390686859977</v>
      </c>
      <c r="Q44" s="2">
        <f>+C44-15018.5</f>
        <v>19473.139000000003</v>
      </c>
    </row>
    <row r="45" spans="1:17" x14ac:dyDescent="0.2">
      <c r="A45" s="26" t="s">
        <v>41</v>
      </c>
      <c r="B45" s="27" t="s">
        <v>34</v>
      </c>
      <c r="C45" s="26">
        <v>34503.328999999998</v>
      </c>
      <c r="D45" s="26">
        <v>5.0000000000000001E-3</v>
      </c>
      <c r="E45">
        <f>+(C45-C$7)/C$8</f>
        <v>265.989509807518</v>
      </c>
      <c r="F45">
        <f>ROUND(2*E45,0)/2</f>
        <v>266</v>
      </c>
      <c r="G45">
        <f>+C45-(C$7+F45*C$8)</f>
        <v>-3.0672600041725673E-3</v>
      </c>
      <c r="J45">
        <f>+G45</f>
        <v>-3.0672600041725673E-3</v>
      </c>
      <c r="O45">
        <f ca="1">+C$11+C$12*$F45</f>
        <v>0.15132392042981727</v>
      </c>
      <c r="Q45" s="2">
        <f>+C45-15018.5</f>
        <v>19484.828999999998</v>
      </c>
    </row>
    <row r="46" spans="1:17" x14ac:dyDescent="0.2">
      <c r="A46" s="26" t="s">
        <v>41</v>
      </c>
      <c r="B46" s="27" t="s">
        <v>40</v>
      </c>
      <c r="C46" s="26">
        <v>34504.355000000003</v>
      </c>
      <c r="D46" s="26">
        <v>5.0000000000000001E-3</v>
      </c>
      <c r="E46">
        <f>+(C46-C$7)/C$8</f>
        <v>269.49848442051518</v>
      </c>
      <c r="F46">
        <f>ROUND(2*E46,0)/2</f>
        <v>269.5</v>
      </c>
      <c r="G46">
        <f>+C46-(C$7+F46*C$8)</f>
        <v>-4.4314499973552302E-4</v>
      </c>
      <c r="J46">
        <f>+G46</f>
        <v>-4.4314499973552302E-4</v>
      </c>
      <c r="O46">
        <f ca="1">+C$11+C$12*$F46</f>
        <v>0.15131517161642377</v>
      </c>
      <c r="Q46" s="2">
        <f>+C46-15018.5</f>
        <v>19485.855000000003</v>
      </c>
    </row>
    <row r="47" spans="1:17" x14ac:dyDescent="0.2">
      <c r="A47" s="26" t="s">
        <v>41</v>
      </c>
      <c r="B47" s="27" t="s">
        <v>34</v>
      </c>
      <c r="C47" s="26">
        <v>34505.379999999997</v>
      </c>
      <c r="D47" s="26">
        <v>5.0000000000000001E-3</v>
      </c>
      <c r="E47">
        <f>+(C47-C$7)/C$8</f>
        <v>273.00403898024535</v>
      </c>
      <c r="F47">
        <f>ROUND(2*E47,0)/2</f>
        <v>273</v>
      </c>
      <c r="G47">
        <f>+C47-(C$7+F47*C$8)</f>
        <v>1.180969993583858E-3</v>
      </c>
      <c r="J47">
        <f>+G47</f>
        <v>1.180969993583858E-3</v>
      </c>
      <c r="O47">
        <f ca="1">+C$11+C$12*$F47</f>
        <v>0.1513064228030303</v>
      </c>
      <c r="Q47" s="2">
        <f>+C47-15018.5</f>
        <v>19486.879999999997</v>
      </c>
    </row>
    <row r="48" spans="1:17" x14ac:dyDescent="0.2">
      <c r="A48" s="26" t="s">
        <v>41</v>
      </c>
      <c r="B48" s="27" t="s">
        <v>34</v>
      </c>
      <c r="C48" s="26">
        <v>34508.313999999998</v>
      </c>
      <c r="D48" s="26">
        <v>0.01</v>
      </c>
      <c r="E48">
        <f>+(C48-C$7)/C$8</f>
        <v>283.03847515420688</v>
      </c>
      <c r="F48">
        <f>ROUND(2*E48,0)/2</f>
        <v>283</v>
      </c>
      <c r="G48">
        <f>+C48-(C$7+F48*C$8)</f>
        <v>1.1249869996390771E-2</v>
      </c>
      <c r="J48">
        <f>+G48</f>
        <v>1.1249869996390771E-2</v>
      </c>
      <c r="O48">
        <f ca="1">+C$11+C$12*$F48</f>
        <v>0.15128142619333468</v>
      </c>
      <c r="Q48" s="2">
        <f>+C48-15018.5</f>
        <v>19489.813999999998</v>
      </c>
    </row>
    <row r="49" spans="1:17" x14ac:dyDescent="0.2">
      <c r="A49" s="26" t="s">
        <v>41</v>
      </c>
      <c r="B49" s="27" t="s">
        <v>40</v>
      </c>
      <c r="C49" s="26">
        <v>34509.625</v>
      </c>
      <c r="D49" s="26">
        <v>5.0000000000000001E-3</v>
      </c>
      <c r="E49">
        <f>+(C49-C$7)/C$8</f>
        <v>287.52216493746306</v>
      </c>
      <c r="F49">
        <f>ROUND(2*E49,0)/2</f>
        <v>287.5</v>
      </c>
      <c r="G49">
        <f>+C49-(C$7+F49*C$8)</f>
        <v>6.4808749957592227E-3</v>
      </c>
      <c r="J49">
        <f>+G49</f>
        <v>6.4808749957592227E-3</v>
      </c>
      <c r="O49">
        <f ca="1">+C$11+C$12*$F49</f>
        <v>0.15127017771897167</v>
      </c>
      <c r="Q49" s="2">
        <f>+C49-15018.5</f>
        <v>19491.125</v>
      </c>
    </row>
    <row r="50" spans="1:17" x14ac:dyDescent="0.2">
      <c r="A50" s="26" t="s">
        <v>41</v>
      </c>
      <c r="B50" s="27" t="s">
        <v>40</v>
      </c>
      <c r="C50" s="26">
        <v>34511.370999999999</v>
      </c>
      <c r="D50" s="26">
        <v>5.0000000000000001E-3</v>
      </c>
      <c r="E50">
        <f>+(C50-C$7)/C$8</f>
        <v>293.493577875337</v>
      </c>
      <c r="F50">
        <f>ROUND(2*E50,0)/2</f>
        <v>293.5</v>
      </c>
      <c r="G50">
        <f>+C50-(C$7+F50*C$8)</f>
        <v>-1.8777850054902956E-3</v>
      </c>
      <c r="J50">
        <f>+G50</f>
        <v>-1.8777850054902956E-3</v>
      </c>
      <c r="O50">
        <f ca="1">+C$11+C$12*$F50</f>
        <v>0.15125517975315428</v>
      </c>
      <c r="Q50" s="2">
        <f>+C50-15018.5</f>
        <v>19492.870999999999</v>
      </c>
    </row>
    <row r="51" spans="1:17" x14ac:dyDescent="0.2">
      <c r="A51" s="26" t="s">
        <v>41</v>
      </c>
      <c r="B51" s="27" t="s">
        <v>34</v>
      </c>
      <c r="C51" s="26">
        <v>34511.521999999997</v>
      </c>
      <c r="D51" s="26">
        <v>5.0000000000000001E-3</v>
      </c>
      <c r="E51">
        <f>+(C51-C$7)/C$8</f>
        <v>294.0100059129129</v>
      </c>
      <c r="F51">
        <f>ROUND(2*E51,0)/2</f>
        <v>294</v>
      </c>
      <c r="G51">
        <f>+C51-(C$7+F51*C$8)</f>
        <v>2.9256599955260754E-3</v>
      </c>
      <c r="J51">
        <f>+G51</f>
        <v>2.9256599955260754E-3</v>
      </c>
      <c r="O51">
        <f ca="1">+C$11+C$12*$F51</f>
        <v>0.15125392992266951</v>
      </c>
      <c r="Q51" s="2">
        <f>+C51-15018.5</f>
        <v>19493.021999999997</v>
      </c>
    </row>
    <row r="52" spans="1:17" x14ac:dyDescent="0.2">
      <c r="A52" s="26" t="s">
        <v>41</v>
      </c>
      <c r="B52" s="27" t="s">
        <v>34</v>
      </c>
      <c r="C52" s="26">
        <v>34512.394999999997</v>
      </c>
      <c r="D52" s="26">
        <v>5.0000000000000001E-3</v>
      </c>
      <c r="E52">
        <f>+(C52-C$7)/C$8</f>
        <v>296.99571238184984</v>
      </c>
      <c r="F52">
        <f>ROUND(2*E52,0)/2</f>
        <v>297</v>
      </c>
      <c r="G52">
        <f>+C52-(C$7+F52*C$8)</f>
        <v>-1.2536700087366626E-3</v>
      </c>
      <c r="J52">
        <f>+G52</f>
        <v>-1.2536700087366626E-3</v>
      </c>
      <c r="O52">
        <f ca="1">+C$11+C$12*$F52</f>
        <v>0.15124643093976081</v>
      </c>
      <c r="Q52" s="2">
        <f>+C52-15018.5</f>
        <v>19493.894999999997</v>
      </c>
    </row>
    <row r="53" spans="1:17" x14ac:dyDescent="0.2">
      <c r="A53" s="26" t="s">
        <v>41</v>
      </c>
      <c r="B53" s="27" t="s">
        <v>40</v>
      </c>
      <c r="C53" s="26">
        <v>34512.559999999998</v>
      </c>
      <c r="D53" s="26">
        <v>1.4999999999999999E-2</v>
      </c>
      <c r="E53">
        <f>+(C53-C$7)/C$8</f>
        <v>297.56002116464185</v>
      </c>
      <c r="F53">
        <f>ROUND(2*E53,0)/2</f>
        <v>297.5</v>
      </c>
      <c r="G53">
        <f>+C53-(C$7+F53*C$8)</f>
        <v>1.7549774995131884E-2</v>
      </c>
      <c r="J53">
        <f>+G53</f>
        <v>1.7549774995131884E-2</v>
      </c>
      <c r="O53">
        <f ca="1">+C$11+C$12*$F53</f>
        <v>0.15124518110927604</v>
      </c>
      <c r="Q53" s="2">
        <f>+C53-15018.5</f>
        <v>19494.059999999998</v>
      </c>
    </row>
    <row r="54" spans="1:17" x14ac:dyDescent="0.2">
      <c r="A54" s="26" t="s">
        <v>41</v>
      </c>
      <c r="B54" s="27" t="s">
        <v>34</v>
      </c>
      <c r="C54" s="26">
        <v>34513.275000000001</v>
      </c>
      <c r="D54" s="26">
        <v>5.0000000000000001E-3</v>
      </c>
      <c r="E54">
        <f>+(C54-C$7)/C$8</f>
        <v>300.00535922340725</v>
      </c>
      <c r="F54">
        <f>ROUND(2*E54,0)/2</f>
        <v>300</v>
      </c>
      <c r="G54">
        <f>+C54-(C$7+F54*C$8)</f>
        <v>1.5669999993406236E-3</v>
      </c>
      <c r="J54">
        <f>+G54</f>
        <v>1.5669999993406236E-3</v>
      </c>
      <c r="O54">
        <f ca="1">+C$11+C$12*$F54</f>
        <v>0.15123893195685212</v>
      </c>
      <c r="Q54" s="2">
        <f>+C54-15018.5</f>
        <v>19494.775000000001</v>
      </c>
    </row>
    <row r="55" spans="1:17" x14ac:dyDescent="0.2">
      <c r="A55" s="26" t="s">
        <v>41</v>
      </c>
      <c r="B55" s="27" t="s">
        <v>40</v>
      </c>
      <c r="C55" s="26">
        <v>34513.415000000001</v>
      </c>
      <c r="D55" s="26">
        <v>5.0000000000000001E-3</v>
      </c>
      <c r="E55">
        <f>+(C55-C$7)/C$8</f>
        <v>300.48416667546871</v>
      </c>
      <c r="F55">
        <f>ROUND(2*E55,0)/2</f>
        <v>300.5</v>
      </c>
      <c r="G55">
        <f>+C55-(C$7+F55*C$8)</f>
        <v>-4.6295549982460216E-3</v>
      </c>
      <c r="J55">
        <f>+G55</f>
        <v>-4.6295549982460216E-3</v>
      </c>
      <c r="O55">
        <f ca="1">+C$11+C$12*$F55</f>
        <v>0.15123768212636735</v>
      </c>
      <c r="Q55" s="2">
        <f>+C55-15018.5</f>
        <v>19494.915000000001</v>
      </c>
    </row>
    <row r="56" spans="1:17" x14ac:dyDescent="0.2">
      <c r="A56" s="26" t="s">
        <v>41</v>
      </c>
      <c r="B56" s="27" t="s">
        <v>34</v>
      </c>
      <c r="C56" s="26">
        <v>34513.552000000003</v>
      </c>
      <c r="D56" s="26">
        <v>1.4999999999999999E-2</v>
      </c>
      <c r="E56">
        <f>+(C56-C$7)/C$8</f>
        <v>300.95271396785341</v>
      </c>
      <c r="F56">
        <f>ROUND(2*E56,0)/2</f>
        <v>301</v>
      </c>
      <c r="G56">
        <f>+C56-(C$7+F56*C$8)</f>
        <v>-1.3826110000081826E-2</v>
      </c>
      <c r="J56">
        <f>+G56</f>
        <v>-1.3826110000081826E-2</v>
      </c>
      <c r="O56">
        <f ca="1">+C$11+C$12*$F56</f>
        <v>0.15123643229588254</v>
      </c>
      <c r="Q56" s="2">
        <f>+C56-15018.5</f>
        <v>19495.052000000003</v>
      </c>
    </row>
    <row r="57" spans="1:17" x14ac:dyDescent="0.2">
      <c r="A57" s="26" t="s">
        <v>41</v>
      </c>
      <c r="B57" s="27" t="s">
        <v>40</v>
      </c>
      <c r="C57" s="26">
        <v>34514.58</v>
      </c>
      <c r="D57" s="26">
        <v>0.01</v>
      </c>
      <c r="E57">
        <f>+(C57-C$7)/C$8</f>
        <v>304.46852868728519</v>
      </c>
      <c r="F57">
        <f>ROUND(2*E57,0)/2</f>
        <v>304.5</v>
      </c>
      <c r="G57">
        <f>+C57-(C$7+F57*C$8)</f>
        <v>-9.2019950025132857E-3</v>
      </c>
      <c r="J57">
        <f>+G57</f>
        <v>-9.2019950025132857E-3</v>
      </c>
      <c r="O57">
        <f ca="1">+C$11+C$12*$F57</f>
        <v>0.15122768348248908</v>
      </c>
      <c r="Q57" s="2">
        <f>+C57-15018.5</f>
        <v>19496.080000000002</v>
      </c>
    </row>
    <row r="58" spans="1:17" x14ac:dyDescent="0.2">
      <c r="A58" s="26" t="s">
        <v>41</v>
      </c>
      <c r="B58" s="27" t="s">
        <v>40</v>
      </c>
      <c r="C58" s="26">
        <v>34516.35</v>
      </c>
      <c r="D58" s="26">
        <v>5.0000000000000001E-3</v>
      </c>
      <c r="E58">
        <f>+(C58-C$7)/C$8</f>
        <v>310.52202290264751</v>
      </c>
      <c r="F58">
        <f>ROUND(2*E58,0)/2</f>
        <v>310.5</v>
      </c>
      <c r="G58">
        <f>+C58-(C$7+F58*C$8)</f>
        <v>6.4393449938506819E-3</v>
      </c>
      <c r="J58">
        <f>+G58</f>
        <v>6.4393449938506819E-3</v>
      </c>
      <c r="O58">
        <f ca="1">+C$11+C$12*$F58</f>
        <v>0.15121268551667172</v>
      </c>
      <c r="Q58" s="2">
        <f>+C58-15018.5</f>
        <v>19497.849999999999</v>
      </c>
    </row>
    <row r="59" spans="1:17" x14ac:dyDescent="0.2">
      <c r="A59" s="26" t="s">
        <v>41</v>
      </c>
      <c r="B59" s="27" t="s">
        <v>34</v>
      </c>
      <c r="C59" s="26">
        <v>34516.493000000002</v>
      </c>
      <c r="D59" s="26">
        <v>5.0000000000000001E-3</v>
      </c>
      <c r="E59">
        <f>+(C59-C$7)/C$8</f>
        <v>311.01109051441051</v>
      </c>
      <c r="F59">
        <f>ROUND(2*E59,0)/2</f>
        <v>311</v>
      </c>
      <c r="G59">
        <f>+C59-(C$7+F59*C$8)</f>
        <v>3.242790000513196E-3</v>
      </c>
      <c r="J59">
        <f>+G59</f>
        <v>3.242790000513196E-3</v>
      </c>
      <c r="O59">
        <f ca="1">+C$11+C$12*$F59</f>
        <v>0.15121143568618692</v>
      </c>
      <c r="Q59" s="2">
        <f>+C59-15018.5</f>
        <v>19497.993000000002</v>
      </c>
    </row>
    <row r="60" spans="1:17" x14ac:dyDescent="0.2">
      <c r="A60" s="26" t="s">
        <v>41</v>
      </c>
      <c r="B60" s="27" t="s">
        <v>40</v>
      </c>
      <c r="C60" s="26">
        <v>34516.633000000002</v>
      </c>
      <c r="D60" s="26">
        <v>5.0000000000000001E-3</v>
      </c>
      <c r="E60">
        <f>+(C60-C$7)/C$8</f>
        <v>311.48989796647197</v>
      </c>
      <c r="F60">
        <f>ROUND(2*E60,0)/2</f>
        <v>311.5</v>
      </c>
      <c r="G60">
        <f>+C60-(C$7+F60*C$8)</f>
        <v>-2.9537649970734492E-3</v>
      </c>
      <c r="J60">
        <f>+G60</f>
        <v>-2.9537649970734492E-3</v>
      </c>
      <c r="O60">
        <f ca="1">+C$11+C$12*$F60</f>
        <v>0.15121018585570214</v>
      </c>
      <c r="Q60" s="2">
        <f>+C60-15018.5</f>
        <v>19498.133000000002</v>
      </c>
    </row>
    <row r="61" spans="1:17" x14ac:dyDescent="0.2">
      <c r="A61" s="26" t="s">
        <v>41</v>
      </c>
      <c r="B61" s="27" t="s">
        <v>34</v>
      </c>
      <c r="C61" s="26">
        <v>34517.370000000003</v>
      </c>
      <c r="D61" s="26">
        <v>5.0000000000000001E-3</v>
      </c>
      <c r="E61">
        <f>+(C61-C$7)/C$8</f>
        <v>314.01047719626638</v>
      </c>
      <c r="F61">
        <f>ROUND(2*E61,0)/2</f>
        <v>314</v>
      </c>
      <c r="G61">
        <f>+C61-(C$7+F61*C$8)</f>
        <v>3.0634599970653653E-3</v>
      </c>
      <c r="J61">
        <f>+G61</f>
        <v>3.0634599970653653E-3</v>
      </c>
      <c r="O61">
        <f ca="1">+C$11+C$12*$F61</f>
        <v>0.15120393670327825</v>
      </c>
      <c r="Q61" s="2">
        <f>+C61-15018.5</f>
        <v>19498.870000000003</v>
      </c>
    </row>
    <row r="62" spans="1:17" x14ac:dyDescent="0.2">
      <c r="A62" s="26" t="s">
        <v>41</v>
      </c>
      <c r="B62" s="27" t="s">
        <v>40</v>
      </c>
      <c r="C62" s="26">
        <v>34517.516000000003</v>
      </c>
      <c r="D62" s="26">
        <v>5.0000000000000001E-3</v>
      </c>
      <c r="E62">
        <f>+(C62-C$7)/C$8</f>
        <v>314.50980496770615</v>
      </c>
      <c r="F62">
        <f>ROUND(2*E62,0)/2</f>
        <v>314.5</v>
      </c>
      <c r="G62">
        <f>+C62-(C$7+F62*C$8)</f>
        <v>2.866905000701081E-3</v>
      </c>
      <c r="J62">
        <f>+G62</f>
        <v>2.866905000701081E-3</v>
      </c>
      <c r="O62">
        <f ca="1">+C$11+C$12*$F62</f>
        <v>0.15120268687279345</v>
      </c>
      <c r="Q62" s="2">
        <f>+C62-15018.5</f>
        <v>19499.016000000003</v>
      </c>
    </row>
    <row r="63" spans="1:17" x14ac:dyDescent="0.2">
      <c r="A63" s="26" t="s">
        <v>41</v>
      </c>
      <c r="B63" s="27" t="s">
        <v>34</v>
      </c>
      <c r="C63" s="26">
        <v>34518.25</v>
      </c>
      <c r="D63" s="26">
        <v>5.0000000000000001E-3</v>
      </c>
      <c r="E63">
        <f>+(C63-C$7)/C$8</f>
        <v>317.02012403779889</v>
      </c>
      <c r="F63">
        <f>ROUND(2*E63,0)/2</f>
        <v>317</v>
      </c>
      <c r="G63">
        <f>+C63-(C$7+F63*C$8)</f>
        <v>5.8841299978666939E-3</v>
      </c>
      <c r="J63">
        <f>+G63</f>
        <v>5.8841299978666939E-3</v>
      </c>
      <c r="O63">
        <f ca="1">+C$11+C$12*$F63</f>
        <v>0.15119643772036956</v>
      </c>
      <c r="Q63" s="2">
        <f>+C63-15018.5</f>
        <v>19499.75</v>
      </c>
    </row>
    <row r="64" spans="1:17" x14ac:dyDescent="0.2">
      <c r="A64" s="26" t="s">
        <v>41</v>
      </c>
      <c r="B64" s="27" t="s">
        <v>34</v>
      </c>
      <c r="C64" s="26">
        <v>34518.54</v>
      </c>
      <c r="D64" s="26">
        <v>5.0000000000000001E-3</v>
      </c>
      <c r="E64">
        <f>+(C64-C$7)/C$8</f>
        <v>318.01193947421899</v>
      </c>
      <c r="F64">
        <f>ROUND(2*E64,0)/2</f>
        <v>318</v>
      </c>
      <c r="G64">
        <f>+C64-(C$7+F64*C$8)</f>
        <v>3.491019997454714E-3</v>
      </c>
      <c r="J64">
        <f>+G64</f>
        <v>3.491019997454714E-3</v>
      </c>
      <c r="O64">
        <f ca="1">+C$11+C$12*$F64</f>
        <v>0.15119393805939998</v>
      </c>
      <c r="Q64" s="2">
        <f>+C64-15018.5</f>
        <v>19500.04</v>
      </c>
    </row>
    <row r="65" spans="1:17" x14ac:dyDescent="0.2">
      <c r="A65" s="26" t="s">
        <v>41</v>
      </c>
      <c r="B65" s="27" t="s">
        <v>40</v>
      </c>
      <c r="C65" s="26">
        <v>34519.565999999999</v>
      </c>
      <c r="D65" s="26">
        <v>5.0000000000000001E-3</v>
      </c>
      <c r="E65">
        <f>+(C65-C$7)/C$8</f>
        <v>321.52091408719133</v>
      </c>
      <c r="F65">
        <f>ROUND(2*E65,0)/2</f>
        <v>321.5</v>
      </c>
      <c r="G65">
        <f>+C65-(C$7+F65*C$8)</f>
        <v>6.1151349946158007E-3</v>
      </c>
      <c r="J65">
        <f>+G65</f>
        <v>6.1151349946158007E-3</v>
      </c>
      <c r="O65">
        <f ca="1">+C$11+C$12*$F65</f>
        <v>0.15118518924600652</v>
      </c>
      <c r="Q65" s="2">
        <f>+C65-15018.5</f>
        <v>19501.065999999999</v>
      </c>
    </row>
    <row r="66" spans="1:17" x14ac:dyDescent="0.2">
      <c r="A66" s="26" t="s">
        <v>41</v>
      </c>
      <c r="B66" s="27" t="s">
        <v>40</v>
      </c>
      <c r="C66" s="26">
        <v>34521.61</v>
      </c>
      <c r="D66" s="26">
        <v>5.0000000000000001E-3</v>
      </c>
      <c r="E66">
        <f>+(C66-C$7)/C$8</f>
        <v>328.51150288732305</v>
      </c>
      <c r="F66">
        <f>ROUND(2*E66,0)/2</f>
        <v>328.5</v>
      </c>
      <c r="G66">
        <f>+C66-(C$7+F66*C$8)</f>
        <v>3.3633650018600747E-3</v>
      </c>
      <c r="J66">
        <f>+G66</f>
        <v>3.3633650018600747E-3</v>
      </c>
      <c r="O66">
        <f ca="1">+C$11+C$12*$F66</f>
        <v>0.15116769161921959</v>
      </c>
      <c r="Q66" s="2">
        <f>+C66-15018.5</f>
        <v>19503.11</v>
      </c>
    </row>
    <row r="67" spans="1:17" x14ac:dyDescent="0.2">
      <c r="A67" s="26" t="s">
        <v>41</v>
      </c>
      <c r="B67" s="27" t="s">
        <v>40</v>
      </c>
      <c r="C67" s="26">
        <v>34529.226000000002</v>
      </c>
      <c r="D67" s="26">
        <v>1.4999999999999999E-2</v>
      </c>
      <c r="E67">
        <f>+(C67-C$7)/C$8</f>
        <v>354.55862827957941</v>
      </c>
      <c r="F67">
        <f>ROUND(2*E67,0)/2</f>
        <v>354.5</v>
      </c>
      <c r="G67">
        <f>+C67-(C$7+F67*C$8)</f>
        <v>1.7142504999355879E-2</v>
      </c>
      <c r="J67">
        <f>+G67</f>
        <v>1.7142504999355879E-2</v>
      </c>
      <c r="O67">
        <f ca="1">+C$11+C$12*$F67</f>
        <v>0.15110270043401094</v>
      </c>
      <c r="Q67" s="2">
        <f>+C67-15018.5</f>
        <v>19510.726000000002</v>
      </c>
    </row>
    <row r="68" spans="1:17" x14ac:dyDescent="0.2">
      <c r="A68" s="26" t="s">
        <v>41</v>
      </c>
      <c r="B68" s="27" t="s">
        <v>34</v>
      </c>
      <c r="C68" s="26">
        <v>34530.224999999999</v>
      </c>
      <c r="D68" s="26">
        <v>0.01</v>
      </c>
      <c r="E68">
        <f>+(C68-C$7)/C$8</f>
        <v>357.9752614553617</v>
      </c>
      <c r="F68">
        <f>ROUND(2*E68,0)/2</f>
        <v>358</v>
      </c>
      <c r="G68">
        <f>+C68-(C$7+F68*C$8)</f>
        <v>-7.2333800053456798E-3</v>
      </c>
      <c r="J68">
        <f>+G68</f>
        <v>-7.2333800053456798E-3</v>
      </c>
      <c r="O68">
        <f ca="1">+C$11+C$12*$F68</f>
        <v>0.15109395162061748</v>
      </c>
      <c r="Q68" s="2">
        <f>+C68-15018.5</f>
        <v>19511.724999999999</v>
      </c>
    </row>
    <row r="69" spans="1:17" x14ac:dyDescent="0.2">
      <c r="A69" s="26" t="s">
        <v>41</v>
      </c>
      <c r="B69" s="27" t="s">
        <v>40</v>
      </c>
      <c r="C69" s="26">
        <v>34531.248</v>
      </c>
      <c r="D69" s="26">
        <v>0.01</v>
      </c>
      <c r="E69">
        <f>+(C69-C$7)/C$8</f>
        <v>361.47397590865728</v>
      </c>
      <c r="F69">
        <f>ROUND(2*E69,0)/2</f>
        <v>361.5</v>
      </c>
      <c r="G69">
        <f>+C69-(C$7+F69*C$8)</f>
        <v>-7.6092650051577948E-3</v>
      </c>
      <c r="J69">
        <f>+G69</f>
        <v>-7.6092650051577948E-3</v>
      </c>
      <c r="O69">
        <f ca="1">+C$11+C$12*$F69</f>
        <v>0.15108520280722401</v>
      </c>
      <c r="Q69" s="2">
        <f>+C69-15018.5</f>
        <v>19512.748</v>
      </c>
    </row>
    <row r="70" spans="1:17" x14ac:dyDescent="0.2">
      <c r="A70" s="26" t="s">
        <v>41</v>
      </c>
      <c r="B70" s="27" t="s">
        <v>34</v>
      </c>
      <c r="C70" s="26">
        <v>34532.279000000002</v>
      </c>
      <c r="D70" s="26">
        <v>5.0000000000000001E-3</v>
      </c>
      <c r="E70">
        <f>+(C70-C$7)/C$8</f>
        <v>365.00005078779066</v>
      </c>
      <c r="F70">
        <f>ROUND(2*E70,0)/2</f>
        <v>365</v>
      </c>
      <c r="G70">
        <f>+C70-(C$7+F70*C$8)</f>
        <v>1.4849996659904718E-5</v>
      </c>
      <c r="J70">
        <f>+G70</f>
        <v>1.4849996659904718E-5</v>
      </c>
      <c r="O70">
        <f ca="1">+C$11+C$12*$F70</f>
        <v>0.15107645399383055</v>
      </c>
      <c r="Q70" s="2">
        <f>+C70-15018.5</f>
        <v>19513.779000000002</v>
      </c>
    </row>
    <row r="71" spans="1:17" x14ac:dyDescent="0.2">
      <c r="A71" s="26" t="s">
        <v>41</v>
      </c>
      <c r="B71" s="27" t="s">
        <v>40</v>
      </c>
      <c r="C71" s="26">
        <v>34532.417000000001</v>
      </c>
      <c r="D71" s="26">
        <v>0.01</v>
      </c>
      <c r="E71">
        <f>+(C71-C$7)/C$8</f>
        <v>365.47201813339262</v>
      </c>
      <c r="F71">
        <f>ROUND(2*E71,0)/2</f>
        <v>365.5</v>
      </c>
      <c r="G71">
        <f>+C71-(C$7+F71*C$8)</f>
        <v>-8.1817050013341941E-3</v>
      </c>
      <c r="J71">
        <f>+G71</f>
        <v>-8.1817050013341941E-3</v>
      </c>
      <c r="O71">
        <f ca="1">+C$11+C$12*$F71</f>
        <v>0.15107520416334574</v>
      </c>
      <c r="Q71" s="2">
        <f>+C71-15018.5</f>
        <v>19513.917000000001</v>
      </c>
    </row>
    <row r="72" spans="1:17" x14ac:dyDescent="0.2">
      <c r="A72" s="26" t="s">
        <v>41</v>
      </c>
      <c r="B72" s="27" t="s">
        <v>40</v>
      </c>
      <c r="C72" s="26">
        <v>34533.303999999996</v>
      </c>
      <c r="D72" s="26">
        <v>5.0000000000000001E-3</v>
      </c>
      <c r="E72">
        <f>+(C72-C$7)/C$8</f>
        <v>368.50560534752077</v>
      </c>
      <c r="F72">
        <f>ROUND(2*E72,0)/2</f>
        <v>368.5</v>
      </c>
      <c r="G72">
        <f>+C72-(C$7+F72*C$8)</f>
        <v>1.6389649972552434E-3</v>
      </c>
      <c r="J72">
        <f>+G72</f>
        <v>1.6389649972552434E-3</v>
      </c>
      <c r="O72">
        <f ca="1">+C$11+C$12*$F72</f>
        <v>0.15106770518043708</v>
      </c>
      <c r="Q72" s="2">
        <f>+C72-15018.5</f>
        <v>19514.803999999996</v>
      </c>
    </row>
    <row r="73" spans="1:17" x14ac:dyDescent="0.2">
      <c r="A73" s="26" t="s">
        <v>41</v>
      </c>
      <c r="B73" s="27" t="s">
        <v>34</v>
      </c>
      <c r="C73" s="26">
        <v>34533.446000000004</v>
      </c>
      <c r="D73" s="26">
        <v>5.0000000000000001E-3</v>
      </c>
      <c r="E73">
        <f>+(C73-C$7)/C$8</f>
        <v>368.99125290606656</v>
      </c>
      <c r="F73">
        <f>ROUND(2*E73,0)/2</f>
        <v>369</v>
      </c>
      <c r="G73">
        <f>+C73-(C$7+F73*C$8)</f>
        <v>-2.5575899999239482E-3</v>
      </c>
      <c r="J73">
        <f>+G73</f>
        <v>-2.5575899999239482E-3</v>
      </c>
      <c r="O73">
        <f ca="1">+C$11+C$12*$F73</f>
        <v>0.15106645534995228</v>
      </c>
      <c r="Q73" s="2">
        <f>+C73-15018.5</f>
        <v>19514.946000000004</v>
      </c>
    </row>
    <row r="74" spans="1:17" x14ac:dyDescent="0.2">
      <c r="A74" s="26" t="s">
        <v>41</v>
      </c>
      <c r="B74" s="27" t="s">
        <v>34</v>
      </c>
      <c r="C74" s="26">
        <v>34534.328999999998</v>
      </c>
      <c r="D74" s="26">
        <v>5.0000000000000001E-3</v>
      </c>
      <c r="E74">
        <f>+(C74-C$7)/C$8</f>
        <v>372.01115990727584</v>
      </c>
      <c r="F74">
        <f>ROUND(2*E74,0)/2</f>
        <v>372</v>
      </c>
      <c r="G74">
        <f>+C74-(C$7+F74*C$8)</f>
        <v>3.263079997850582E-3</v>
      </c>
      <c r="J74">
        <f>+G74</f>
        <v>3.263079997850582E-3</v>
      </c>
      <c r="O74">
        <f ca="1">+C$11+C$12*$F74</f>
        <v>0.15105895636704361</v>
      </c>
      <c r="Q74" s="2">
        <f>+C74-15018.5</f>
        <v>19515.828999999998</v>
      </c>
    </row>
    <row r="75" spans="1:17" x14ac:dyDescent="0.2">
      <c r="A75" s="26" t="s">
        <v>41</v>
      </c>
      <c r="B75" s="27" t="s">
        <v>40</v>
      </c>
      <c r="C75" s="26">
        <v>34534.476000000002</v>
      </c>
      <c r="D75" s="26">
        <v>5.0000000000000001E-3</v>
      </c>
      <c r="E75">
        <f>+(C75-C$7)/C$8</f>
        <v>372.51390773195772</v>
      </c>
      <c r="F75">
        <f>ROUND(2*E75,0)/2</f>
        <v>372.5</v>
      </c>
      <c r="G75">
        <f>+C75-(C$7+F75*C$8)</f>
        <v>4.0665249980520457E-3</v>
      </c>
      <c r="J75">
        <f>+G75</f>
        <v>4.0665249980520457E-3</v>
      </c>
      <c r="O75">
        <f ca="1">+C$11+C$12*$F75</f>
        <v>0.15105770653655881</v>
      </c>
      <c r="Q75" s="2">
        <f>+C75-15018.5</f>
        <v>19515.976000000002</v>
      </c>
    </row>
    <row r="76" spans="1:17" x14ac:dyDescent="0.2">
      <c r="A76" s="26" t="s">
        <v>41</v>
      </c>
      <c r="B76" s="27" t="s">
        <v>40</v>
      </c>
      <c r="C76" s="26">
        <v>34535.339999999997</v>
      </c>
      <c r="D76" s="26">
        <v>0.01</v>
      </c>
      <c r="E76">
        <f>+(C76-C$7)/C$8</f>
        <v>375.46883372181475</v>
      </c>
      <c r="F76">
        <f>ROUND(2*E76,0)/2</f>
        <v>375.5</v>
      </c>
      <c r="G76">
        <f>+C76-(C$7+F76*C$8)</f>
        <v>-9.1128050044062547E-3</v>
      </c>
      <c r="J76">
        <f>+G76</f>
        <v>-9.1128050044062547E-3</v>
      </c>
      <c r="O76">
        <f ca="1">+C$11+C$12*$F76</f>
        <v>0.15105020755365012</v>
      </c>
      <c r="Q76" s="2">
        <f>+C76-15018.5</f>
        <v>19516.839999999997</v>
      </c>
    </row>
    <row r="77" spans="1:17" x14ac:dyDescent="0.2">
      <c r="A77" s="26" t="s">
        <v>41</v>
      </c>
      <c r="B77" s="27" t="s">
        <v>34</v>
      </c>
      <c r="C77" s="26">
        <v>34535.491000000002</v>
      </c>
      <c r="D77" s="26">
        <v>5.0000000000000001E-3</v>
      </c>
      <c r="E77">
        <f>+(C77-C$7)/C$8</f>
        <v>375.98526175941555</v>
      </c>
      <c r="F77">
        <f>ROUND(2*E77,0)/2</f>
        <v>376</v>
      </c>
      <c r="G77">
        <f>+C77-(C$7+F77*C$8)</f>
        <v>-4.3093600033898838E-3</v>
      </c>
      <c r="J77">
        <f>+G77</f>
        <v>-4.3093600033898838E-3</v>
      </c>
      <c r="O77">
        <f ca="1">+C$11+C$12*$F77</f>
        <v>0.15104895772316534</v>
      </c>
      <c r="Q77" s="2">
        <f>+C77-15018.5</f>
        <v>19516.991000000002</v>
      </c>
    </row>
    <row r="78" spans="1:17" x14ac:dyDescent="0.2">
      <c r="A78" s="26" t="s">
        <v>41</v>
      </c>
      <c r="B78" s="27" t="s">
        <v>40</v>
      </c>
      <c r="C78" s="26">
        <v>34536.230000000003</v>
      </c>
      <c r="D78" s="26">
        <v>5.0000000000000001E-3</v>
      </c>
      <c r="E78">
        <f>+(C78-C$7)/C$8</f>
        <v>378.51268109566939</v>
      </c>
      <c r="F78">
        <f>ROUND(2*E78,0)/2</f>
        <v>378.5</v>
      </c>
      <c r="G78">
        <f>+C78-(C$7+F78*C$8)</f>
        <v>3.707864998432342E-3</v>
      </c>
      <c r="J78">
        <f>+G78</f>
        <v>3.707864998432342E-3</v>
      </c>
      <c r="O78">
        <f ca="1">+C$11+C$12*$F78</f>
        <v>0.15104270857074145</v>
      </c>
      <c r="Q78" s="2">
        <f>+C78-15018.5</f>
        <v>19517.730000000003</v>
      </c>
    </row>
    <row r="79" spans="1:17" x14ac:dyDescent="0.2">
      <c r="A79" s="26" t="s">
        <v>41</v>
      </c>
      <c r="B79" s="27" t="s">
        <v>34</v>
      </c>
      <c r="C79" s="26">
        <v>34536.373</v>
      </c>
      <c r="D79" s="26">
        <v>5.0000000000000001E-3</v>
      </c>
      <c r="E79">
        <f>+(C79-C$7)/C$8</f>
        <v>379.00174870740756</v>
      </c>
      <c r="F79">
        <f>ROUND(2*E79,0)/2</f>
        <v>379</v>
      </c>
      <c r="G79">
        <f>+C79-(C$7+F79*C$8)</f>
        <v>5.1130999781889841E-4</v>
      </c>
      <c r="J79">
        <f>+G79</f>
        <v>5.1130999781889841E-4</v>
      </c>
      <c r="O79">
        <f ca="1">+C$11+C$12*$F79</f>
        <v>0.15104145874025665</v>
      </c>
      <c r="Q79" s="2">
        <f>+C79-15018.5</f>
        <v>19517.873</v>
      </c>
    </row>
    <row r="80" spans="1:17" x14ac:dyDescent="0.2">
      <c r="A80" s="26" t="s">
        <v>41</v>
      </c>
      <c r="B80" s="27" t="s">
        <v>40</v>
      </c>
      <c r="C80" s="26">
        <v>34537.400999999998</v>
      </c>
      <c r="D80" s="26">
        <v>5.0000000000000001E-3</v>
      </c>
      <c r="E80">
        <f>+(C80-C$7)/C$8</f>
        <v>382.51756342683933</v>
      </c>
      <c r="F80">
        <f>ROUND(2*E80,0)/2</f>
        <v>382.5</v>
      </c>
      <c r="G80">
        <f>+C80-(C$7+F80*C$8)</f>
        <v>5.1354249953874387E-3</v>
      </c>
      <c r="J80">
        <f>+G80</f>
        <v>5.1354249953874387E-3</v>
      </c>
      <c r="O80">
        <f ca="1">+C$11+C$12*$F80</f>
        <v>0.15103270992686318</v>
      </c>
      <c r="Q80" s="2">
        <f>+C80-15018.5</f>
        <v>19518.900999999998</v>
      </c>
    </row>
    <row r="81" spans="1:17" x14ac:dyDescent="0.2">
      <c r="A81" s="26" t="s">
        <v>41</v>
      </c>
      <c r="B81" s="27" t="s">
        <v>40</v>
      </c>
      <c r="C81" s="26">
        <v>34538.28</v>
      </c>
      <c r="D81" s="26">
        <v>5.0000000000000001E-3</v>
      </c>
      <c r="E81">
        <f>+(C81-C$7)/C$8</f>
        <v>385.52379021515458</v>
      </c>
      <c r="F81">
        <f>ROUND(2*E81,0)/2</f>
        <v>385.5</v>
      </c>
      <c r="G81">
        <f>+C81-(C$7+F81*C$8)</f>
        <v>6.9560949996230192E-3</v>
      </c>
      <c r="J81">
        <f>+G81</f>
        <v>6.9560949996230192E-3</v>
      </c>
      <c r="O81">
        <f ca="1">+C$11+C$12*$F81</f>
        <v>0.15102521094395449</v>
      </c>
      <c r="Q81" s="2">
        <f>+C81-15018.5</f>
        <v>19519.78</v>
      </c>
    </row>
    <row r="82" spans="1:17" x14ac:dyDescent="0.2">
      <c r="A82" s="26" t="s">
        <v>41</v>
      </c>
      <c r="B82" s="27" t="s">
        <v>34</v>
      </c>
      <c r="C82" s="26">
        <v>34538.434000000001</v>
      </c>
      <c r="D82" s="26">
        <v>1.4999999999999999E-2</v>
      </c>
      <c r="E82">
        <f>+(C82-C$7)/C$8</f>
        <v>386.05047841243214</v>
      </c>
      <c r="F82">
        <f>ROUND(2*E82,0)/2</f>
        <v>386</v>
      </c>
      <c r="G82">
        <f>+C82-(C$7+F82*C$8)</f>
        <v>1.4759539997612592E-2</v>
      </c>
      <c r="J82">
        <f>+G82</f>
        <v>1.4759539997612592E-2</v>
      </c>
      <c r="O82">
        <f ca="1">+C$11+C$12*$F82</f>
        <v>0.15102396111346972</v>
      </c>
      <c r="Q82" s="2">
        <f>+C82-15018.5</f>
        <v>19519.934000000001</v>
      </c>
    </row>
    <row r="83" spans="1:17" x14ac:dyDescent="0.2">
      <c r="A83" s="26" t="s">
        <v>41</v>
      </c>
      <c r="B83" s="27" t="s">
        <v>34</v>
      </c>
      <c r="C83" s="26">
        <v>34539.294999999998</v>
      </c>
      <c r="D83" s="26">
        <v>5.0000000000000001E-3</v>
      </c>
      <c r="E83">
        <f>+(C83-C$7)/C$8</f>
        <v>388.99514424261241</v>
      </c>
      <c r="F83">
        <f>ROUND(2*E83,0)/2</f>
        <v>389</v>
      </c>
      <c r="G83">
        <f>+C83-(C$7+F83*C$8)</f>
        <v>-1.4197900018189102E-3</v>
      </c>
      <c r="J83">
        <f>+G83</f>
        <v>-1.4197900018189102E-3</v>
      </c>
      <c r="O83">
        <f ca="1">+C$11+C$12*$F83</f>
        <v>0.15101646213056102</v>
      </c>
      <c r="Q83" s="2">
        <f>+C83-15018.5</f>
        <v>19520.794999999998</v>
      </c>
    </row>
    <row r="84" spans="1:17" x14ac:dyDescent="0.2">
      <c r="A84" s="26" t="s">
        <v>41</v>
      </c>
      <c r="B84" s="27" t="s">
        <v>40</v>
      </c>
      <c r="C84" s="26">
        <v>34539.449999999997</v>
      </c>
      <c r="D84" s="26">
        <v>5.0000000000000001E-3</v>
      </c>
      <c r="E84">
        <f>+(C84-C$7)/C$8</f>
        <v>389.52525249310725</v>
      </c>
      <c r="F84">
        <f>ROUND(2*E84,0)/2</f>
        <v>389.5</v>
      </c>
      <c r="G84">
        <f>+C84-(C$7+F84*C$8)</f>
        <v>7.3836549927364103E-3</v>
      </c>
      <c r="J84">
        <f>+G84</f>
        <v>7.3836549927364103E-3</v>
      </c>
      <c r="O84">
        <f ca="1">+C$11+C$12*$F84</f>
        <v>0.15101521230007625</v>
      </c>
      <c r="Q84" s="2">
        <f>+C84-15018.5</f>
        <v>19520.949999999997</v>
      </c>
    </row>
    <row r="85" spans="1:17" x14ac:dyDescent="0.2">
      <c r="A85" s="26" t="s">
        <v>41</v>
      </c>
      <c r="B85" s="27" t="s">
        <v>40</v>
      </c>
      <c r="C85" s="26">
        <v>34540.321000000004</v>
      </c>
      <c r="D85" s="26">
        <v>5.0000000000000001E-3</v>
      </c>
      <c r="E85">
        <f>+(C85-C$7)/C$8</f>
        <v>392.50411885560959</v>
      </c>
      <c r="F85">
        <f>ROUND(2*E85,0)/2</f>
        <v>392.5</v>
      </c>
      <c r="G85">
        <f>+C85-(C$7+F85*C$8)</f>
        <v>1.204325002618134E-3</v>
      </c>
      <c r="J85">
        <f>+G85</f>
        <v>1.204325002618134E-3</v>
      </c>
      <c r="O85">
        <f ca="1">+C$11+C$12*$F85</f>
        <v>0.15100771331716756</v>
      </c>
      <c r="Q85" s="2">
        <f>+C85-15018.5</f>
        <v>19521.821000000004</v>
      </c>
    </row>
    <row r="86" spans="1:17" x14ac:dyDescent="0.2">
      <c r="A86" s="26" t="s">
        <v>41</v>
      </c>
      <c r="B86" s="27" t="s">
        <v>34</v>
      </c>
      <c r="C86" s="26">
        <v>34541.339999999997</v>
      </c>
      <c r="D86" s="26">
        <v>5.0000000000000001E-3</v>
      </c>
      <c r="E86">
        <f>+(C86-C$7)/C$8</f>
        <v>395.98915309596146</v>
      </c>
      <c r="F86">
        <f>ROUND(2*E86,0)/2</f>
        <v>396</v>
      </c>
      <c r="G86">
        <f>+C86-(C$7+F86*C$8)</f>
        <v>-3.1715600052848458E-3</v>
      </c>
      <c r="J86">
        <f>+G86</f>
        <v>-3.1715600052848458E-3</v>
      </c>
      <c r="O86">
        <f ca="1">+C$11+C$12*$F86</f>
        <v>0.15099896450377409</v>
      </c>
      <c r="Q86" s="2">
        <f>+C86-15018.5</f>
        <v>19522.839999999997</v>
      </c>
    </row>
    <row r="87" spans="1:17" x14ac:dyDescent="0.2">
      <c r="A87" s="26" t="s">
        <v>41</v>
      </c>
      <c r="B87" s="27" t="s">
        <v>40</v>
      </c>
      <c r="C87" s="26">
        <v>34541.489000000001</v>
      </c>
      <c r="D87" s="26">
        <v>5.0000000000000001E-3</v>
      </c>
      <c r="E87">
        <f>+(C87-C$7)/C$8</f>
        <v>396.49874102710277</v>
      </c>
      <c r="F87">
        <f>ROUND(2*E87,0)/2</f>
        <v>396.5</v>
      </c>
      <c r="G87">
        <f>+C87-(C$7+F87*C$8)</f>
        <v>-3.6811499739997089E-4</v>
      </c>
      <c r="J87">
        <f>+G87</f>
        <v>-3.6811499739997089E-4</v>
      </c>
      <c r="O87">
        <f ca="1">+C$11+C$12*$F87</f>
        <v>0.15099771467328932</v>
      </c>
      <c r="Q87" s="2">
        <f>+C87-15018.5</f>
        <v>19522.989000000001</v>
      </c>
    </row>
    <row r="88" spans="1:17" x14ac:dyDescent="0.2">
      <c r="A88" s="26" t="s">
        <v>41</v>
      </c>
      <c r="B88" s="27" t="s">
        <v>34</v>
      </c>
      <c r="C88" s="26">
        <v>34542.224999999999</v>
      </c>
      <c r="D88" s="26">
        <v>5.0000000000000001E-3</v>
      </c>
      <c r="E88">
        <f>+(C88-C$7)/C$8</f>
        <v>399.01590020365501</v>
      </c>
      <c r="F88">
        <f>ROUND(2*E88,0)/2</f>
        <v>399</v>
      </c>
      <c r="G88">
        <f>+C88-(C$7+F88*C$8)</f>
        <v>4.649109992897138E-3</v>
      </c>
      <c r="J88">
        <f>+G88</f>
        <v>4.649109992897138E-3</v>
      </c>
      <c r="O88">
        <f ca="1">+C$11+C$12*$F88</f>
        <v>0.1509914655208654</v>
      </c>
      <c r="Q88" s="2">
        <f>+C88-15018.5</f>
        <v>19523.724999999999</v>
      </c>
    </row>
    <row r="89" spans="1:17" x14ac:dyDescent="0.2">
      <c r="A89" s="26" t="s">
        <v>41</v>
      </c>
      <c r="B89" s="27" t="s">
        <v>40</v>
      </c>
      <c r="C89" s="26">
        <v>34543.241000000002</v>
      </c>
      <c r="D89" s="26">
        <v>5.0000000000000001E-3</v>
      </c>
      <c r="E89">
        <f>+(C89-C$7)/C$8</f>
        <v>402.49067428435501</v>
      </c>
      <c r="F89">
        <f>ROUND(2*E89,0)/2</f>
        <v>402.5</v>
      </c>
      <c r="G89">
        <f>+C89-(C$7+F89*C$8)</f>
        <v>-2.7267749974271283E-3</v>
      </c>
      <c r="J89">
        <f>+G89</f>
        <v>-2.7267749974271283E-3</v>
      </c>
      <c r="O89">
        <f ca="1">+C$11+C$12*$F89</f>
        <v>0.15098271670747193</v>
      </c>
      <c r="Q89" s="2">
        <f>+C89-15018.5</f>
        <v>19524.741000000002</v>
      </c>
    </row>
    <row r="90" spans="1:17" x14ac:dyDescent="0.2">
      <c r="A90" s="26" t="s">
        <v>41</v>
      </c>
      <c r="B90" s="27" t="s">
        <v>34</v>
      </c>
      <c r="C90" s="26">
        <v>34543.389000000003</v>
      </c>
      <c r="D90" s="26">
        <v>5.0000000000000001E-3</v>
      </c>
      <c r="E90">
        <f>+(C90-C$7)/C$8</f>
        <v>402.99684216225421</v>
      </c>
      <c r="F90">
        <f>ROUND(2*E90,0)/2</f>
        <v>403</v>
      </c>
      <c r="G90">
        <f>+C90-(C$7+F90*C$8)</f>
        <v>-9.2333000065991655E-4</v>
      </c>
      <c r="J90">
        <f>+G90</f>
        <v>-9.2333000065991655E-4</v>
      </c>
      <c r="O90">
        <f ca="1">+C$11+C$12*$F90</f>
        <v>0.15098146687698716</v>
      </c>
      <c r="Q90" s="2">
        <f>+C90-15018.5</f>
        <v>19524.889000000003</v>
      </c>
    </row>
    <row r="91" spans="1:17" x14ac:dyDescent="0.2">
      <c r="A91" s="26" t="s">
        <v>41</v>
      </c>
      <c r="B91" s="27" t="s">
        <v>40</v>
      </c>
      <c r="C91" s="26">
        <v>34546.464999999997</v>
      </c>
      <c r="D91" s="26">
        <v>5.0000000000000001E-3</v>
      </c>
      <c r="E91">
        <f>+(C91-C$7)/C$8</f>
        <v>413.51692589471173</v>
      </c>
      <c r="F91">
        <f>ROUND(2*E91,0)/2</f>
        <v>413.5</v>
      </c>
      <c r="G91">
        <f>+C91-(C$7+F91*C$8)</f>
        <v>4.9490149976918474E-3</v>
      </c>
      <c r="J91">
        <f>+G91</f>
        <v>4.9490149976918474E-3</v>
      </c>
      <c r="O91">
        <f ca="1">+C$11+C$12*$F91</f>
        <v>0.15095522043680676</v>
      </c>
      <c r="Q91" s="2">
        <f>+C91-15018.5</f>
        <v>19527.964999999997</v>
      </c>
    </row>
    <row r="92" spans="1:17" x14ac:dyDescent="0.2">
      <c r="A92" s="26" t="s">
        <v>41</v>
      </c>
      <c r="B92" s="27" t="s">
        <v>34</v>
      </c>
      <c r="C92" s="26">
        <v>34562.400000000001</v>
      </c>
      <c r="D92" s="26">
        <v>5.0000000000000001E-3</v>
      </c>
      <c r="E92">
        <f>+(C92-C$7)/C$8</f>
        <v>468.01547409923319</v>
      </c>
      <c r="F92">
        <f>ROUND(2*E92,0)/2</f>
        <v>468</v>
      </c>
      <c r="G92">
        <f>+C92-(C$7+F92*C$8)</f>
        <v>4.5245200017234311E-3</v>
      </c>
      <c r="J92">
        <f>+G92</f>
        <v>4.5245200017234311E-3</v>
      </c>
      <c r="O92">
        <f ca="1">+C$11+C$12*$F92</f>
        <v>0.15081898891396558</v>
      </c>
      <c r="Q92" s="2">
        <f>+C92-15018.5</f>
        <v>19543.900000000001</v>
      </c>
    </row>
    <row r="93" spans="1:17" x14ac:dyDescent="0.2">
      <c r="A93" s="26" t="s">
        <v>41</v>
      </c>
      <c r="B93" s="27" t="s">
        <v>34</v>
      </c>
      <c r="C93" s="26">
        <v>34564.442999999999</v>
      </c>
      <c r="D93" s="26">
        <v>5.0000000000000001E-3</v>
      </c>
      <c r="E93">
        <f>+(C93-C$7)/C$8</f>
        <v>475.00264284612274</v>
      </c>
      <c r="F93">
        <f>ROUND(2*E93,0)/2</f>
        <v>475</v>
      </c>
      <c r="G93">
        <f>+C93-(C$7+F93*C$8)</f>
        <v>7.7274999785004184E-4</v>
      </c>
      <c r="J93">
        <f>+G93</f>
        <v>7.7274999785004184E-4</v>
      </c>
      <c r="O93">
        <f ca="1">+C$11+C$12*$F93</f>
        <v>0.15080149128717862</v>
      </c>
      <c r="Q93" s="2">
        <f>+C93-15018.5</f>
        <v>19545.942999999999</v>
      </c>
    </row>
    <row r="94" spans="1:17" x14ac:dyDescent="0.2">
      <c r="A94" s="26" t="s">
        <v>41</v>
      </c>
      <c r="B94" s="27" t="s">
        <v>40</v>
      </c>
      <c r="C94" s="26">
        <v>34565.457999999999</v>
      </c>
      <c r="D94" s="26">
        <v>0.01</v>
      </c>
      <c r="E94">
        <f>+(C94-C$7)/C$8</f>
        <v>478.47399687358057</v>
      </c>
      <c r="F94">
        <f>ROUND(2*E94,0)/2</f>
        <v>478.5</v>
      </c>
      <c r="G94">
        <f>+C94-(C$7+F94*C$8)</f>
        <v>-7.6031350035918877E-3</v>
      </c>
      <c r="J94">
        <f>+G94</f>
        <v>-7.6031350035918877E-3</v>
      </c>
      <c r="O94">
        <f ca="1">+C$11+C$12*$F94</f>
        <v>0.15079274247378516</v>
      </c>
      <c r="Q94" s="2">
        <f>+C94-15018.5</f>
        <v>19546.957999999999</v>
      </c>
    </row>
    <row r="95" spans="1:17" x14ac:dyDescent="0.2">
      <c r="A95" s="26" t="s">
        <v>41</v>
      </c>
      <c r="B95" s="27" t="s">
        <v>40</v>
      </c>
      <c r="C95" s="26">
        <v>34566.35</v>
      </c>
      <c r="D95" s="26">
        <v>5.0000000000000001E-3</v>
      </c>
      <c r="E95">
        <f>+(C95-C$7)/C$8</f>
        <v>481.52468435386976</v>
      </c>
      <c r="F95">
        <f>ROUND(2*E95,0)/2</f>
        <v>481.5</v>
      </c>
      <c r="G95">
        <f>+C95-(C$7+F95*C$8)</f>
        <v>7.2175349996541627E-3</v>
      </c>
      <c r="J95">
        <f>+G95</f>
        <v>7.2175349996541627E-3</v>
      </c>
      <c r="O95">
        <f ca="1">+C$11+C$12*$F95</f>
        <v>0.15078524349087646</v>
      </c>
      <c r="Q95" s="2">
        <f>+C95-15018.5</f>
        <v>19547.849999999999</v>
      </c>
    </row>
    <row r="96" spans="1:17" x14ac:dyDescent="0.2">
      <c r="A96" s="26" t="s">
        <v>41</v>
      </c>
      <c r="B96" s="27" t="s">
        <v>40</v>
      </c>
      <c r="C96" s="26">
        <v>34568.394999999997</v>
      </c>
      <c r="D96" s="26">
        <v>5.0000000000000001E-3</v>
      </c>
      <c r="E96">
        <f>+(C96-C$7)/C$8</f>
        <v>488.5186932072188</v>
      </c>
      <c r="F96">
        <f>ROUND(2*E96,0)/2</f>
        <v>488.5</v>
      </c>
      <c r="G96">
        <f>+C96-(C$7+F96*C$8)</f>
        <v>5.4657649961882271E-3</v>
      </c>
      <c r="J96">
        <f>+G96</f>
        <v>5.4657649961882271E-3</v>
      </c>
      <c r="O96">
        <f ca="1">+C$11+C$12*$F96</f>
        <v>0.15076774586408953</v>
      </c>
      <c r="Q96" s="2">
        <f>+C96-15018.5</f>
        <v>19549.894999999997</v>
      </c>
    </row>
    <row r="97" spans="1:17" x14ac:dyDescent="0.2">
      <c r="A97" s="26" t="s">
        <v>41</v>
      </c>
      <c r="B97" s="27" t="s">
        <v>34</v>
      </c>
      <c r="C97" s="26">
        <v>34569.423000000003</v>
      </c>
      <c r="D97" s="26">
        <v>0.01</v>
      </c>
      <c r="E97">
        <f>+(C97-C$7)/C$8</f>
        <v>492.03450792667542</v>
      </c>
      <c r="F97">
        <f>ROUND(2*E97,0)/2</f>
        <v>492</v>
      </c>
      <c r="G97">
        <f>+C97-(C$7+F97*C$8)</f>
        <v>1.0089880001032725E-2</v>
      </c>
      <c r="J97">
        <f>+G97</f>
        <v>1.0089880001032725E-2</v>
      </c>
      <c r="O97">
        <f ca="1">+C$11+C$12*$F97</f>
        <v>0.15075899705069606</v>
      </c>
      <c r="Q97" s="2">
        <f>+C97-15018.5</f>
        <v>19550.923000000003</v>
      </c>
    </row>
    <row r="98" spans="1:17" x14ac:dyDescent="0.2">
      <c r="A98" s="26" t="s">
        <v>41</v>
      </c>
      <c r="B98" s="27" t="s">
        <v>34</v>
      </c>
      <c r="C98" s="26">
        <v>34570.300000000003</v>
      </c>
      <c r="D98" s="26">
        <v>0.01</v>
      </c>
      <c r="E98">
        <f>+(C98-C$7)/C$8</f>
        <v>495.03389460853128</v>
      </c>
      <c r="F98">
        <f>ROUND(2*E98,0)/2</f>
        <v>495</v>
      </c>
      <c r="G98">
        <f>+C98-(C$7+F98*C$8)</f>
        <v>9.9105499975848943E-3</v>
      </c>
      <c r="J98">
        <f>+G98</f>
        <v>9.9105499975848943E-3</v>
      </c>
      <c r="O98">
        <f ca="1">+C$11+C$12*$F98</f>
        <v>0.15075149806778737</v>
      </c>
      <c r="Q98" s="2">
        <f>+C98-15018.5</f>
        <v>19551.800000000003</v>
      </c>
    </row>
    <row r="99" spans="1:17" x14ac:dyDescent="0.2">
      <c r="A99" s="26" t="s">
        <v>41</v>
      </c>
      <c r="B99" s="27" t="s">
        <v>40</v>
      </c>
      <c r="C99" s="26">
        <v>34571.313999999998</v>
      </c>
      <c r="D99" s="26">
        <v>5.0000000000000001E-3</v>
      </c>
      <c r="E99">
        <f>+(C99-C$7)/C$8</f>
        <v>498.50182858274695</v>
      </c>
      <c r="F99">
        <f>ROUND(2*E99,0)/2</f>
        <v>498.5</v>
      </c>
      <c r="G99">
        <f>+C99-(C$7+F99*C$8)</f>
        <v>5.346649995772168E-4</v>
      </c>
      <c r="J99">
        <f>+G99</f>
        <v>5.346649995772168E-4</v>
      </c>
      <c r="O99">
        <f ca="1">+C$11+C$12*$F99</f>
        <v>0.1507427492543939</v>
      </c>
      <c r="Q99" s="2">
        <f>+C99-15018.5</f>
        <v>19552.813999999998</v>
      </c>
    </row>
    <row r="100" spans="1:17" x14ac:dyDescent="0.2">
      <c r="A100" s="26" t="s">
        <v>41</v>
      </c>
      <c r="B100" s="27" t="s">
        <v>34</v>
      </c>
      <c r="C100" s="26">
        <v>34571.46</v>
      </c>
      <c r="D100" s="26">
        <v>5.0000000000000001E-3</v>
      </c>
      <c r="E100">
        <f>+(C100-C$7)/C$8</f>
        <v>499.00115635418672</v>
      </c>
      <c r="F100">
        <f>ROUND(2*E100,0)/2</f>
        <v>499</v>
      </c>
      <c r="G100">
        <f>+C100-(C$7+F100*C$8)</f>
        <v>3.3810999593697488E-4</v>
      </c>
      <c r="J100">
        <f>+G100</f>
        <v>3.3810999593697488E-4</v>
      </c>
      <c r="O100">
        <f ca="1">+C$11+C$12*$F100</f>
        <v>0.15074149942390913</v>
      </c>
      <c r="Q100" s="2">
        <f>+C100-15018.5</f>
        <v>19552.96</v>
      </c>
    </row>
    <row r="101" spans="1:17" x14ac:dyDescent="0.2">
      <c r="A101" s="26" t="s">
        <v>41</v>
      </c>
      <c r="B101" s="27" t="s">
        <v>34</v>
      </c>
      <c r="C101" s="26">
        <v>34572.334000000003</v>
      </c>
      <c r="D101" s="26">
        <v>5.0000000000000001E-3</v>
      </c>
      <c r="E101">
        <f>+(C101-C$7)/C$8</f>
        <v>501.99028287636582</v>
      </c>
      <c r="F101">
        <f>ROUND(2*E101,0)/2</f>
        <v>502</v>
      </c>
      <c r="G101">
        <f>+C101-(C$7+F101*C$8)</f>
        <v>-2.8412199972080998E-3</v>
      </c>
      <c r="J101">
        <f>+G101</f>
        <v>-2.8412199972080998E-3</v>
      </c>
      <c r="O101">
        <f ca="1">+C$11+C$12*$F101</f>
        <v>0.15073400044100044</v>
      </c>
      <c r="Q101" s="2">
        <f>+C101-15018.5</f>
        <v>19553.834000000003</v>
      </c>
    </row>
    <row r="102" spans="1:17" x14ac:dyDescent="0.2">
      <c r="A102" s="26" t="s">
        <v>41</v>
      </c>
      <c r="B102" s="27" t="s">
        <v>40</v>
      </c>
      <c r="C102" s="26">
        <v>34572.483</v>
      </c>
      <c r="D102" s="26">
        <v>5.0000000000000001E-3</v>
      </c>
      <c r="E102">
        <f>+(C102-C$7)/C$8</f>
        <v>502.4998708074823</v>
      </c>
      <c r="F102">
        <f>ROUND(2*E102,0)/2</f>
        <v>502.5</v>
      </c>
      <c r="G102">
        <f>+C102-(C$7+F102*C$8)</f>
        <v>-3.7775003875140101E-5</v>
      </c>
      <c r="J102">
        <f>+G102</f>
        <v>-3.7775003875140101E-5</v>
      </c>
      <c r="O102">
        <f ca="1">+C$11+C$12*$F102</f>
        <v>0.15073275061051566</v>
      </c>
      <c r="Q102" s="2">
        <f>+C102-15018.5</f>
        <v>19553.983</v>
      </c>
    </row>
    <row r="103" spans="1:17" x14ac:dyDescent="0.2">
      <c r="A103" s="26" t="s">
        <v>41</v>
      </c>
      <c r="B103" s="27" t="s">
        <v>40</v>
      </c>
      <c r="C103" s="26">
        <v>34573.355000000003</v>
      </c>
      <c r="D103" s="26">
        <v>5.0000000000000001E-3</v>
      </c>
      <c r="E103">
        <f>+(C103-C$7)/C$8</f>
        <v>505.48215722320197</v>
      </c>
      <c r="F103">
        <f>ROUND(2*E103,0)/2</f>
        <v>505.5</v>
      </c>
      <c r="G103">
        <f>+C103-(C$7+F103*C$8)</f>
        <v>-5.2171049974276684E-3</v>
      </c>
      <c r="J103">
        <f>+G103</f>
        <v>-5.2171049974276684E-3</v>
      </c>
      <c r="O103">
        <f ca="1">+C$11+C$12*$F103</f>
        <v>0.15072525162760697</v>
      </c>
      <c r="Q103" s="2">
        <f>+C103-15018.5</f>
        <v>19554.855000000003</v>
      </c>
    </row>
    <row r="104" spans="1:17" x14ac:dyDescent="0.2">
      <c r="A104" s="26" t="s">
        <v>41</v>
      </c>
      <c r="B104" s="27" t="s">
        <v>34</v>
      </c>
      <c r="C104" s="26">
        <v>34573.512999999999</v>
      </c>
      <c r="D104" s="26">
        <v>5.0000000000000001E-3</v>
      </c>
      <c r="E104">
        <f>+(C104-C$7)/C$8</f>
        <v>506.0225256333735</v>
      </c>
      <c r="F104">
        <f>ROUND(2*E104,0)/2</f>
        <v>506</v>
      </c>
      <c r="G104">
        <f>+C104-(C$7+F104*C$8)</f>
        <v>6.5863399941008538E-3</v>
      </c>
      <c r="J104">
        <f>+G104</f>
        <v>6.5863399941008538E-3</v>
      </c>
      <c r="O104">
        <f ca="1">+C$11+C$12*$F104</f>
        <v>0.1507240017971222</v>
      </c>
      <c r="Q104" s="2">
        <f>+C104-15018.5</f>
        <v>19555.012999999999</v>
      </c>
    </row>
    <row r="105" spans="1:17" x14ac:dyDescent="0.2">
      <c r="A105" s="26" t="s">
        <v>41</v>
      </c>
      <c r="B105" s="27" t="s">
        <v>34</v>
      </c>
      <c r="C105" s="26">
        <v>45434.786200000002</v>
      </c>
      <c r="D105" s="26">
        <v>1E-3</v>
      </c>
      <c r="E105">
        <f>+(C105-C$7)/C$8</f>
        <v>37652.15500461006</v>
      </c>
      <c r="F105">
        <f>ROUND(2*E105,0)/2</f>
        <v>37652</v>
      </c>
      <c r="G105">
        <f>+C105-(C$7+F105*C$8)</f>
        <v>4.5322279998799786E-2</v>
      </c>
      <c r="J105">
        <f>+G105</f>
        <v>4.5322279998799786E-2</v>
      </c>
      <c r="O105">
        <f ca="1">+C$11+C$12*$F105</f>
        <v>5.7871595421743943E-2</v>
      </c>
      <c r="Q105" s="2">
        <f>+C105-15018.5</f>
        <v>30416.286200000002</v>
      </c>
    </row>
    <row r="106" spans="1:17" x14ac:dyDescent="0.2">
      <c r="A106" s="26" t="s">
        <v>41</v>
      </c>
      <c r="B106" s="27" t="s">
        <v>34</v>
      </c>
      <c r="C106" s="26">
        <v>45434.786399999997</v>
      </c>
      <c r="D106" s="26">
        <v>1E-3</v>
      </c>
      <c r="E106">
        <f>+(C106-C$7)/C$8</f>
        <v>37652.155688620689</v>
      </c>
      <c r="F106">
        <f>ROUND(2*E106,0)/2</f>
        <v>37652</v>
      </c>
      <c r="G106">
        <f>+C106-(C$7+F106*C$8)</f>
        <v>4.5522279993747361E-2</v>
      </c>
      <c r="J106">
        <f>+G106</f>
        <v>4.5522279993747361E-2</v>
      </c>
      <c r="O106">
        <f ca="1">+C$11+C$12*$F106</f>
        <v>5.7871595421743943E-2</v>
      </c>
      <c r="Q106" s="2">
        <f>+C106-15018.5</f>
        <v>30416.286399999997</v>
      </c>
    </row>
    <row r="107" spans="1:17" x14ac:dyDescent="0.2">
      <c r="A107" s="26" t="s">
        <v>41</v>
      </c>
      <c r="B107" s="27" t="s">
        <v>34</v>
      </c>
      <c r="C107" s="26">
        <v>45434.786599999999</v>
      </c>
      <c r="D107" s="26">
        <v>1.1999999999999999E-3</v>
      </c>
      <c r="E107">
        <f>+(C107-C$7)/C$8</f>
        <v>37652.15637263134</v>
      </c>
      <c r="F107">
        <f>ROUND(2*E107,0)/2</f>
        <v>37652</v>
      </c>
      <c r="G107">
        <f>+C107-(C$7+F107*C$8)</f>
        <v>4.5722279995970894E-2</v>
      </c>
      <c r="J107">
        <f>+G107</f>
        <v>4.5722279995970894E-2</v>
      </c>
      <c r="O107">
        <f ca="1">+C$11+C$12*$F107</f>
        <v>5.7871595421743943E-2</v>
      </c>
      <c r="Q107" s="2">
        <f>+C107-15018.5</f>
        <v>30416.286599999999</v>
      </c>
    </row>
    <row r="108" spans="1:17" x14ac:dyDescent="0.2">
      <c r="A108" s="26" t="s">
        <v>41</v>
      </c>
      <c r="B108" s="27" t="s">
        <v>34</v>
      </c>
      <c r="C108" s="26">
        <v>45435.6633</v>
      </c>
      <c r="D108" s="26">
        <v>8.9999999999999998E-4</v>
      </c>
      <c r="E108">
        <f>+(C108-C$7)/C$8</f>
        <v>37655.154733297233</v>
      </c>
      <c r="F108">
        <f>ROUND(2*E108,0)/2</f>
        <v>37655</v>
      </c>
      <c r="G108">
        <f>+C108-(C$7+F108*C$8)</f>
        <v>4.52429500001017E-2</v>
      </c>
      <c r="J108">
        <f>+G108</f>
        <v>4.52429500001017E-2</v>
      </c>
      <c r="O108">
        <f ca="1">+C$11+C$12*$F108</f>
        <v>5.786409643883525E-2</v>
      </c>
      <c r="Q108" s="2">
        <f>+C108-15018.5</f>
        <v>30417.1633</v>
      </c>
    </row>
    <row r="109" spans="1:17" x14ac:dyDescent="0.2">
      <c r="A109" s="26" t="s">
        <v>41</v>
      </c>
      <c r="B109" s="27" t="s">
        <v>34</v>
      </c>
      <c r="C109" s="26">
        <v>45435.663399999998</v>
      </c>
      <c r="D109" s="26">
        <v>8.9999999999999998E-4</v>
      </c>
      <c r="E109">
        <f>+(C109-C$7)/C$8</f>
        <v>37655.155075302544</v>
      </c>
      <c r="F109">
        <f>ROUND(2*E109,0)/2</f>
        <v>37655</v>
      </c>
      <c r="G109">
        <f>+C109-(C$7+F109*C$8)</f>
        <v>4.5342949997575488E-2</v>
      </c>
      <c r="J109">
        <f>+G109</f>
        <v>4.5342949997575488E-2</v>
      </c>
      <c r="O109">
        <f ca="1">+C$11+C$12*$F109</f>
        <v>5.786409643883525E-2</v>
      </c>
      <c r="Q109" s="2">
        <f>+C109-15018.5</f>
        <v>30417.163399999998</v>
      </c>
    </row>
    <row r="110" spans="1:17" x14ac:dyDescent="0.2">
      <c r="A110" s="26" t="s">
        <v>41</v>
      </c>
      <c r="B110" s="27" t="s">
        <v>34</v>
      </c>
      <c r="C110" s="26">
        <v>45435.6636</v>
      </c>
      <c r="D110" s="26">
        <v>1E-3</v>
      </c>
      <c r="E110">
        <f>+(C110-C$7)/C$8</f>
        <v>37655.155759313195</v>
      </c>
      <c r="F110">
        <f>ROUND(2*E110,0)/2</f>
        <v>37655</v>
      </c>
      <c r="G110">
        <f>+C110-(C$7+F110*C$8)</f>
        <v>4.5542949999799021E-2</v>
      </c>
      <c r="J110">
        <f>+G110</f>
        <v>4.5542949999799021E-2</v>
      </c>
      <c r="O110">
        <f ca="1">+C$11+C$12*$F110</f>
        <v>5.786409643883525E-2</v>
      </c>
      <c r="Q110" s="2">
        <f>+C110-15018.5</f>
        <v>30417.1636</v>
      </c>
    </row>
    <row r="111" spans="1:17" x14ac:dyDescent="0.2">
      <c r="A111" s="26" t="s">
        <v>41</v>
      </c>
      <c r="B111" s="27" t="s">
        <v>40</v>
      </c>
      <c r="C111" s="26">
        <v>46965.616699999999</v>
      </c>
      <c r="D111" s="26">
        <v>5.0000000000000001E-3</v>
      </c>
      <c r="E111">
        <f>+(C111-C$7)/C$8</f>
        <v>42887.676799224151</v>
      </c>
      <c r="F111">
        <f>ROUND(2*E111,0)/2</f>
        <v>42887.5</v>
      </c>
      <c r="G111">
        <f>+C111-(C$7+F111*C$8)</f>
        <v>5.1694874993700068E-2</v>
      </c>
      <c r="J111">
        <f>+G111</f>
        <v>5.1694874993700068E-2</v>
      </c>
      <c r="O111">
        <f ca="1">+C$11+C$12*$F111</f>
        <v>4.4784620415598109E-2</v>
      </c>
      <c r="Q111" s="2">
        <f>+C111-15018.5</f>
        <v>31947.116699999999</v>
      </c>
    </row>
    <row r="112" spans="1:17" x14ac:dyDescent="0.2">
      <c r="A112" s="26" t="s">
        <v>41</v>
      </c>
      <c r="B112" s="27" t="s">
        <v>40</v>
      </c>
      <c r="C112" s="26">
        <v>46965.619500000001</v>
      </c>
      <c r="D112" s="26">
        <v>1E-3</v>
      </c>
      <c r="E112">
        <f>+(C112-C$7)/C$8</f>
        <v>42887.686375373203</v>
      </c>
      <c r="F112">
        <f>ROUND(2*E112,0)/2</f>
        <v>42887.5</v>
      </c>
      <c r="G112">
        <f>+C112-(C$7+F112*C$8)</f>
        <v>5.4494874995725695E-2</v>
      </c>
      <c r="J112">
        <f>+G112</f>
        <v>5.4494874995725695E-2</v>
      </c>
      <c r="O112">
        <f ca="1">+C$11+C$12*$F112</f>
        <v>4.4784620415598109E-2</v>
      </c>
      <c r="Q112" s="2">
        <f>+C112-15018.5</f>
        <v>31947.119500000001</v>
      </c>
    </row>
    <row r="113" spans="1:17" x14ac:dyDescent="0.2">
      <c r="A113" s="26" t="s">
        <v>41</v>
      </c>
      <c r="B113" s="27" t="s">
        <v>40</v>
      </c>
      <c r="C113" s="26">
        <v>46965.619899999998</v>
      </c>
      <c r="D113" s="26">
        <v>1E-3</v>
      </c>
      <c r="E113">
        <f>+(C113-C$7)/C$8</f>
        <v>42887.687743394483</v>
      </c>
      <c r="F113">
        <f>ROUND(2*E113,0)/2</f>
        <v>42887.5</v>
      </c>
      <c r="G113">
        <f>+C113-(C$7+F113*C$8)</f>
        <v>5.4894874992896803E-2</v>
      </c>
      <c r="J113">
        <f>+G113</f>
        <v>5.4894874992896803E-2</v>
      </c>
      <c r="O113">
        <f ca="1">+C$11+C$12*$F113</f>
        <v>4.4784620415598109E-2</v>
      </c>
      <c r="Q113" s="2">
        <f>+C113-15018.5</f>
        <v>31947.119899999998</v>
      </c>
    </row>
    <row r="114" spans="1:17" x14ac:dyDescent="0.2">
      <c r="A114" s="26" t="s">
        <v>41</v>
      </c>
      <c r="B114" s="27" t="s">
        <v>34</v>
      </c>
      <c r="C114" s="26">
        <v>46971.6155</v>
      </c>
      <c r="D114" s="26">
        <v>1E-3</v>
      </c>
      <c r="E114">
        <f>+(C114-C$7)/C$8</f>
        <v>42908.19301453443</v>
      </c>
      <c r="F114">
        <f>ROUND(2*E114,0)/2</f>
        <v>42908</v>
      </c>
      <c r="G114">
        <f>+C114-(C$7+F114*C$8)</f>
        <v>5.6436119994032197E-2</v>
      </c>
      <c r="J114">
        <f>+G114</f>
        <v>5.6436119994032197E-2</v>
      </c>
      <c r="O114">
        <f ca="1">+C$11+C$12*$F114</f>
        <v>4.4733377365722082E-2</v>
      </c>
      <c r="Q114" s="2">
        <f>+C114-15018.5</f>
        <v>31953.1155</v>
      </c>
    </row>
    <row r="115" spans="1:17" x14ac:dyDescent="0.2">
      <c r="A115" s="26" t="s">
        <v>41</v>
      </c>
      <c r="B115" s="27" t="s">
        <v>34</v>
      </c>
      <c r="C115" s="26">
        <v>46971.616699999999</v>
      </c>
      <c r="D115" s="26">
        <v>2E-3</v>
      </c>
      <c r="E115">
        <f>+(C115-C$7)/C$8</f>
        <v>42908.197118598298</v>
      </c>
      <c r="F115">
        <f>ROUND(2*E115,0)/2</f>
        <v>42908</v>
      </c>
      <c r="G115">
        <f>+C115-(C$7+F115*C$8)</f>
        <v>5.7636119992821477E-2</v>
      </c>
      <c r="J115">
        <f>+G115</f>
        <v>5.7636119992821477E-2</v>
      </c>
      <c r="O115">
        <f ca="1">+C$11+C$12*$F115</f>
        <v>4.4733377365722082E-2</v>
      </c>
      <c r="Q115" s="2">
        <f>+C115-15018.5</f>
        <v>31953.116699999999</v>
      </c>
    </row>
    <row r="116" spans="1:17" x14ac:dyDescent="0.2">
      <c r="A116" s="26" t="s">
        <v>41</v>
      </c>
      <c r="B116" s="27" t="s">
        <v>34</v>
      </c>
      <c r="C116" s="26">
        <v>46971.616699999999</v>
      </c>
      <c r="D116" s="26">
        <v>2E-3</v>
      </c>
      <c r="E116">
        <f>+(C116-C$7)/C$8</f>
        <v>42908.197118598298</v>
      </c>
      <c r="F116">
        <f>ROUND(2*E116,0)/2</f>
        <v>42908</v>
      </c>
      <c r="G116">
        <f>+C116-(C$7+F116*C$8)</f>
        <v>5.7636119992821477E-2</v>
      </c>
      <c r="J116">
        <f>+G116</f>
        <v>5.7636119992821477E-2</v>
      </c>
      <c r="O116">
        <f ca="1">+C$11+C$12*$F116</f>
        <v>4.4733377365722082E-2</v>
      </c>
      <c r="Q116" s="2">
        <f>+C116-15018.5</f>
        <v>31953.116699999999</v>
      </c>
    </row>
    <row r="117" spans="1:17" x14ac:dyDescent="0.2">
      <c r="A117" s="26" t="s">
        <v>41</v>
      </c>
      <c r="B117" s="27" t="s">
        <v>40</v>
      </c>
      <c r="C117" s="26">
        <v>46973.516300000003</v>
      </c>
      <c r="D117" s="26">
        <v>1E-3</v>
      </c>
      <c r="E117">
        <f>+(C117-C$7)/C$8</f>
        <v>42914.693851712167</v>
      </c>
      <c r="F117">
        <f>ROUND(2*E117,0)/2</f>
        <v>42914.5</v>
      </c>
      <c r="G117">
        <f>+C117-(C$7+F117*C$8)</f>
        <v>5.6680904999666382E-2</v>
      </c>
      <c r="J117">
        <f>+G117</f>
        <v>5.6680904999666382E-2</v>
      </c>
      <c r="O117">
        <f ca="1">+C$11+C$12*$F117</f>
        <v>4.4717129569419922E-2</v>
      </c>
      <c r="Q117" s="2">
        <f>+C117-15018.5</f>
        <v>31955.016300000003</v>
      </c>
    </row>
    <row r="118" spans="1:17" x14ac:dyDescent="0.2">
      <c r="A118" s="26" t="s">
        <v>41</v>
      </c>
      <c r="B118" s="27" t="s">
        <v>40</v>
      </c>
      <c r="C118" s="26">
        <v>46973.517399999997</v>
      </c>
      <c r="D118" s="26">
        <v>2E-3</v>
      </c>
      <c r="E118">
        <f>+(C118-C$7)/C$8</f>
        <v>42914.697613770702</v>
      </c>
      <c r="F118">
        <f>ROUND(2*E118,0)/2</f>
        <v>42914.5</v>
      </c>
      <c r="G118">
        <f>+C118-(C$7+F118*C$8)</f>
        <v>5.7780904993705917E-2</v>
      </c>
      <c r="J118">
        <f>+G118</f>
        <v>5.7780904993705917E-2</v>
      </c>
      <c r="O118">
        <f ca="1">+C$11+C$12*$F118</f>
        <v>4.4717129569419922E-2</v>
      </c>
      <c r="Q118" s="2">
        <f>+C118-15018.5</f>
        <v>31955.017399999997</v>
      </c>
    </row>
    <row r="119" spans="1:17" x14ac:dyDescent="0.2">
      <c r="A119" s="26" t="s">
        <v>41</v>
      </c>
      <c r="B119" s="27" t="s">
        <v>40</v>
      </c>
      <c r="C119" s="26">
        <v>46973.518400000001</v>
      </c>
      <c r="D119" s="26">
        <v>2E-3</v>
      </c>
      <c r="E119">
        <f>+(C119-C$7)/C$8</f>
        <v>42914.701033823942</v>
      </c>
      <c r="F119">
        <f>ROUND(2*E119,0)/2</f>
        <v>42914.5</v>
      </c>
      <c r="G119">
        <f>+C119-(C$7+F119*C$8)</f>
        <v>5.8780904997547623E-2</v>
      </c>
      <c r="J119">
        <f>+G119</f>
        <v>5.8780904997547623E-2</v>
      </c>
      <c r="O119">
        <f ca="1">+C$11+C$12*$F119</f>
        <v>4.4717129569419922E-2</v>
      </c>
      <c r="Q119" s="2">
        <f>+C119-15018.5</f>
        <v>31955.018400000001</v>
      </c>
    </row>
    <row r="120" spans="1:17" x14ac:dyDescent="0.2">
      <c r="A120" s="26" t="s">
        <v>41</v>
      </c>
      <c r="B120" s="27" t="s">
        <v>40</v>
      </c>
      <c r="C120" s="26">
        <v>46975.560700000002</v>
      </c>
      <c r="D120" s="26">
        <v>2E-3</v>
      </c>
      <c r="E120">
        <f>+(C120-C$7)/C$8</f>
        <v>42921.685808533584</v>
      </c>
      <c r="F120">
        <f>ROUND(2*E120,0)/2</f>
        <v>42921.5</v>
      </c>
      <c r="G120">
        <f>+C120-(C$7+F120*C$8)</f>
        <v>5.4329134996805806E-2</v>
      </c>
      <c r="J120">
        <f>+G120</f>
        <v>5.4329134996805806E-2</v>
      </c>
      <c r="O120">
        <f ca="1">+C$11+C$12*$F120</f>
        <v>4.4699631942632975E-2</v>
      </c>
      <c r="Q120" s="2">
        <f>+C120-15018.5</f>
        <v>31957.060700000002</v>
      </c>
    </row>
    <row r="121" spans="1:17" x14ac:dyDescent="0.2">
      <c r="A121" s="26" t="s">
        <v>41</v>
      </c>
      <c r="B121" s="27" t="s">
        <v>40</v>
      </c>
      <c r="C121" s="26">
        <v>46975.561699999998</v>
      </c>
      <c r="D121" s="26">
        <v>2E-3</v>
      </c>
      <c r="E121">
        <f>+(C121-C$7)/C$8</f>
        <v>42921.689228586802</v>
      </c>
      <c r="F121">
        <f>ROUND(2*E121,0)/2</f>
        <v>42921.5</v>
      </c>
      <c r="G121">
        <f>+C121-(C$7+F121*C$8)</f>
        <v>5.5329134993371554E-2</v>
      </c>
      <c r="J121">
        <f>+G121</f>
        <v>5.5329134993371554E-2</v>
      </c>
      <c r="O121">
        <f ca="1">+C$11+C$12*$F121</f>
        <v>4.4699631942632975E-2</v>
      </c>
      <c r="Q121" s="2">
        <f>+C121-15018.5</f>
        <v>31957.061699999998</v>
      </c>
    </row>
    <row r="122" spans="1:17" x14ac:dyDescent="0.2">
      <c r="A122" s="26" t="s">
        <v>41</v>
      </c>
      <c r="B122" s="27" t="s">
        <v>40</v>
      </c>
      <c r="C122" s="26">
        <v>46975.561800000003</v>
      </c>
      <c r="D122" s="26">
        <v>1E-3</v>
      </c>
      <c r="E122">
        <f>+(C122-C$7)/C$8</f>
        <v>42921.689570592142</v>
      </c>
      <c r="F122">
        <f>ROUND(2*E122,0)/2</f>
        <v>42921.5</v>
      </c>
      <c r="G122">
        <f>+C122-(C$7+F122*C$8)</f>
        <v>5.5429134998121299E-2</v>
      </c>
      <c r="J122">
        <f>+G122</f>
        <v>5.5429134998121299E-2</v>
      </c>
      <c r="O122">
        <f ca="1">+C$11+C$12*$F122</f>
        <v>4.4699631942632975E-2</v>
      </c>
      <c r="Q122" s="2">
        <f>+C122-15018.5</f>
        <v>31957.061800000003</v>
      </c>
    </row>
    <row r="123" spans="1:17" x14ac:dyDescent="0.2">
      <c r="A123" s="26" t="s">
        <v>41</v>
      </c>
      <c r="B123" s="27" t="s">
        <v>40</v>
      </c>
      <c r="C123" s="26">
        <v>46978.485800000002</v>
      </c>
      <c r="D123" s="26">
        <v>1E-3</v>
      </c>
      <c r="E123">
        <f>+(C123-C$7)/C$8</f>
        <v>42931.689806233808</v>
      </c>
      <c r="F123">
        <f>ROUND(2*E123,0)/2</f>
        <v>42931.5</v>
      </c>
      <c r="G123">
        <f>+C123-(C$7+F123*C$8)</f>
        <v>5.5498034998890944E-2</v>
      </c>
      <c r="J123">
        <f>+G123</f>
        <v>5.5498034998890944E-2</v>
      </c>
      <c r="O123">
        <f ca="1">+C$11+C$12*$F123</f>
        <v>4.4674635332937349E-2</v>
      </c>
      <c r="Q123" s="2">
        <f>+C123-15018.5</f>
        <v>31959.985800000002</v>
      </c>
    </row>
    <row r="124" spans="1:17" x14ac:dyDescent="0.2">
      <c r="A124" s="26" t="s">
        <v>41</v>
      </c>
      <c r="B124" s="27" t="s">
        <v>40</v>
      </c>
      <c r="C124" s="26">
        <v>46978.486700000001</v>
      </c>
      <c r="D124" s="26">
        <v>1E-3</v>
      </c>
      <c r="E124">
        <f>+(C124-C$7)/C$8</f>
        <v>42931.692884281707</v>
      </c>
      <c r="F124">
        <f>ROUND(2*E124,0)/2</f>
        <v>42931.5</v>
      </c>
      <c r="G124">
        <f>+C124-(C$7+F124*C$8)</f>
        <v>5.6398034997982904E-2</v>
      </c>
      <c r="J124">
        <f>+G124</f>
        <v>5.6398034997982904E-2</v>
      </c>
      <c r="O124">
        <f ca="1">+C$11+C$12*$F124</f>
        <v>4.4674635332937349E-2</v>
      </c>
      <c r="Q124" s="2">
        <f>+C124-15018.5</f>
        <v>31959.986700000001</v>
      </c>
    </row>
    <row r="125" spans="1:17" x14ac:dyDescent="0.2">
      <c r="A125" s="26" t="s">
        <v>41</v>
      </c>
      <c r="B125" s="27" t="s">
        <v>40</v>
      </c>
      <c r="C125" s="26">
        <v>46978.486900000004</v>
      </c>
      <c r="D125" s="26">
        <v>1E-3</v>
      </c>
      <c r="E125">
        <f>+(C125-C$7)/C$8</f>
        <v>42931.693568292358</v>
      </c>
      <c r="F125">
        <f>ROUND(2*E125,0)/2</f>
        <v>42931.5</v>
      </c>
      <c r="G125">
        <f>+C125-(C$7+F125*C$8)</f>
        <v>5.6598035000206437E-2</v>
      </c>
      <c r="J125">
        <f>+G125</f>
        <v>5.6598035000206437E-2</v>
      </c>
      <c r="O125">
        <f ca="1">+C$11+C$12*$F125</f>
        <v>4.4674635332937349E-2</v>
      </c>
      <c r="Q125" s="2">
        <f>+C125-15018.5</f>
        <v>31959.986900000004</v>
      </c>
    </row>
    <row r="126" spans="1:17" x14ac:dyDescent="0.2">
      <c r="A126" s="26" t="s">
        <v>41</v>
      </c>
      <c r="B126" s="27" t="s">
        <v>34</v>
      </c>
      <c r="C126" s="26">
        <v>47007.581400000003</v>
      </c>
      <c r="D126" s="26">
        <v>1E-3</v>
      </c>
      <c r="E126">
        <f>+(C126-C$7)/C$8</f>
        <v>43031.198306964208</v>
      </c>
      <c r="F126">
        <f>ROUND(2*E126,0)/2</f>
        <v>43031</v>
      </c>
      <c r="G126">
        <f>+C126-(C$7+F126*C$8)</f>
        <v>5.7983589998912066E-2</v>
      </c>
      <c r="J126">
        <f>+G126</f>
        <v>5.7983589998912066E-2</v>
      </c>
      <c r="O126">
        <f ca="1">+C$11+C$12*$F126</f>
        <v>4.4425919066465855E-2</v>
      </c>
      <c r="Q126" s="2">
        <f>+C126-15018.5</f>
        <v>31989.081400000003</v>
      </c>
    </row>
    <row r="127" spans="1:17" x14ac:dyDescent="0.2">
      <c r="A127" s="26" t="s">
        <v>41</v>
      </c>
      <c r="B127" s="27" t="s">
        <v>34</v>
      </c>
      <c r="C127" s="26">
        <v>47007.586000000003</v>
      </c>
      <c r="D127" s="26">
        <v>5.0000000000000001E-3</v>
      </c>
      <c r="E127">
        <f>+(C127-C$7)/C$8</f>
        <v>43031.214039209066</v>
      </c>
      <c r="F127">
        <f>ROUND(2*E127,0)/2</f>
        <v>43031</v>
      </c>
      <c r="G127">
        <f>+C127-(C$7+F127*C$8)</f>
        <v>6.2583589999121614E-2</v>
      </c>
      <c r="J127">
        <f>+G127</f>
        <v>6.2583589999121614E-2</v>
      </c>
      <c r="O127">
        <f ca="1">+C$11+C$12*$F127</f>
        <v>4.4425919066465855E-2</v>
      </c>
      <c r="Q127" s="2">
        <f>+C127-15018.5</f>
        <v>31989.086000000003</v>
      </c>
    </row>
    <row r="128" spans="1:17" x14ac:dyDescent="0.2">
      <c r="A128" s="26" t="s">
        <v>41</v>
      </c>
      <c r="B128" s="27" t="s">
        <v>40</v>
      </c>
      <c r="C128" s="26">
        <v>47008.600100000003</v>
      </c>
      <c r="D128" s="26">
        <v>5.0000000000000001E-3</v>
      </c>
      <c r="E128">
        <f>+(C128-C$7)/C$8</f>
        <v>43034.68231518862</v>
      </c>
      <c r="F128">
        <f>ROUND(2*E128,0)/2</f>
        <v>43034.5</v>
      </c>
      <c r="G128">
        <f>+C128-(C$7+F128*C$8)</f>
        <v>5.3307704998587724E-2</v>
      </c>
      <c r="J128">
        <f>+G128</f>
        <v>5.3307704998587724E-2</v>
      </c>
      <c r="O128">
        <f ca="1">+C$11+C$12*$F128</f>
        <v>4.4417170253072388E-2</v>
      </c>
      <c r="Q128" s="2">
        <f>+C128-15018.5</f>
        <v>31990.100100000003</v>
      </c>
    </row>
    <row r="129" spans="1:17" x14ac:dyDescent="0.2">
      <c r="A129" s="26" t="s">
        <v>41</v>
      </c>
      <c r="B129" s="27" t="s">
        <v>40</v>
      </c>
      <c r="C129" s="26">
        <v>47008.6011</v>
      </c>
      <c r="D129" s="26">
        <v>5.0000000000000001E-3</v>
      </c>
      <c r="E129">
        <f>+(C129-C$7)/C$8</f>
        <v>43034.685735241837</v>
      </c>
      <c r="F129">
        <f>ROUND(2*E129,0)/2</f>
        <v>43034.5</v>
      </c>
      <c r="G129">
        <f>+C129-(C$7+F129*C$8)</f>
        <v>5.4307704995153472E-2</v>
      </c>
      <c r="J129">
        <f>+G129</f>
        <v>5.4307704995153472E-2</v>
      </c>
      <c r="O129">
        <f ca="1">+C$11+C$12*$F129</f>
        <v>4.4417170253072388E-2</v>
      </c>
      <c r="Q129" s="2">
        <f>+C129-15018.5</f>
        <v>31990.1011</v>
      </c>
    </row>
    <row r="130" spans="1:17" x14ac:dyDescent="0.2">
      <c r="A130" s="26" t="s">
        <v>41</v>
      </c>
      <c r="B130" s="27" t="s">
        <v>34</v>
      </c>
      <c r="C130" s="26">
        <v>48393.517399999997</v>
      </c>
      <c r="D130" s="26">
        <v>1E-4</v>
      </c>
      <c r="E130" s="28">
        <f>+(C130-C$7)/C$8</f>
        <v>47771.173198985416</v>
      </c>
      <c r="F130">
        <f>ROUND(2*E130,0)/2</f>
        <v>47771</v>
      </c>
      <c r="G130">
        <f>+C130-(C$7+F130*C$8)</f>
        <v>5.0642189991776831E-2</v>
      </c>
      <c r="J130">
        <f>+G130</f>
        <v>5.0642189991776831E-2</v>
      </c>
      <c r="O130">
        <f ca="1">+C$11+C$12*$F130</f>
        <v>3.2577526070738383E-2</v>
      </c>
      <c r="Q130" s="2">
        <f>+C130-15018.5</f>
        <v>33375.017399999997</v>
      </c>
    </row>
    <row r="131" spans="1:17" x14ac:dyDescent="0.2">
      <c r="A131" s="26" t="s">
        <v>41</v>
      </c>
      <c r="B131" s="27" t="s">
        <v>34</v>
      </c>
      <c r="C131" s="26">
        <v>48394.6872</v>
      </c>
      <c r="D131" s="26">
        <v>1E-4</v>
      </c>
      <c r="E131" s="28">
        <f>+(C131-C$7)/C$8</f>
        <v>47775.173977252736</v>
      </c>
      <c r="F131">
        <f>ROUND(2*E131,0)/2</f>
        <v>47775</v>
      </c>
      <c r="G131">
        <f>+C131-(C$7+F131*C$8)</f>
        <v>5.0869749997218605E-2</v>
      </c>
      <c r="J131">
        <f>+G131</f>
        <v>5.0869749997218605E-2</v>
      </c>
      <c r="O131">
        <f ca="1">+C$11+C$12*$F131</f>
        <v>3.2567527426860129E-2</v>
      </c>
      <c r="Q131" s="2">
        <f>+C131-15018.5</f>
        <v>33376.1872</v>
      </c>
    </row>
    <row r="132" spans="1:17" x14ac:dyDescent="0.2">
      <c r="A132" s="26" t="s">
        <v>42</v>
      </c>
      <c r="B132" s="27" t="s">
        <v>34</v>
      </c>
      <c r="C132" s="26">
        <v>49695.892399999997</v>
      </c>
      <c r="D132" s="26">
        <v>2.9999999999999997E-4</v>
      </c>
      <c r="E132" s="28">
        <f>+(C132-C$7)/C$8</f>
        <v>52225.365023136124</v>
      </c>
      <c r="F132">
        <f>ROUND(2*E132,0)/2</f>
        <v>52225.5</v>
      </c>
      <c r="G132">
        <f>+C132-(C$7+F132*C$8)</f>
        <v>-3.9466305010137148E-2</v>
      </c>
      <c r="J132">
        <f>+G132</f>
        <v>-3.9466305010137148E-2</v>
      </c>
      <c r="O132">
        <f ca="1">+C$11+C$12*$F132</f>
        <v>2.1442786281821058E-2</v>
      </c>
      <c r="Q132" s="2">
        <f>+C132-15018.5</f>
        <v>34677.392399999997</v>
      </c>
    </row>
    <row r="133" spans="1:17" x14ac:dyDescent="0.2">
      <c r="A133" s="26" t="s">
        <v>42</v>
      </c>
      <c r="B133" s="27" t="s">
        <v>34</v>
      </c>
      <c r="C133" s="26">
        <v>49696.823199999999</v>
      </c>
      <c r="D133" s="26">
        <v>1E-4</v>
      </c>
      <c r="E133" s="28">
        <f>+(C133-C$7)/C$8</f>
        <v>52228.548408681709</v>
      </c>
      <c r="F133">
        <f>ROUND(2*E133,0)/2</f>
        <v>52228.5</v>
      </c>
      <c r="G133">
        <f>+C133-(C$7+F133*C$8)</f>
        <v>1.4154364995192736E-2</v>
      </c>
      <c r="J133">
        <f>+G133</f>
        <v>1.4154364995192736E-2</v>
      </c>
      <c r="O133">
        <f ca="1">+C$11+C$12*$F133</f>
        <v>2.1435287298912392E-2</v>
      </c>
      <c r="Q133" s="2">
        <f>+C133-15018.5</f>
        <v>34678.323199999999</v>
      </c>
    </row>
    <row r="134" spans="1:17" x14ac:dyDescent="0.2">
      <c r="A134" s="26" t="s">
        <v>41</v>
      </c>
      <c r="B134" s="27" t="s">
        <v>34</v>
      </c>
      <c r="C134" s="26">
        <v>49961.631000000001</v>
      </c>
      <c r="D134" s="26">
        <v>2.5000000000000001E-3</v>
      </c>
      <c r="E134" s="28">
        <f>+(C134-C$7)/C$8</f>
        <v>53134.205180142577</v>
      </c>
      <c r="F134">
        <f>ROUND(2*E134,0)/2</f>
        <v>53134</v>
      </c>
      <c r="G134">
        <f>+C134-(C$7+F134*C$8)</f>
        <v>5.9993259994371329E-2</v>
      </c>
      <c r="J134">
        <f>+G134</f>
        <v>5.9993259994371329E-2</v>
      </c>
      <c r="O134">
        <f ca="1">+C$11+C$12*$F134</f>
        <v>1.9171844290973294E-2</v>
      </c>
      <c r="Q134" s="2">
        <f>+C134-15018.5</f>
        <v>34943.131000000001</v>
      </c>
    </row>
    <row r="135" spans="1:17" x14ac:dyDescent="0.2">
      <c r="A135" s="26" t="s">
        <v>41</v>
      </c>
      <c r="B135" s="27" t="s">
        <v>34</v>
      </c>
      <c r="C135" s="26">
        <v>49961.635000000002</v>
      </c>
      <c r="D135" s="26">
        <v>2.5000000000000001E-3</v>
      </c>
      <c r="E135" s="28">
        <f>+(C135-C$7)/C$8</f>
        <v>53134.218860355497</v>
      </c>
      <c r="F135">
        <f>ROUND(2*E135,0)/2</f>
        <v>53134</v>
      </c>
      <c r="G135">
        <f>+C135-(C$7+F135*C$8)</f>
        <v>6.3993259995186236E-2</v>
      </c>
      <c r="J135">
        <f>+G135</f>
        <v>6.3993259995186236E-2</v>
      </c>
      <c r="O135">
        <f ca="1">+C$11+C$12*$F135</f>
        <v>1.9171844290973294E-2</v>
      </c>
      <c r="Q135" s="2">
        <f>+C135-15018.5</f>
        <v>34943.135000000002</v>
      </c>
    </row>
    <row r="136" spans="1:17" x14ac:dyDescent="0.2">
      <c r="A136" s="26" t="s">
        <v>41</v>
      </c>
      <c r="B136" s="27" t="s">
        <v>34</v>
      </c>
      <c r="C136" s="26">
        <v>49961.637499999997</v>
      </c>
      <c r="D136" s="26">
        <v>1.5E-3</v>
      </c>
      <c r="E136" s="28">
        <f>+(C136-C$7)/C$8</f>
        <v>53134.227410488551</v>
      </c>
      <c r="F136">
        <f>ROUND(2*E136,0)/2</f>
        <v>53134</v>
      </c>
      <c r="G136">
        <f>+C136-(C$7+F136*C$8)</f>
        <v>6.6493259990238585E-2</v>
      </c>
      <c r="J136">
        <f>+G136</f>
        <v>6.6493259990238585E-2</v>
      </c>
      <c r="O136">
        <f ca="1">+C$11+C$12*$F136</f>
        <v>1.9171844290973294E-2</v>
      </c>
      <c r="Q136" s="2">
        <f>+C136-15018.5</f>
        <v>34943.137499999997</v>
      </c>
    </row>
    <row r="137" spans="1:17" x14ac:dyDescent="0.2">
      <c r="A137" s="29" t="s">
        <v>35</v>
      </c>
      <c r="B137" s="30" t="s">
        <v>34</v>
      </c>
      <c r="C137" s="29">
        <v>52500.197</v>
      </c>
      <c r="D137" s="29"/>
      <c r="E137" s="28">
        <f>+(C137-C$7)/C$8</f>
        <v>61816.236025534243</v>
      </c>
      <c r="F137">
        <f>ROUND(2*E137,0)/2</f>
        <v>61816</v>
      </c>
      <c r="G137">
        <f>+C137-(C$7+F137*C$8)</f>
        <v>6.9012239997391589E-2</v>
      </c>
      <c r="I137">
        <f>+G137</f>
        <v>6.9012239997391589E-2</v>
      </c>
      <c r="O137">
        <f ca="1">+C$11+C$12*$F137</f>
        <v>-2.5302122467705801E-3</v>
      </c>
      <c r="Q137" s="2">
        <f>+C137-15018.5</f>
        <v>37481.697</v>
      </c>
    </row>
    <row r="138" spans="1:17" x14ac:dyDescent="0.2">
      <c r="A138" s="32" t="s">
        <v>39</v>
      </c>
      <c r="B138" s="31" t="s">
        <v>34</v>
      </c>
      <c r="C138" s="32">
        <v>53028.552600000003</v>
      </c>
      <c r="D138" s="32">
        <v>4.0000000000000002E-4</v>
      </c>
      <c r="E138" s="28">
        <f>+(C138-C$7)/C$8</f>
        <v>63623.240301387399</v>
      </c>
      <c r="F138">
        <f>ROUND(2*E138,0)/2</f>
        <v>63623</v>
      </c>
      <c r="G138">
        <f>+C138-(C$7+F138*C$8)</f>
        <v>7.0262469998851884E-2</v>
      </c>
      <c r="K138">
        <f>+G138</f>
        <v>7.0262469998851884E-2</v>
      </c>
      <c r="O138">
        <f ca="1">+C$11+C$12*$F138</f>
        <v>-7.0470996187704804E-3</v>
      </c>
      <c r="Q138" s="2">
        <f>+C138-15018.5</f>
        <v>38010.052600000003</v>
      </c>
    </row>
    <row r="139" spans="1:17" x14ac:dyDescent="0.2">
      <c r="A139" s="32" t="s">
        <v>39</v>
      </c>
      <c r="B139" s="31" t="s">
        <v>34</v>
      </c>
      <c r="C139" s="32">
        <v>53033.813999999998</v>
      </c>
      <c r="D139" s="32">
        <v>6.9999999999999999E-4</v>
      </c>
      <c r="E139" s="28">
        <f>+(C139-C$7)/C$8</f>
        <v>63641.234569446577</v>
      </c>
      <c r="F139">
        <f>ROUND(2*E139,0)/2</f>
        <v>63641</v>
      </c>
      <c r="G139">
        <f>+C139-(C$7+F139*C$8)</f>
        <v>6.8586490000598133E-2</v>
      </c>
      <c r="K139">
        <f>+G139</f>
        <v>6.8586490000598133E-2</v>
      </c>
      <c r="O139">
        <f ca="1">+C$11+C$12*$F139</f>
        <v>-7.092093516222614E-3</v>
      </c>
      <c r="Q139" s="2">
        <f>+C139-15018.5</f>
        <v>38015.313999999998</v>
      </c>
    </row>
    <row r="140" spans="1:17" x14ac:dyDescent="0.2">
      <c r="A140" s="32" t="s">
        <v>39</v>
      </c>
      <c r="B140" s="31" t="s">
        <v>40</v>
      </c>
      <c r="C140" s="32">
        <v>53035.131000000001</v>
      </c>
      <c r="D140" s="32">
        <v>1E-3</v>
      </c>
      <c r="E140" s="28">
        <f>+(C140-C$7)/C$8</f>
        <v>63645.73877954921</v>
      </c>
      <c r="F140">
        <f>ROUND(2*E140,0)/2</f>
        <v>63645.5</v>
      </c>
      <c r="G140">
        <f>+C140-(C$7+F140*C$8)</f>
        <v>6.9817495001188945E-2</v>
      </c>
      <c r="K140">
        <f>+G140</f>
        <v>6.9817495001188945E-2</v>
      </c>
      <c r="O140">
        <f ca="1">+C$11+C$12*$F140</f>
        <v>-7.1033419905856265E-3</v>
      </c>
      <c r="Q140" s="2">
        <f>+C140-15018.5</f>
        <v>38016.631000000001</v>
      </c>
    </row>
    <row r="141" spans="1:17" x14ac:dyDescent="0.2">
      <c r="A141" s="33" t="s">
        <v>43</v>
      </c>
      <c r="B141" s="34" t="s">
        <v>40</v>
      </c>
      <c r="C141" s="35">
        <v>56435.668680000002</v>
      </c>
      <c r="D141" s="35">
        <v>0</v>
      </c>
      <c r="E141" s="28">
        <f>+(C141-C$7)/C$8</f>
        <v>75275.75865245251</v>
      </c>
      <c r="F141">
        <f>ROUND(2*E141,0)/2</f>
        <v>75276</v>
      </c>
      <c r="G141">
        <f>+C141-(C$7+F141*C$8)</f>
        <v>-7.056835999537725E-2</v>
      </c>
      <c r="K141">
        <f>+G141</f>
        <v>-7.056835999537725E-2</v>
      </c>
      <c r="O141">
        <f ca="1">+C$11+C$12*$F141</f>
        <v>-3.61756488970853E-2</v>
      </c>
      <c r="Q141" s="2">
        <f>+C141-15018.5</f>
        <v>41417.168680000002</v>
      </c>
    </row>
    <row r="142" spans="1:17" x14ac:dyDescent="0.2">
      <c r="A142" s="35" t="s">
        <v>47</v>
      </c>
      <c r="B142" s="34"/>
      <c r="C142" s="35">
        <v>57128.790399999823</v>
      </c>
      <c r="D142" s="35">
        <v>6.9999999999999999E-4</v>
      </c>
      <c r="E142" s="28">
        <f>+(C142-C$7)/C$8</f>
        <v>77646.271829044883</v>
      </c>
      <c r="F142">
        <f>ROUND(2*E142,0)/2</f>
        <v>77646.5</v>
      </c>
      <c r="G142">
        <f>+C142-(C$7+F142*C$8)</f>
        <v>-6.671561517578084E-2</v>
      </c>
      <c r="K142">
        <f>+G142</f>
        <v>-6.671561517578084E-2</v>
      </c>
      <c r="O142">
        <f ca="1">+C$11+C$12*$F142</f>
        <v>-4.2101095225433816E-2</v>
      </c>
      <c r="Q142" s="2">
        <f>+C142-15018.5</f>
        <v>42110.290399999823</v>
      </c>
    </row>
    <row r="143" spans="1:17" x14ac:dyDescent="0.2">
      <c r="A143" s="35" t="s">
        <v>47</v>
      </c>
      <c r="B143" s="34"/>
      <c r="C143" s="35">
        <v>57128.936699999962</v>
      </c>
      <c r="D143" s="35">
        <v>8.0000000000000004E-4</v>
      </c>
      <c r="E143" s="28">
        <f>+(C143-C$7)/C$8</f>
        <v>77646.772182832763</v>
      </c>
      <c r="F143">
        <f>ROUND(2*E143,0)/2</f>
        <v>77647</v>
      </c>
      <c r="G143">
        <f>+C143-(C$7+F143*C$8)</f>
        <v>-6.6612170041480567E-2</v>
      </c>
      <c r="K143">
        <f>+G143</f>
        <v>-6.6612170041480567E-2</v>
      </c>
      <c r="O143">
        <f ca="1">+C$11+C$12*$F143</f>
        <v>-4.2102345055918616E-2</v>
      </c>
      <c r="Q143" s="2">
        <f>+C143-15018.5</f>
        <v>42110.436699999962</v>
      </c>
    </row>
    <row r="144" spans="1:17" x14ac:dyDescent="0.2">
      <c r="A144" s="35" t="s">
        <v>47</v>
      </c>
      <c r="B144" s="34"/>
      <c r="C144" s="35">
        <v>57129.81399999978</v>
      </c>
      <c r="D144" s="35">
        <v>1E-3</v>
      </c>
      <c r="E144" s="28">
        <f>+(C144-C$7)/C$8</f>
        <v>77649.772595529954</v>
      </c>
      <c r="F144">
        <f>ROUND(2*E144,0)/2</f>
        <v>77650</v>
      </c>
      <c r="G144">
        <f>+C144-(C$7+F144*C$8)</f>
        <v>-6.6491500227130018E-2</v>
      </c>
      <c r="K144">
        <f>+G144</f>
        <v>-6.6491500227130018E-2</v>
      </c>
      <c r="O144">
        <f ca="1">+C$11+C$12*$F144</f>
        <v>-4.210984403882731E-2</v>
      </c>
      <c r="Q144" s="2">
        <f>+C144-15018.5</f>
        <v>42111.31399999978</v>
      </c>
    </row>
    <row r="145" spans="1:17" x14ac:dyDescent="0.2">
      <c r="A145" s="35" t="s">
        <v>47</v>
      </c>
      <c r="B145" s="34"/>
      <c r="C145" s="35">
        <v>57129.961000000127</v>
      </c>
      <c r="D145" s="35">
        <v>1E-3</v>
      </c>
      <c r="E145" s="28">
        <f>+(C145-C$7)/C$8</f>
        <v>77650.27534335581</v>
      </c>
      <c r="F145">
        <f>ROUND(2*E145,0)/2</f>
        <v>77650.5</v>
      </c>
      <c r="G145">
        <f>+C145-(C$7+F145*C$8)</f>
        <v>-6.5688054877682589E-2</v>
      </c>
      <c r="K145">
        <f>+G145</f>
        <v>-6.5688054877682589E-2</v>
      </c>
      <c r="O145">
        <f ca="1">+C$11+C$12*$F145</f>
        <v>-4.2111093869312083E-2</v>
      </c>
      <c r="Q145" s="2">
        <f>+C145-15018.5</f>
        <v>42111.461000000127</v>
      </c>
    </row>
    <row r="146" spans="1:17" x14ac:dyDescent="0.2">
      <c r="A146" s="35" t="s">
        <v>47</v>
      </c>
      <c r="B146" s="34"/>
      <c r="C146" s="35">
        <v>57130.105899999849</v>
      </c>
      <c r="D146" s="35">
        <v>8.9999999999999998E-4</v>
      </c>
      <c r="E146" s="28">
        <f>+(C146-C$7)/C$8</f>
        <v>77650.770909067753</v>
      </c>
      <c r="F146">
        <f>ROUND(2*E146,0)/2</f>
        <v>77651</v>
      </c>
      <c r="G146">
        <f>+C146-(C$7+F146*C$8)</f>
        <v>-6.6984610151848756E-2</v>
      </c>
      <c r="K146">
        <f>+G146</f>
        <v>-6.6984610151848756E-2</v>
      </c>
      <c r="O146">
        <f ca="1">+C$11+C$12*$F146</f>
        <v>-4.2112343699796856E-2</v>
      </c>
      <c r="Q146" s="2">
        <f>+C146-15018.5</f>
        <v>42111.605899999849</v>
      </c>
    </row>
    <row r="147" spans="1:17" x14ac:dyDescent="0.2">
      <c r="A147" s="39" t="s">
        <v>49</v>
      </c>
      <c r="B147" s="40" t="s">
        <v>40</v>
      </c>
      <c r="C147" s="41">
        <v>57136.827089999999</v>
      </c>
      <c r="D147" s="41">
        <v>0</v>
      </c>
      <c r="E147" s="28">
        <f>+(C147-C$7)/C$8</f>
        <v>77673.75773663065</v>
      </c>
      <c r="F147">
        <f>ROUND(2*E147,0)/2</f>
        <v>77674</v>
      </c>
      <c r="G147">
        <f>+C147-(C$7+F147*C$8)</f>
        <v>-7.0836140002938919E-2</v>
      </c>
      <c r="K147">
        <f>+G147</f>
        <v>-7.0836140002938919E-2</v>
      </c>
      <c r="O147">
        <f ca="1">+C$11+C$12*$F147</f>
        <v>-4.2169835902096803E-2</v>
      </c>
      <c r="Q147" s="2">
        <f>+C147-15018.5</f>
        <v>42118.327089999999</v>
      </c>
    </row>
    <row r="148" spans="1:17" x14ac:dyDescent="0.2">
      <c r="A148" s="35" t="s">
        <v>47</v>
      </c>
      <c r="B148" s="34"/>
      <c r="C148" s="35">
        <v>57140.778700000141</v>
      </c>
      <c r="D148" s="35">
        <v>6.9999999999999999E-4</v>
      </c>
      <c r="E148" s="28">
        <f>+(C148-C$7)/C$8</f>
        <v>77687.272453171478</v>
      </c>
      <c r="F148">
        <f>ROUND(2*E148,0)/2</f>
        <v>77687.5</v>
      </c>
      <c r="G148">
        <f>+C148-(C$7+F148*C$8)</f>
        <v>-6.6533124860143289E-2</v>
      </c>
      <c r="K148">
        <f>+G148</f>
        <v>-6.6533124860143289E-2</v>
      </c>
      <c r="O148">
        <f ca="1">+C$11+C$12*$F148</f>
        <v>-4.2203581325185896E-2</v>
      </c>
      <c r="Q148" s="2">
        <f>+C148-15018.5</f>
        <v>42122.278700000141</v>
      </c>
    </row>
    <row r="149" spans="1:17" x14ac:dyDescent="0.2">
      <c r="A149" s="35" t="s">
        <v>47</v>
      </c>
      <c r="B149" s="34"/>
      <c r="C149" s="35">
        <v>57140.924999999814</v>
      </c>
      <c r="D149" s="35">
        <v>1E-3</v>
      </c>
      <c r="E149" s="28">
        <f>+(C149-C$7)/C$8</f>
        <v>77687.772806957772</v>
      </c>
      <c r="F149">
        <f>ROUND(2*E149,0)/2</f>
        <v>77688</v>
      </c>
      <c r="G149">
        <f>+C149-(C$7+F149*C$8)</f>
        <v>-6.6429680184228346E-2</v>
      </c>
      <c r="K149">
        <f>+G149</f>
        <v>-6.6429680184228346E-2</v>
      </c>
      <c r="O149">
        <f ca="1">+C$11+C$12*$F149</f>
        <v>-4.2204831155670697E-2</v>
      </c>
      <c r="Q149" s="2">
        <f>+C149-15018.5</f>
        <v>42122.424999999814</v>
      </c>
    </row>
    <row r="150" spans="1:17" x14ac:dyDescent="0.2">
      <c r="A150" s="35" t="s">
        <v>47</v>
      </c>
      <c r="B150" s="34"/>
      <c r="C150" s="35">
        <v>57141.070900000166</v>
      </c>
      <c r="D150" s="35">
        <v>8.0000000000000004E-4</v>
      </c>
      <c r="E150" s="28">
        <f>+(C150-C$7)/C$8</f>
        <v>77688.271792725092</v>
      </c>
      <c r="F150">
        <f>ROUND(2*E150,0)/2</f>
        <v>77688.5</v>
      </c>
      <c r="G150">
        <f>+C150-(C$7+F150*C$8)</f>
        <v>-6.672623483609641E-2</v>
      </c>
      <c r="K150">
        <f>+G150</f>
        <v>-6.672623483609641E-2</v>
      </c>
      <c r="O150">
        <f ca="1">+C$11+C$12*$F150</f>
        <v>-4.220608098615547E-2</v>
      </c>
      <c r="Q150" s="2">
        <f>+C150-15018.5</f>
        <v>42122.570900000166</v>
      </c>
    </row>
    <row r="151" spans="1:17" x14ac:dyDescent="0.2">
      <c r="A151" s="35" t="s">
        <v>47</v>
      </c>
      <c r="B151" s="34"/>
      <c r="C151" s="35">
        <v>57141.802000000142</v>
      </c>
      <c r="D151" s="35">
        <v>1E-3</v>
      </c>
      <c r="E151" s="28">
        <f>+(C151-C$7)/C$8</f>
        <v>77690.772193640747</v>
      </c>
      <c r="F151">
        <f>ROUND(2*E151,0)/2</f>
        <v>77691</v>
      </c>
      <c r="G151">
        <f>+C151-(C$7+F151*C$8)</f>
        <v>-6.6609009860258084E-2</v>
      </c>
      <c r="K151">
        <f>+G151</f>
        <v>-6.6609009860258084E-2</v>
      </c>
      <c r="O151">
        <f ca="1">+C$11+C$12*$F151</f>
        <v>-4.2212330138579363E-2</v>
      </c>
      <c r="Q151" s="2">
        <f>+C151-15018.5</f>
        <v>42123.302000000142</v>
      </c>
    </row>
    <row r="152" spans="1:17" x14ac:dyDescent="0.2">
      <c r="A152" s="35" t="s">
        <v>47</v>
      </c>
      <c r="B152" s="34"/>
      <c r="C152" s="35">
        <v>57141.948799999896</v>
      </c>
      <c r="D152" s="35">
        <v>8.9999999999999998E-4</v>
      </c>
      <c r="E152" s="28">
        <f>+(C152-C$7)/C$8</f>
        <v>77691.27425745393</v>
      </c>
      <c r="F152">
        <f>ROUND(2*E152,0)/2</f>
        <v>77691.5</v>
      </c>
      <c r="G152">
        <f>+C152-(C$7+F152*C$8)</f>
        <v>-6.6005565109662712E-2</v>
      </c>
      <c r="K152">
        <f>+G152</f>
        <v>-6.6005565109662712E-2</v>
      </c>
      <c r="O152">
        <f ca="1">+C$11+C$12*$F152</f>
        <v>-4.2213579969064163E-2</v>
      </c>
      <c r="Q152" s="2">
        <f>+C152-15018.5</f>
        <v>42123.448799999896</v>
      </c>
    </row>
    <row r="153" spans="1:17" x14ac:dyDescent="0.2">
      <c r="A153" s="35" t="s">
        <v>47</v>
      </c>
      <c r="B153" s="34"/>
      <c r="C153" s="35">
        <v>57142.095000000205</v>
      </c>
      <c r="D153" s="35">
        <v>1E-3</v>
      </c>
      <c r="E153" s="28">
        <f>+(C153-C$7)/C$8</f>
        <v>77691.774269237067</v>
      </c>
      <c r="F153">
        <f>ROUND(2*E153,0)/2</f>
        <v>77692</v>
      </c>
      <c r="G153">
        <f>+C153-(C$7+F153*C$8)</f>
        <v>-6.6002119798213243E-2</v>
      </c>
      <c r="K153">
        <f>+G153</f>
        <v>-6.6002119798213243E-2</v>
      </c>
      <c r="O153">
        <f ca="1">+C$11+C$12*$F153</f>
        <v>-4.2214829799548936E-2</v>
      </c>
      <c r="Q153" s="2">
        <f>+C153-15018.5</f>
        <v>42123.595000000205</v>
      </c>
    </row>
    <row r="154" spans="1:17" x14ac:dyDescent="0.2">
      <c r="A154" s="35" t="s">
        <v>47</v>
      </c>
      <c r="B154" s="34"/>
      <c r="C154" s="35">
        <v>57143.118999999948</v>
      </c>
      <c r="D154" s="35">
        <v>1E-3</v>
      </c>
      <c r="E154" s="28">
        <f>+(C154-C$7)/C$8</f>
        <v>77695.276403742697</v>
      </c>
      <c r="F154">
        <f>ROUND(2*E154,0)/2</f>
        <v>77695.5</v>
      </c>
      <c r="G154">
        <f>+C154-(C$7+F154*C$8)</f>
        <v>-6.5378005056118127E-2</v>
      </c>
      <c r="K154">
        <f>+G154</f>
        <v>-6.5378005056118127E-2</v>
      </c>
      <c r="O154">
        <f ca="1">+C$11+C$12*$F154</f>
        <v>-4.2223578612942403E-2</v>
      </c>
      <c r="Q154" s="2">
        <f>+C154-15018.5</f>
        <v>42124.618999999948</v>
      </c>
    </row>
    <row r="155" spans="1:17" x14ac:dyDescent="0.2">
      <c r="A155" s="35" t="s">
        <v>47</v>
      </c>
      <c r="B155" s="34"/>
      <c r="C155" s="35">
        <v>57143.996999999974</v>
      </c>
      <c r="D155" s="35">
        <v>1E-3</v>
      </c>
      <c r="E155" s="28">
        <f>+(C155-C$7)/C$8</f>
        <v>77698.279210477878</v>
      </c>
      <c r="F155">
        <f>ROUND(2*E155,0)/2</f>
        <v>77698.5</v>
      </c>
      <c r="G155">
        <f>+C155-(C$7+F155*C$8)</f>
        <v>-6.4557335033896379E-2</v>
      </c>
      <c r="K155">
        <f>+G155</f>
        <v>-6.4557335033896379E-2</v>
      </c>
      <c r="O155">
        <f ca="1">+C$11+C$12*$F155</f>
        <v>-4.2231077595851096E-2</v>
      </c>
      <c r="Q155" s="2">
        <f>+C155-15018.5</f>
        <v>42125.496999999974</v>
      </c>
    </row>
    <row r="156" spans="1:17" ht="15" x14ac:dyDescent="0.2">
      <c r="A156" s="35" t="s">
        <v>47</v>
      </c>
      <c r="B156" s="34"/>
      <c r="C156" s="35">
        <v>57146.043000000063</v>
      </c>
      <c r="D156" s="35">
        <v>1E-3</v>
      </c>
      <c r="E156" s="28">
        <f>+(C156-C$7)/C$8</f>
        <v>77705.276639384771</v>
      </c>
      <c r="F156">
        <f>ROUND(2*E156,0)/2</f>
        <v>77705.5</v>
      </c>
      <c r="G156">
        <f>+C156-(C$7+F156*C$8)</f>
        <v>-6.530910493893316E-2</v>
      </c>
      <c r="K156">
        <f>+G156</f>
        <v>-6.530910493893316E-2</v>
      </c>
      <c r="O156">
        <f ca="1">+C$11+C$12*$F156</f>
        <v>-4.224857522263803E-2</v>
      </c>
      <c r="Q156" s="2">
        <f>+C156-15018.5</f>
        <v>42127.543000000063</v>
      </c>
    </row>
    <row r="157" spans="1:17" x14ac:dyDescent="0.2">
      <c r="A157" s="36" t="s">
        <v>46</v>
      </c>
      <c r="B157" s="37"/>
      <c r="C157" s="35">
        <v>57151.012000000002</v>
      </c>
      <c r="D157" s="38">
        <v>1E-4</v>
      </c>
      <c r="E157" s="28">
        <f>+(C157-C$7)/C$8</f>
        <v>77722.270883879581</v>
      </c>
      <c r="F157">
        <f>ROUND(2*E157,0)/2</f>
        <v>77722.5</v>
      </c>
      <c r="G157">
        <f>+C157-(C$7+F157*C$8)</f>
        <v>-6.6991974999837112E-2</v>
      </c>
      <c r="I157">
        <f>+G157</f>
        <v>-6.6991974999837112E-2</v>
      </c>
      <c r="O157">
        <f ca="1">+C$11+C$12*$F157</f>
        <v>-4.2291069459120589E-2</v>
      </c>
      <c r="Q157" s="2">
        <f>+C157-15018.5</f>
        <v>42132.512000000002</v>
      </c>
    </row>
    <row r="158" spans="1:17" x14ac:dyDescent="0.2">
      <c r="A158" s="42" t="s">
        <v>50</v>
      </c>
      <c r="B158" s="43" t="s">
        <v>34</v>
      </c>
      <c r="C158" s="44">
        <v>57151.012000000002</v>
      </c>
      <c r="D158" s="44">
        <v>1E-4</v>
      </c>
      <c r="E158" s="28">
        <f>+(C158-C$7)/C$8</f>
        <v>77722.270883879581</v>
      </c>
      <c r="F158">
        <f>ROUND(2*E158,0)/2</f>
        <v>77722.5</v>
      </c>
      <c r="G158">
        <f>+C158-(C$7+F158*C$8)</f>
        <v>-6.6991974999837112E-2</v>
      </c>
      <c r="K158">
        <f>+G158</f>
        <v>-6.6991974999837112E-2</v>
      </c>
      <c r="O158">
        <f ca="1">+C$11+C$12*$F158</f>
        <v>-4.2291069459120589E-2</v>
      </c>
      <c r="Q158" s="2">
        <f>+C158-15018.5</f>
        <v>42132.512000000002</v>
      </c>
    </row>
    <row r="159" spans="1:17" x14ac:dyDescent="0.2">
      <c r="A159" s="45" t="s">
        <v>50</v>
      </c>
      <c r="B159" s="46" t="s">
        <v>34</v>
      </c>
      <c r="C159" s="47">
        <v>57151.012000000104</v>
      </c>
      <c r="D159" s="47">
        <v>1E-4</v>
      </c>
      <c r="E159" s="28">
        <f>+(C159-C$7)/C$8</f>
        <v>77722.27088387993</v>
      </c>
      <c r="F159">
        <f>ROUND(2*E159,0)/2</f>
        <v>77722.5</v>
      </c>
      <c r="G159">
        <f>+C159-(C$7+F159*C$8)</f>
        <v>-6.6991974897973705E-2</v>
      </c>
      <c r="K159">
        <f>+G159</f>
        <v>-6.6991974897973705E-2</v>
      </c>
      <c r="O159">
        <f ca="1">+C$11+C$12*$F159</f>
        <v>-4.2291069459120589E-2</v>
      </c>
      <c r="Q159" s="2">
        <f>+C159-15018.5</f>
        <v>42132.512000000104</v>
      </c>
    </row>
    <row r="160" spans="1:17" ht="12" customHeight="1" x14ac:dyDescent="0.2">
      <c r="A160" s="35" t="s">
        <v>47</v>
      </c>
      <c r="B160" s="34"/>
      <c r="C160" s="35">
        <v>57153.79</v>
      </c>
      <c r="D160" s="35">
        <v>1E-3</v>
      </c>
      <c r="E160" s="28">
        <f>+(C160-C$7)/C$8</f>
        <v>77731.771791749808</v>
      </c>
      <c r="F160">
        <f>ROUND(2*E160,0)/2</f>
        <v>77732</v>
      </c>
      <c r="G160">
        <f>+C160-(C$7+F160*C$8)</f>
        <v>-6.6726520002703182E-2</v>
      </c>
      <c r="K160">
        <f>+G160</f>
        <v>-6.6726520002703182E-2</v>
      </c>
      <c r="O160">
        <f ca="1">+C$11+C$12*$F160</f>
        <v>-4.2314816238331443E-2</v>
      </c>
      <c r="Q160" s="2">
        <f>+C160-15018.5</f>
        <v>42135.29</v>
      </c>
    </row>
    <row r="161" spans="1:20" ht="12" customHeight="1" x14ac:dyDescent="0.2">
      <c r="A161" s="35" t="s">
        <v>47</v>
      </c>
      <c r="B161" s="34"/>
      <c r="C161" s="35">
        <v>57153.935000000056</v>
      </c>
      <c r="D161" s="35">
        <v>1E-3</v>
      </c>
      <c r="E161" s="28">
        <f>+(C161-C$7)/C$8</f>
        <v>77732.267699468197</v>
      </c>
      <c r="F161">
        <f>ROUND(2*E161,0)/2</f>
        <v>77732.5</v>
      </c>
      <c r="G161">
        <f>+C161-(C$7+F161*C$8)</f>
        <v>-6.7923074951977469E-2</v>
      </c>
      <c r="K161">
        <f>+G161</f>
        <v>-6.7923074951977469E-2</v>
      </c>
      <c r="O161">
        <f ca="1">+C$11+C$12*$F161</f>
        <v>-4.2316066068816216E-2</v>
      </c>
      <c r="Q161" s="2">
        <f>+C161-15018.5</f>
        <v>42135.435000000056</v>
      </c>
    </row>
    <row r="162" spans="1:20" ht="12" customHeight="1" x14ac:dyDescent="0.2">
      <c r="A162" s="35" t="s">
        <v>47</v>
      </c>
      <c r="B162" s="34"/>
      <c r="C162" s="35">
        <v>57154.082799999975</v>
      </c>
      <c r="D162" s="35">
        <v>5.9999999999999995E-4</v>
      </c>
      <c r="E162" s="28">
        <f>+(C162-C$7)/C$8</f>
        <v>77732.773183335172</v>
      </c>
      <c r="F162">
        <f>ROUND(2*E162,0)/2</f>
        <v>77733</v>
      </c>
      <c r="G162">
        <f>+C162-(C$7+F162*C$8)</f>
        <v>-6.6319630030193366E-2</v>
      </c>
      <c r="K162">
        <f>+G162</f>
        <v>-6.6319630030193366E-2</v>
      </c>
      <c r="O162">
        <f ca="1">+C$11+C$12*$F162</f>
        <v>-4.2317315899301017E-2</v>
      </c>
      <c r="Q162" s="2">
        <f>+C162-15018.5</f>
        <v>42135.582799999975</v>
      </c>
    </row>
    <row r="163" spans="1:20" ht="12" customHeight="1" x14ac:dyDescent="0.2">
      <c r="A163" s="35" t="s">
        <v>47</v>
      </c>
      <c r="B163" s="34"/>
      <c r="C163" s="35">
        <v>57155.81380000012</v>
      </c>
      <c r="D163" s="35">
        <v>5.9999999999999995E-4</v>
      </c>
      <c r="E163" s="28">
        <f>+(C163-C$7)/C$8</f>
        <v>77738.69329547511</v>
      </c>
      <c r="F163">
        <f>ROUND(2*E163,0)/2</f>
        <v>77738.5</v>
      </c>
      <c r="G163">
        <f>+C163-(C$7+F163*C$8)</f>
        <v>5.6518265118938871E-2</v>
      </c>
      <c r="K163">
        <f>+G163</f>
        <v>5.6518265118938871E-2</v>
      </c>
      <c r="O163">
        <f ca="1">+C$11+C$12*$F163</f>
        <v>-4.2331064034633603E-2</v>
      </c>
      <c r="Q163" s="2">
        <f>+C163-15018.5</f>
        <v>42137.31380000012</v>
      </c>
    </row>
    <row r="164" spans="1:20" ht="12" customHeight="1" x14ac:dyDescent="0.2">
      <c r="A164" s="48" t="s">
        <v>51</v>
      </c>
      <c r="B164" s="49" t="s">
        <v>34</v>
      </c>
      <c r="C164" s="53">
        <v>58241.061610000208</v>
      </c>
      <c r="D164" s="54">
        <v>1.2E-4</v>
      </c>
      <c r="E164" s="28">
        <f>+(C164-C$7)/C$8</f>
        <v>81450.298572357628</v>
      </c>
      <c r="F164">
        <f>ROUND(2*E164,0)/2</f>
        <v>81450.5</v>
      </c>
      <c r="G164">
        <f>+C164-(C$7+F164*C$8)</f>
        <v>-5.889605479023885E-2</v>
      </c>
      <c r="K164">
        <f>+G164</f>
        <v>-5.889605479023885E-2</v>
      </c>
      <c r="O164">
        <f ca="1">+C$11+C$12*$F164</f>
        <v>-5.1609805553650551E-2</v>
      </c>
      <c r="Q164" s="2">
        <f>+C164-15018.5</f>
        <v>43222.561610000208</v>
      </c>
    </row>
    <row r="165" spans="1:20" s="67" customFormat="1" ht="12.95" customHeight="1" x14ac:dyDescent="0.2">
      <c r="A165" s="48" t="s">
        <v>51</v>
      </c>
      <c r="B165" s="49" t="s">
        <v>40</v>
      </c>
      <c r="C165" s="53">
        <v>58241.208839999977</v>
      </c>
      <c r="D165" s="54">
        <v>6.0000000000000002E-5</v>
      </c>
      <c r="E165" s="28">
        <f>+(C165-C$7)/C$8</f>
        <v>81450.802106793737</v>
      </c>
      <c r="F165">
        <f>ROUND(2*E165,0)/2</f>
        <v>81451</v>
      </c>
      <c r="G165">
        <f>+C165-(C$7+F165*C$8)</f>
        <v>-5.786261002504034E-2</v>
      </c>
      <c r="H165"/>
      <c r="I165"/>
      <c r="J165"/>
      <c r="K165">
        <f>+G165</f>
        <v>-5.786261002504034E-2</v>
      </c>
      <c r="L165"/>
      <c r="M165"/>
      <c r="N165"/>
      <c r="O165">
        <f ca="1">+C$11+C$12*$F165</f>
        <v>-5.1611055384135351E-2</v>
      </c>
      <c r="P165"/>
      <c r="Q165" s="2">
        <f>+C165-15018.5</f>
        <v>43222.708839999977</v>
      </c>
      <c r="R165"/>
      <c r="S165"/>
      <c r="T165" s="52"/>
    </row>
    <row r="166" spans="1:20" s="67" customFormat="1" ht="12.95" customHeight="1" x14ac:dyDescent="0.2">
      <c r="A166" s="48" t="s">
        <v>51</v>
      </c>
      <c r="B166" s="49" t="s">
        <v>40</v>
      </c>
      <c r="C166" s="53">
        <v>58580.971489999909</v>
      </c>
      <c r="D166" s="54">
        <v>5.4000000000000001E-4</v>
      </c>
      <c r="E166" s="67">
        <f>+(C166-C$7)/C$8</f>
        <v>82612.808455027916</v>
      </c>
      <c r="F166" s="67">
        <f>ROUND(2*E166,0)/2</f>
        <v>82613</v>
      </c>
      <c r="G166" s="67">
        <f>+C166-(C$7+F166*C$8)</f>
        <v>-5.600643009529449E-2</v>
      </c>
      <c r="K166" s="67">
        <f>+G166</f>
        <v>-5.600643009529449E-2</v>
      </c>
      <c r="O166" s="67">
        <f ca="1">+C$11+C$12*$F166</f>
        <v>-5.4515661430767276E-2</v>
      </c>
      <c r="Q166" s="68">
        <f>+C166-15018.5</f>
        <v>43562.471489999909</v>
      </c>
    </row>
    <row r="167" spans="1:20" s="67" customFormat="1" ht="12.95" customHeight="1" x14ac:dyDescent="0.2">
      <c r="A167" s="48" t="s">
        <v>51</v>
      </c>
      <c r="B167" s="49" t="s">
        <v>34</v>
      </c>
      <c r="C167" s="53">
        <v>58581.118030000012</v>
      </c>
      <c r="D167" s="54">
        <v>6.4000000000000005E-4</v>
      </c>
      <c r="E167" s="67">
        <f>+(C167-C$7)/C$8</f>
        <v>82613.309629628449</v>
      </c>
      <c r="F167" s="67">
        <f>ROUND(2*E167,0)/2</f>
        <v>82613.5</v>
      </c>
      <c r="G167" s="67">
        <f>+C167-(C$7+F167*C$8)</f>
        <v>-5.5662984988885E-2</v>
      </c>
      <c r="K167" s="67">
        <f>+G167</f>
        <v>-5.5662984988885E-2</v>
      </c>
      <c r="O167" s="67">
        <f ca="1">+C$11+C$12*$F167</f>
        <v>-5.4516911261252049E-2</v>
      </c>
      <c r="Q167" s="68">
        <f>+C167-15018.5</f>
        <v>43562.618030000012</v>
      </c>
    </row>
    <row r="168" spans="1:20" s="67" customFormat="1" ht="12.95" customHeight="1" x14ac:dyDescent="0.2">
      <c r="A168" s="48" t="s">
        <v>51</v>
      </c>
      <c r="B168" s="49" t="s">
        <v>40</v>
      </c>
      <c r="C168" s="53">
        <v>58581.263960000128</v>
      </c>
      <c r="D168" s="54">
        <v>6.3000000000000003E-4</v>
      </c>
      <c r="E168" s="67">
        <f>+(C168-C$7)/C$8</f>
        <v>82613.808717996551</v>
      </c>
      <c r="F168" s="67">
        <f>ROUND(2*E168,0)/2</f>
        <v>82614</v>
      </c>
      <c r="G168" s="67">
        <f>+C168-(C$7+F168*C$8)</f>
        <v>-5.5929539870703593E-2</v>
      </c>
      <c r="K168" s="67">
        <f>+G168</f>
        <v>-5.5929539870703593E-2</v>
      </c>
      <c r="O168" s="67">
        <f ca="1">+C$11+C$12*$F168</f>
        <v>-5.4518161091736822E-2</v>
      </c>
      <c r="Q168" s="68">
        <f>+C168-15018.5</f>
        <v>43562.763960000128</v>
      </c>
    </row>
    <row r="169" spans="1:20" s="67" customFormat="1" ht="12.95" customHeight="1" x14ac:dyDescent="0.2">
      <c r="A169" s="48" t="s">
        <v>52</v>
      </c>
      <c r="B169" s="49" t="s">
        <v>40</v>
      </c>
      <c r="C169" s="53">
        <v>58986.085380000062</v>
      </c>
      <c r="D169" s="54">
        <v>4.4000000000000002E-4</v>
      </c>
      <c r="E169" s="67">
        <f>+(C169-C$7)/C$8</f>
        <v>83998.319522645586</v>
      </c>
      <c r="F169" s="67">
        <f>ROUND(2*E169,0)/2</f>
        <v>83998.5</v>
      </c>
      <c r="G169" s="67">
        <f>+C169-(C$7+F169*C$8)</f>
        <v>-5.2770334936212748E-2</v>
      </c>
      <c r="K169" s="67">
        <f>+G169</f>
        <v>-5.2770334936212748E-2</v>
      </c>
      <c r="O169" s="67">
        <f ca="1">+C$11+C$12*$F169</f>
        <v>-5.7978941704096482E-2</v>
      </c>
      <c r="Q169" s="68">
        <f>+C169-15018.5</f>
        <v>43967.585380000062</v>
      </c>
    </row>
    <row r="170" spans="1:20" s="67" customFormat="1" ht="12.95" customHeight="1" x14ac:dyDescent="0.2">
      <c r="A170" s="50" t="s">
        <v>54</v>
      </c>
      <c r="B170" s="51" t="s">
        <v>40</v>
      </c>
      <c r="C170" s="55">
        <v>59334.032505060546</v>
      </c>
      <c r="D170" s="56">
        <v>9.0170000000000007E-3</v>
      </c>
      <c r="E170" s="67">
        <f>+(C170-C$7)/C$8</f>
        <v>85188.317211238464</v>
      </c>
      <c r="F170" s="67">
        <f>ROUND(2*E170,0)/2</f>
        <v>85188.5</v>
      </c>
      <c r="G170" s="67">
        <f>+C170-(C$7+F170*C$8)</f>
        <v>-5.3446174453711137E-2</v>
      </c>
      <c r="L170" s="67">
        <f>+G170</f>
        <v>-5.3446174453711137E-2</v>
      </c>
      <c r="O170" s="67">
        <f ca="1">+C$11+C$12*$F170</f>
        <v>-6.0953538257876166E-2</v>
      </c>
      <c r="Q170" s="68">
        <f>+C170-15018.5</f>
        <v>44315.532505060546</v>
      </c>
      <c r="T170" s="67" t="s">
        <v>56</v>
      </c>
    </row>
    <row r="171" spans="1:20" s="67" customFormat="1" ht="12.95" customHeight="1" x14ac:dyDescent="0.2">
      <c r="A171" s="50" t="s">
        <v>54</v>
      </c>
      <c r="B171" s="51" t="s">
        <v>34</v>
      </c>
      <c r="C171" s="55">
        <v>59334.178515058011</v>
      </c>
      <c r="D171" s="56">
        <v>3.6410000000000001E-3</v>
      </c>
      <c r="E171" s="67">
        <f>+(C171-C$7)/C$8</f>
        <v>85188.816573201766</v>
      </c>
      <c r="F171" s="67">
        <f>ROUND(2*E171,0)/2</f>
        <v>85189</v>
      </c>
      <c r="G171" s="67">
        <f>+C171-(C$7+F171*C$8)</f>
        <v>-5.3632731993275229E-2</v>
      </c>
      <c r="L171" s="67">
        <f>+G171</f>
        <v>-5.3632731993275229E-2</v>
      </c>
      <c r="O171" s="67">
        <f ca="1">+C$11+C$12*$F171</f>
        <v>-6.0954788088360939E-2</v>
      </c>
      <c r="Q171" s="68">
        <f>+C171-15018.5</f>
        <v>44315.678515058011</v>
      </c>
      <c r="T171" s="67" t="s">
        <v>56</v>
      </c>
    </row>
    <row r="172" spans="1:20" s="67" customFormat="1" ht="12.95" customHeight="1" x14ac:dyDescent="0.2">
      <c r="A172" s="50" t="s">
        <v>54</v>
      </c>
      <c r="B172" s="51" t="s">
        <v>40</v>
      </c>
      <c r="C172" s="55">
        <v>59346.020294174552</v>
      </c>
      <c r="D172" s="56">
        <v>2.8830000000000001E-3</v>
      </c>
      <c r="E172" s="67">
        <f>+(C172-C$7)/C$8</f>
        <v>85229.316088106687</v>
      </c>
      <c r="F172" s="67">
        <f>ROUND(2*E172,0)/2</f>
        <v>85229.5</v>
      </c>
      <c r="G172" s="67">
        <f>+C172-(C$7+F172*C$8)</f>
        <v>-5.3774570449604653E-2</v>
      </c>
      <c r="L172" s="67">
        <f>+G172</f>
        <v>-5.3774570449604653E-2</v>
      </c>
      <c r="O172" s="67">
        <f ca="1">+C$11+C$12*$F172</f>
        <v>-6.1056024357628219E-2</v>
      </c>
      <c r="Q172" s="68">
        <f>+C172-15018.5</f>
        <v>44327.520294174552</v>
      </c>
      <c r="T172" s="67" t="s">
        <v>56</v>
      </c>
    </row>
    <row r="173" spans="1:20" s="67" customFormat="1" ht="12.95" customHeight="1" x14ac:dyDescent="0.2">
      <c r="A173" s="50" t="s">
        <v>54</v>
      </c>
      <c r="B173" s="51" t="s">
        <v>34</v>
      </c>
      <c r="C173" s="55">
        <v>59346.166384162847</v>
      </c>
      <c r="D173" s="56">
        <v>3.9329999999999999E-3</v>
      </c>
      <c r="E173" s="67">
        <f>+(C173-C$7)/C$8</f>
        <v>85229.815723642881</v>
      </c>
      <c r="F173" s="67">
        <f>ROUND(2*E173,0)/2</f>
        <v>85230</v>
      </c>
      <c r="G173" s="67">
        <f>+C173-(C$7+F173*C$8)</f>
        <v>-5.3881137151620351E-2</v>
      </c>
      <c r="L173" s="67">
        <f>+G173</f>
        <v>-5.3881137151620351E-2</v>
      </c>
      <c r="O173" s="67">
        <f ca="1">+C$11+C$12*$F173</f>
        <v>-6.105727418811302E-2</v>
      </c>
      <c r="Q173" s="68">
        <f>+C173-15018.5</f>
        <v>44327.666384162847</v>
      </c>
      <c r="T173" s="67" t="s">
        <v>56</v>
      </c>
    </row>
    <row r="174" spans="1:20" s="67" customFormat="1" ht="12.95" customHeight="1" x14ac:dyDescent="0.2">
      <c r="A174" s="50" t="s">
        <v>54</v>
      </c>
      <c r="B174" s="51" t="s">
        <v>40</v>
      </c>
      <c r="C174" s="55">
        <v>59360.347573808394</v>
      </c>
      <c r="D174" s="56">
        <v>6.5160000000000001E-3</v>
      </c>
      <c r="E174" s="67">
        <f>+(C174-C$7)/C$8</f>
        <v>85278.316147081554</v>
      </c>
      <c r="F174" s="67">
        <f>ROUND(2*E174,0)/2</f>
        <v>85278.5</v>
      </c>
      <c r="G174" s="67">
        <f>+C174-(C$7+F174*C$8)</f>
        <v>-5.3757326604682021E-2</v>
      </c>
      <c r="L174" s="67">
        <f>+G174</f>
        <v>-5.3757326604682021E-2</v>
      </c>
      <c r="O174" s="67">
        <f ca="1">+C$11+C$12*$F174</f>
        <v>-6.1178507745136806E-2</v>
      </c>
      <c r="Q174" s="68">
        <f>+C174-15018.5</f>
        <v>44341.847573808394</v>
      </c>
      <c r="T174" s="67" t="s">
        <v>56</v>
      </c>
    </row>
    <row r="175" spans="1:20" s="67" customFormat="1" ht="12.95" customHeight="1" x14ac:dyDescent="0.2">
      <c r="A175" s="50" t="s">
        <v>54</v>
      </c>
      <c r="B175" s="51" t="s">
        <v>34</v>
      </c>
      <c r="C175" s="55">
        <v>59360.493923797272</v>
      </c>
      <c r="D175" s="56">
        <v>5.3829999999999998E-3</v>
      </c>
      <c r="E175" s="67">
        <f>+(C175-C$7)/C$8</f>
        <v>85278.816671833571</v>
      </c>
      <c r="F175" s="67">
        <f>ROUND(2*E175,0)/2</f>
        <v>85279</v>
      </c>
      <c r="G175" s="67">
        <f>+C175-(C$7+F175*C$8)</f>
        <v>-5.3603892731189262E-2</v>
      </c>
      <c r="L175" s="67">
        <f>+G175</f>
        <v>-5.3603892731189262E-2</v>
      </c>
      <c r="O175" s="67">
        <f ca="1">+C$11+C$12*$F175</f>
        <v>-6.1179757575621579E-2</v>
      </c>
      <c r="Q175" s="68">
        <f>+C175-15018.5</f>
        <v>44341.993923797272</v>
      </c>
      <c r="T175" s="67" t="s">
        <v>56</v>
      </c>
    </row>
    <row r="176" spans="1:20" s="67" customFormat="1" ht="12.95" customHeight="1" x14ac:dyDescent="0.2">
      <c r="A176" s="50" t="s">
        <v>53</v>
      </c>
      <c r="B176" s="72" t="s">
        <v>34</v>
      </c>
      <c r="C176" s="73">
        <v>59709.022156000137</v>
      </c>
      <c r="D176" s="74">
        <v>2.2699999999999999E-4</v>
      </c>
      <c r="E176" s="67">
        <f>+(C176-C$7)/C$8</f>
        <v>86470.801777785164</v>
      </c>
      <c r="F176" s="67">
        <f>ROUND(2*E176,0)/2</f>
        <v>86471</v>
      </c>
      <c r="G176" s="67">
        <f>+C176-(C$7+F176*C$8)</f>
        <v>-5.7958809862611815E-2</v>
      </c>
      <c r="K176" s="67">
        <f>+G176</f>
        <v>-5.7958809862611815E-2</v>
      </c>
      <c r="O176" s="67">
        <f ca="1">+C$11+C$12*$F176</f>
        <v>-6.4159353451340384E-2</v>
      </c>
      <c r="Q176" s="68">
        <f>+C176-15018.5</f>
        <v>44690.522156000137</v>
      </c>
      <c r="T176" s="67" t="s">
        <v>56</v>
      </c>
    </row>
    <row r="177" spans="1:20" s="67" customFormat="1" ht="12.95" customHeight="1" x14ac:dyDescent="0.2">
      <c r="A177" s="50" t="s">
        <v>53</v>
      </c>
      <c r="B177" s="72" t="s">
        <v>40</v>
      </c>
      <c r="C177" s="73">
        <v>59709.168695</v>
      </c>
      <c r="D177" s="74">
        <v>1.74E-4</v>
      </c>
      <c r="E177" s="67">
        <f>+(C177-C$7)/C$8</f>
        <v>86471.302948964832</v>
      </c>
      <c r="F177" s="67">
        <f>ROUND(2*E177,0)/2</f>
        <v>86471.5</v>
      </c>
      <c r="G177" s="67">
        <f>+C177-(C$7+F177*C$8)</f>
        <v>-5.761636500392342E-2</v>
      </c>
      <c r="K177" s="67">
        <f>+G177</f>
        <v>-5.761636500392342E-2</v>
      </c>
      <c r="O177" s="67">
        <f ca="1">+C$11+C$12*$F177</f>
        <v>-6.4160603281825185E-2</v>
      </c>
      <c r="Q177" s="68">
        <f>+C177-15018.5</f>
        <v>44690.668695</v>
      </c>
      <c r="T177" s="67" t="s">
        <v>56</v>
      </c>
    </row>
    <row r="178" spans="1:20" s="67" customFormat="1" ht="12.95" customHeight="1" x14ac:dyDescent="0.2">
      <c r="C178" s="71"/>
      <c r="D178" s="71"/>
    </row>
    <row r="179" spans="1:20" s="67" customFormat="1" ht="12.95" customHeight="1" x14ac:dyDescent="0.2">
      <c r="C179" s="71"/>
      <c r="D179" s="71"/>
    </row>
    <row r="180" spans="1:20" s="67" customFormat="1" ht="12.95" customHeight="1" x14ac:dyDescent="0.2">
      <c r="C180" s="71"/>
      <c r="D180" s="71"/>
    </row>
    <row r="181" spans="1:20" s="67" customFormat="1" ht="12.95" customHeight="1" x14ac:dyDescent="0.2">
      <c r="C181" s="71"/>
      <c r="D181" s="71"/>
    </row>
    <row r="182" spans="1:20" s="67" customFormat="1" ht="12.95" customHeight="1" x14ac:dyDescent="0.2">
      <c r="C182" s="71"/>
      <c r="D182" s="71"/>
    </row>
    <row r="183" spans="1:20" s="67" customFormat="1" ht="12.95" customHeight="1" x14ac:dyDescent="0.2">
      <c r="C183" s="71"/>
      <c r="D183" s="71"/>
    </row>
    <row r="184" spans="1:20" s="67" customFormat="1" ht="12.95" customHeight="1" x14ac:dyDescent="0.2">
      <c r="C184" s="71"/>
      <c r="D184" s="71"/>
    </row>
    <row r="185" spans="1:20" s="67" customFormat="1" ht="12.95" customHeight="1" x14ac:dyDescent="0.2">
      <c r="C185" s="71"/>
      <c r="D185" s="71"/>
    </row>
    <row r="186" spans="1:20" s="67" customFormat="1" ht="12.95" customHeight="1" x14ac:dyDescent="0.2">
      <c r="C186" s="71"/>
      <c r="D186" s="71"/>
    </row>
    <row r="187" spans="1:20" s="67" customFormat="1" ht="12.95" customHeight="1" x14ac:dyDescent="0.2">
      <c r="C187" s="71"/>
      <c r="D187" s="71"/>
    </row>
    <row r="188" spans="1:20" s="67" customFormat="1" ht="12.95" customHeight="1" x14ac:dyDescent="0.2">
      <c r="C188" s="71"/>
      <c r="D188" s="71"/>
    </row>
    <row r="189" spans="1:20" s="67" customFormat="1" ht="12.95" customHeight="1" x14ac:dyDescent="0.2">
      <c r="C189" s="71"/>
      <c r="D189" s="71"/>
    </row>
    <row r="190" spans="1:20" s="67" customFormat="1" ht="12.95" customHeight="1" x14ac:dyDescent="0.2">
      <c r="C190" s="71"/>
      <c r="D190" s="71"/>
    </row>
    <row r="191" spans="1:20" x14ac:dyDescent="0.2">
      <c r="C191" s="10"/>
      <c r="D191" s="10"/>
    </row>
    <row r="192" spans="1:20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162:D162" name="Range1"/>
  </protectedRanges>
  <sortState xmlns:xlrd2="http://schemas.microsoft.com/office/spreadsheetml/2017/richdata2" ref="A21:Z179">
    <sortCondition ref="C21:C179"/>
  </sortState>
  <phoneticPr fontId="7" type="noConversion"/>
  <hyperlinks>
    <hyperlink ref="H215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2024-07-27T05:58:57Z</dcterms:modified>
</cp:coreProperties>
</file>