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25C13D4-DFE4-4ECF-91C3-673B53F8745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O22" i="1" l="1"/>
  <c r="S22" i="1" s="1"/>
  <c r="C15" i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<sst xmlns="http://schemas.openxmlformats.org/spreadsheetml/2006/main" count="57" uniqueCount="52">
  <si>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</si>
  <si>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</si>
  <si>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</si>
  <si>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</si>
  <si>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</si>
  <si>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</si>
  <si>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</si>
  <si>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</si>
  <si>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</si>
  <si>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</si>
  <si>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</si>
  <si>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</si>
  <si>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</si>
  <si>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</si>
  <si>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</si>
  <si>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</si>
  <si>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</si>
  <si>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</si>
  <si>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</si>
  <si>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</si>
  <si>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</si>
  <si>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</si>
  <si>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</si>
  <si>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</si>
  <si>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</si>
  <si>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</si>
  <si>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</si>
  <si>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</si>
  <si>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</si>
  <si>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</si>
  <si>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</si>
  <si>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</si>
  <si>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</si>
  <si>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</si>
  <si>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</si>
  <si>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</si>
  <si>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</si>
  <si>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</si>
  <si>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</si>
  <si>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</si>
  <si>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</si>
  <si>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</si>
  <si>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V0762 Cen</t>
  </si>
  <si>
    <t>EA</t>
  </si>
  <si>
    <t>Cen</t>
  </si>
  <si>
    <t>Kreiner</t>
  </si>
  <si>
    <t>V0762 Cen / GSC 9010-2389</t>
  </si>
  <si>
    <t>Cen_V0762.xls</t>
  </si>
  <si>
    <t>VSS_2013-01-28</t>
  </si>
  <si>
    <t>I</t>
  </si>
  <si>
    <t>G9010-2389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</si>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</sst>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V0762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</c:v>
                </c:pt>
                <c:pt idx="2">
                  <c:v>1067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7B-4225-8722-ED1C1683AC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</c:v>
                </c:pt>
                <c:pt idx="2">
                  <c:v>1067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1.4272000000346452E-2</c:v>
                </c:pt>
                <c:pt idx="2">
                  <c:v>1.7812999998568557E-2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7B-4225-8722-ED1C1683AC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</c:v>
                </c:pt>
                <c:pt idx="2">
                  <c:v>1067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7B-4225-8722-ED1C1683AC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</c:v>
                </c:pt>
                <c:pt idx="2">
                  <c:v>1067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7B-4225-8722-ED1C1683AC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</c:v>
                </c:pt>
                <c:pt idx="2">
                  <c:v>1067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7B-4225-8722-ED1C1683AC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</c:v>
                </c:pt>
                <c:pt idx="2">
                  <c:v>1067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7B-4225-8722-ED1C1683AC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8.6999999999999997E-6</c:v>
                  </c:pt>
                  <c:pt idx="2">
                    <c:v>1.7000000000000001E-4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</c:v>
                </c:pt>
                <c:pt idx="2">
                  <c:v>1067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7B-4225-8722-ED1C1683AC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</c:v>
                </c:pt>
                <c:pt idx="2">
                  <c:v>1067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-1.2869693104137006E-5</c:v>
                </c:pt>
                <c:pt idx="1">
                  <c:v>1.5988495318110744E-2</c:v>
                </c:pt>
                <c:pt idx="2">
                  <c:v>1.61093743739084E-2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7B-4225-8722-ED1C1683AC1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</c:v>
                </c:pt>
                <c:pt idx="2">
                  <c:v>1067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7B-4225-8722-ED1C1683A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974160"/>
        <c:axId val="1"/>
      </c:scatterChart>
      <c:valAx>
        <c:axId val="69197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74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5338345864661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0</xdr:row>
      <xdr:rowOff>1</xdr:rowOff>
    </xdr:from>
    <xdr:to>
      <xdr:col>17</xdr:col>
      <xdr:colOff>581025</xdr:colOff>
      <xdr:row>18</xdr:row>
      <xdr:rowOff>66676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9229A44-5379-FF93-26C7-CB429D965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  <c r="E1" t="s">
        <v>47</v>
      </c>
    </row>
    <row r="2" spans="1:7" x14ac:dyDescent="0.2">
      <c r="A2" t="s">
        <v>23</v>
      </c>
      <c r="B2" t="s">
        <v>43</v>
      </c>
      <c r="C2" s="31" t="s">
        <v>41</v>
      </c>
      <c r="D2" s="3" t="s">
        <v>44</v>
      </c>
      <c r="E2" s="32" t="s">
        <v>42</v>
      </c>
      <c r="F2" t="s">
        <v>50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52502.39</v>
      </c>
      <c r="D7" s="30" t="s">
        <v>45</v>
      </c>
    </row>
    <row r="8" spans="1:7" x14ac:dyDescent="0.2">
      <c r="A8" t="s">
        <v>3</v>
      </c>
      <c r="C8" s="36">
        <v>3.3678910000000002</v>
      </c>
      <c r="D8" s="30" t="s">
        <v>45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-1.2869693104137006E-5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1.5109881974707159E-5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60331.80869085648</v>
      </c>
    </row>
    <row r="15" spans="1:7" x14ac:dyDescent="0.2">
      <c r="A15" s="12" t="s">
        <v>17</v>
      </c>
      <c r="B15" s="10"/>
      <c r="C15" s="13">
        <f ca="1">(C7+C11)+(C8+C12)*INT(MAX(F21:F3533))</f>
        <v>56095.945806374373</v>
      </c>
      <c r="D15" s="14" t="s">
        <v>38</v>
      </c>
      <c r="E15" s="15">
        <f ca="1">ROUND(2*(E14-$C$7)/$C$8,0)/2+E13</f>
        <v>2325.5</v>
      </c>
    </row>
    <row r="16" spans="1:7" x14ac:dyDescent="0.2">
      <c r="A16" s="16" t="s">
        <v>4</v>
      </c>
      <c r="B16" s="10"/>
      <c r="C16" s="17">
        <f ca="1">+C8+C12</f>
        <v>3.3679061098819747</v>
      </c>
      <c r="D16" s="14" t="s">
        <v>39</v>
      </c>
      <c r="E16" s="24">
        <f ca="1">ROUND(2*(E14-$C$15)/$C$16,0)/2+E13</f>
        <v>1258.5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45316.351478994176</v>
      </c>
    </row>
    <row r="18" spans="1:19" ht="14.25" thickTop="1" thickBot="1" x14ac:dyDescent="0.25">
      <c r="A18" s="16" t="s">
        <v>5</v>
      </c>
      <c r="B18" s="10"/>
      <c r="C18" s="19">
        <f ca="1">+C15</f>
        <v>56095.945806374373</v>
      </c>
      <c r="D18" s="20">
        <f ca="1">+C16</f>
        <v>3.3679061098819747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1.7100967916913424E-3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Kreiner</v>
      </c>
      <c r="C21" s="8">
        <f>C$7</f>
        <v>52502.39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-1.2869693104137006E-5</v>
      </c>
      <c r="Q21" s="2">
        <f>+C21-15018.5</f>
        <v>37483.89</v>
      </c>
      <c r="S21">
        <f ca="1">+(O21-G21)^2</f>
        <v>1.6562900059467161E-10</v>
      </c>
    </row>
    <row r="22" spans="1:19" x14ac:dyDescent="0.2">
      <c r="A22" s="33" t="s">
        <v>48</v>
      </c>
      <c r="B22" s="34" t="s">
        <v>49</v>
      </c>
      <c r="C22" s="35">
        <v>56069.000841000001</v>
      </c>
      <c r="D22" s="35">
        <v>8.6999999999999997E-6</v>
      </c>
      <c r="E22">
        <f>+(C22-C$7)/C$8</f>
        <v>1059.0042376668371</v>
      </c>
      <c r="F22">
        <f>ROUND(2*E22,0)/2</f>
        <v>1059</v>
      </c>
      <c r="G22">
        <f>+C22-(C$7+F22*C$8)</f>
        <v>1.4272000000346452E-2</v>
      </c>
      <c r="I22">
        <f>+G22</f>
        <v>1.4272000000346452E-2</v>
      </c>
      <c r="O22">
        <f ca="1">+C$11+C$12*$F22</f>
        <v>1.5988495318110744E-2</v>
      </c>
      <c r="Q22" s="2">
        <f>+C22-15018.5</f>
        <v>41050.500841000001</v>
      </c>
      <c r="S22">
        <f ca="1">+(O22-G22)^2</f>
        <v>2.9463561759067393E-6</v>
      </c>
    </row>
    <row r="23" spans="1:19" x14ac:dyDescent="0.2">
      <c r="A23" s="33" t="s">
        <v>48</v>
      </c>
      <c r="B23" s="34" t="s">
        <v>49</v>
      </c>
      <c r="C23" s="35">
        <v>56095.947509999998</v>
      </c>
      <c r="D23" s="35">
        <v>1.7000000000000001E-4</v>
      </c>
      <c r="E23">
        <f>+(C23-C$7)/C$8</f>
        <v>1067.0052890666589</v>
      </c>
      <c r="F23">
        <f>ROUND(2*E23,0)/2</f>
        <v>1067</v>
      </c>
      <c r="G23">
        <f>+C23-(C$7+F23*C$8)</f>
        <v>1.7812999998568557E-2</v>
      </c>
      <c r="I23">
        <f>+G23</f>
        <v>1.7812999998568557E-2</v>
      </c>
      <c r="O23">
        <f ca="1">+C$11+C$12*$F23</f>
        <v>1.61093743739084E-2</v>
      </c>
      <c r="Q23" s="2">
        <f>+C23-15018.5</f>
        <v>41077.447509999998</v>
      </c>
      <c r="S23">
        <f ca="1">+(O23-G23)^2</f>
        <v>2.9023402689987108E-6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2024-01-22T06:24:30Z</dcterms:modified>
</cp:coreProperties>
</file>