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7D8B494-FBA8-4AEE-AEFA-0C6C53E686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7" i="1"/>
  <c r="F27" i="1"/>
  <c r="G27" i="1"/>
  <c r="I27" i="1"/>
  <c r="E26" i="1"/>
  <c r="F26" i="1"/>
  <c r="G26" i="1"/>
  <c r="I26" i="1"/>
  <c r="E28" i="1"/>
  <c r="F28" i="1"/>
  <c r="G28" i="1"/>
  <c r="I28" i="1"/>
  <c r="E29" i="1"/>
  <c r="F29" i="1"/>
  <c r="G29" i="1"/>
  <c r="I29" i="1"/>
  <c r="E9" i="1"/>
  <c r="D9" i="1"/>
  <c r="Q21" i="1"/>
  <c r="Q22" i="1"/>
  <c r="Q23" i="1"/>
  <c r="Q24" i="1"/>
  <c r="Q25" i="1"/>
  <c r="Q27" i="1"/>
  <c r="Q26" i="1"/>
  <c r="Q28" i="1"/>
  <c r="Q29" i="1"/>
  <c r="F16" i="1"/>
  <c r="F17" i="1" s="1"/>
  <c r="C17" i="1"/>
  <c r="C11" i="1"/>
  <c r="C12" i="1"/>
  <c r="C16" i="1" l="1"/>
  <c r="D18" i="1" s="1"/>
  <c r="O24" i="1"/>
  <c r="O27" i="1"/>
  <c r="O26" i="1"/>
  <c r="O22" i="1"/>
  <c r="O25" i="1"/>
  <c r="O28" i="1"/>
  <c r="O23" i="1"/>
  <c r="O21" i="1"/>
  <c r="C15" i="1"/>
  <c r="F18" i="1" s="1"/>
  <c r="O29" i="1"/>
  <c r="C18" i="1" l="1"/>
  <c r="F19" i="1"/>
</calcChain>
</file>

<file path=xl/sharedStrings.xml><?xml version="1.0" encoding="utf-8"?>
<sst xmlns="http://schemas.openxmlformats.org/spreadsheetml/2006/main" count="69" uniqueCount="56">
  <si>
    <t>OEJV 0155</t>
  </si>
  <si>
    <t>OEJV 0137</t>
  </si>
  <si>
    <t>VSS_2013-01-28</t>
  </si>
  <si>
    <t>I</t>
  </si>
  <si>
    <t>II</t>
  </si>
  <si>
    <t>0,0040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</si>
  <si>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</si>
  <si>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</si>
  <si>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</si>
  <si>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</si>
  <si>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</si>
  <si>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</si>
  <si>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</si>
  <si>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</si>
  <si>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</si>
  <si>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</si>
  <si>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</si>
  <si>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</si>
  <si>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</si>
  <si>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</si>
  <si>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</si>
  <si>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</si>
  <si>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</si>
  <si>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</si>
  <si>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</si>
  <si>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</si>
  <si>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</si>
  <si>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</si>
  <si>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</si>
  <si>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</si>
  <si>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</si>
  <si>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</si>
  <si>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</si>
  <si>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</si>
  <si>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</si>
  <si>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</si>
  <si>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</si>
  <si>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</si>
  <si>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</si>
  <si>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</si>
  <si>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</si>
  <si>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</si>
  <si>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</si>
  <si>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</si>
  <si>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</si>
  <si>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</si>
  <si>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</si>
  <si>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V0777 Cen</t>
  </si>
  <si>
    <t>G8212-0982</t>
  </si>
  <si>
    <t>EA/DM</t>
  </si>
  <si>
    <t>pr_0</t>
  </si>
  <si>
    <t>~</t>
  </si>
  <si>
    <t>V0777 Cen / GSC 8212-0982</t>
  </si>
  <si>
    <t>as of 2019-07-14</t>
  </si>
  <si>
    <t>VSX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</si>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</sst>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9" fillId="0" borderId="0" xfId="0" applyFont="1" applyAlignment="1"/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V0777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8181</c:v>
                </c:pt>
                <c:pt idx="2">
                  <c:v>9475.5</c:v>
                </c:pt>
                <c:pt idx="3">
                  <c:v>9475.5</c:v>
                </c:pt>
                <c:pt idx="4">
                  <c:v>9475.5</c:v>
                </c:pt>
                <c:pt idx="5">
                  <c:v>9899</c:v>
                </c:pt>
                <c:pt idx="6">
                  <c:v>9920</c:v>
                </c:pt>
                <c:pt idx="7">
                  <c:v>10046</c:v>
                </c:pt>
                <c:pt idx="8">
                  <c:v>10055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0-44A6-B957-3D9D51C05D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8181</c:v>
                </c:pt>
                <c:pt idx="2">
                  <c:v>9475.5</c:v>
                </c:pt>
                <c:pt idx="3">
                  <c:v>9475.5</c:v>
                </c:pt>
                <c:pt idx="4">
                  <c:v>9475.5</c:v>
                </c:pt>
                <c:pt idx="5">
                  <c:v>9899</c:v>
                </c:pt>
                <c:pt idx="6">
                  <c:v>9920</c:v>
                </c:pt>
                <c:pt idx="7">
                  <c:v>10046</c:v>
                </c:pt>
                <c:pt idx="8">
                  <c:v>10055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-0.25506799999857321</c:v>
                </c:pt>
                <c:pt idx="2">
                  <c:v>-0.29552399999374757</c:v>
                </c:pt>
                <c:pt idx="3">
                  <c:v>-0.29489399999874877</c:v>
                </c:pt>
                <c:pt idx="4">
                  <c:v>-0.29433399999834364</c:v>
                </c:pt>
                <c:pt idx="5">
                  <c:v>-0.30917200000112643</c:v>
                </c:pt>
                <c:pt idx="6">
                  <c:v>-0.30876000000716886</c:v>
                </c:pt>
                <c:pt idx="7">
                  <c:v>-0.31422800000291318</c:v>
                </c:pt>
                <c:pt idx="8">
                  <c:v>-0.3154900000008638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0-44A6-B957-3D9D51C05D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8181</c:v>
                </c:pt>
                <c:pt idx="2">
                  <c:v>9475.5</c:v>
                </c:pt>
                <c:pt idx="3">
                  <c:v>9475.5</c:v>
                </c:pt>
                <c:pt idx="4">
                  <c:v>9475.5</c:v>
                </c:pt>
                <c:pt idx="5">
                  <c:v>9899</c:v>
                </c:pt>
                <c:pt idx="6">
                  <c:v>9920</c:v>
                </c:pt>
                <c:pt idx="7">
                  <c:v>10046</c:v>
                </c:pt>
                <c:pt idx="8">
                  <c:v>10055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50-44A6-B957-3D9D51C05D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8181</c:v>
                </c:pt>
                <c:pt idx="2">
                  <c:v>9475.5</c:v>
                </c:pt>
                <c:pt idx="3">
                  <c:v>9475.5</c:v>
                </c:pt>
                <c:pt idx="4">
                  <c:v>9475.5</c:v>
                </c:pt>
                <c:pt idx="5">
                  <c:v>9899</c:v>
                </c:pt>
                <c:pt idx="6">
                  <c:v>9920</c:v>
                </c:pt>
                <c:pt idx="7">
                  <c:v>10046</c:v>
                </c:pt>
                <c:pt idx="8">
                  <c:v>10055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50-44A6-B957-3D9D51C05D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8181</c:v>
                </c:pt>
                <c:pt idx="2">
                  <c:v>9475.5</c:v>
                </c:pt>
                <c:pt idx="3">
                  <c:v>9475.5</c:v>
                </c:pt>
                <c:pt idx="4">
                  <c:v>9475.5</c:v>
                </c:pt>
                <c:pt idx="5">
                  <c:v>9899</c:v>
                </c:pt>
                <c:pt idx="6">
                  <c:v>9920</c:v>
                </c:pt>
                <c:pt idx="7">
                  <c:v>10046</c:v>
                </c:pt>
                <c:pt idx="8">
                  <c:v>10055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50-44A6-B957-3D9D51C05D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8181</c:v>
                </c:pt>
                <c:pt idx="2">
                  <c:v>9475.5</c:v>
                </c:pt>
                <c:pt idx="3">
                  <c:v>9475.5</c:v>
                </c:pt>
                <c:pt idx="4">
                  <c:v>9475.5</c:v>
                </c:pt>
                <c:pt idx="5">
                  <c:v>9899</c:v>
                </c:pt>
                <c:pt idx="6">
                  <c:v>9920</c:v>
                </c:pt>
                <c:pt idx="7">
                  <c:v>10046</c:v>
                </c:pt>
                <c:pt idx="8">
                  <c:v>10055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50-44A6-B957-3D9D51C05D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6.9999999999999999E-4</c:v>
                  </c:pt>
                  <c:pt idx="8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8181</c:v>
                </c:pt>
                <c:pt idx="2">
                  <c:v>9475.5</c:v>
                </c:pt>
                <c:pt idx="3">
                  <c:v>9475.5</c:v>
                </c:pt>
                <c:pt idx="4">
                  <c:v>9475.5</c:v>
                </c:pt>
                <c:pt idx="5">
                  <c:v>9899</c:v>
                </c:pt>
                <c:pt idx="6">
                  <c:v>9920</c:v>
                </c:pt>
                <c:pt idx="7">
                  <c:v>10046</c:v>
                </c:pt>
                <c:pt idx="8">
                  <c:v>10055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50-44A6-B957-3D9D51C05D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8181</c:v>
                </c:pt>
                <c:pt idx="2">
                  <c:v>9475.5</c:v>
                </c:pt>
                <c:pt idx="3">
                  <c:v>9475.5</c:v>
                </c:pt>
                <c:pt idx="4">
                  <c:v>9475.5</c:v>
                </c:pt>
                <c:pt idx="5">
                  <c:v>9899</c:v>
                </c:pt>
                <c:pt idx="6">
                  <c:v>9920</c:v>
                </c:pt>
                <c:pt idx="7">
                  <c:v>10046</c:v>
                </c:pt>
                <c:pt idx="8">
                  <c:v>10055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1.5611123940389993E-4</c:v>
                </c:pt>
                <c:pt idx="1">
                  <c:v>-0.25522118952774808</c:v>
                </c:pt>
                <c:pt idx="2">
                  <c:v>-0.29563017569607453</c:v>
                </c:pt>
                <c:pt idx="3">
                  <c:v>-0.29563017569607453</c:v>
                </c:pt>
                <c:pt idx="4">
                  <c:v>-0.29563017569607453</c:v>
                </c:pt>
                <c:pt idx="5">
                  <c:v>-0.30885011052982209</c:v>
                </c:pt>
                <c:pt idx="6">
                  <c:v>-0.3095056444885203</c:v>
                </c:pt>
                <c:pt idx="7">
                  <c:v>-0.31343884824070967</c:v>
                </c:pt>
                <c:pt idx="8">
                  <c:v>-0.31371979136586603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50-44A6-B957-3D9D51C05D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8181</c:v>
                </c:pt>
                <c:pt idx="2">
                  <c:v>9475.5</c:v>
                </c:pt>
                <c:pt idx="3">
                  <c:v>9475.5</c:v>
                </c:pt>
                <c:pt idx="4">
                  <c:v>9475.5</c:v>
                </c:pt>
                <c:pt idx="5">
                  <c:v>9899</c:v>
                </c:pt>
                <c:pt idx="6">
                  <c:v>9920</c:v>
                </c:pt>
                <c:pt idx="7">
                  <c:v>10046</c:v>
                </c:pt>
                <c:pt idx="8">
                  <c:v>10055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50-44A6-B957-3D9D51C05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296048"/>
        <c:axId val="1"/>
      </c:scatterChart>
      <c:valAx>
        <c:axId val="690296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96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485775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0D4B7BC-FC3B-0D02-04A0-A8F2F5804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8" t="s">
        <v>47</v>
      </c>
      <c r="G1" s="31">
        <v>2011</v>
      </c>
      <c r="H1" s="32"/>
      <c r="I1" s="39" t="s">
        <v>48</v>
      </c>
      <c r="J1" s="38" t="s">
        <v>47</v>
      </c>
      <c r="K1" s="40">
        <v>11.114380000000001</v>
      </c>
      <c r="L1" s="34">
        <v>-51.243000000000002</v>
      </c>
      <c r="M1" s="35">
        <v>56329.051802060312</v>
      </c>
      <c r="N1" s="35">
        <v>1.7759967847589606</v>
      </c>
      <c r="O1" s="33" t="s">
        <v>49</v>
      </c>
      <c r="P1" s="41">
        <v>9.8000000000000007</v>
      </c>
      <c r="Q1" s="41">
        <v>10.4</v>
      </c>
      <c r="R1" s="42" t="s">
        <v>50</v>
      </c>
      <c r="S1" s="43" t="s">
        <v>51</v>
      </c>
    </row>
    <row r="2" spans="1:19" x14ac:dyDescent="0.2">
      <c r="A2" t="s">
        <v>29</v>
      </c>
      <c r="B2" t="s">
        <v>49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6</v>
      </c>
      <c r="C4" s="27">
        <v>53000.834000000003</v>
      </c>
      <c r="D4" s="28">
        <v>1.775995</v>
      </c>
      <c r="E4" s="44" t="s">
        <v>53</v>
      </c>
    </row>
    <row r="5" spans="1:19" ht="13.5" thickTop="1" x14ac:dyDescent="0.2">
      <c r="A5" s="9" t="s">
        <v>34</v>
      </c>
      <c r="B5" s="10"/>
      <c r="C5" s="11">
        <v>-9.5</v>
      </c>
      <c r="D5" s="10" t="s">
        <v>35</v>
      </c>
      <c r="E5" s="10"/>
    </row>
    <row r="6" spans="1:19" x14ac:dyDescent="0.2">
      <c r="A6" s="5" t="s">
        <v>7</v>
      </c>
    </row>
    <row r="7" spans="1:19" x14ac:dyDescent="0.2">
      <c r="A7" t="s">
        <v>8</v>
      </c>
      <c r="C7" s="49">
        <v>38471.404000000002</v>
      </c>
      <c r="D7" s="29" t="s">
        <v>54</v>
      </c>
    </row>
    <row r="8" spans="1:19" x14ac:dyDescent="0.2">
      <c r="A8" t="s">
        <v>9</v>
      </c>
      <c r="C8" s="49">
        <v>1.7760279999999999</v>
      </c>
      <c r="D8" s="29" t="s">
        <v>54</v>
      </c>
    </row>
    <row r="9" spans="1:19" x14ac:dyDescent="0.2">
      <c r="A9" s="24" t="s">
        <v>38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19" x14ac:dyDescent="0.2">
      <c r="A11" s="10" t="s">
        <v>21</v>
      </c>
      <c r="B11" s="10"/>
      <c r="C11" s="21">
        <f ca="1">INTERCEPT(INDIRECT($E$9):G991,INDIRECT($D$9):F991)</f>
        <v>1.5611123940389993E-4</v>
      </c>
      <c r="D11" s="3"/>
      <c r="E11" s="10"/>
    </row>
    <row r="12" spans="1:19" x14ac:dyDescent="0.2">
      <c r="A12" s="10" t="s">
        <v>22</v>
      </c>
      <c r="B12" s="10"/>
      <c r="C12" s="21">
        <f ca="1">SLOPE(INDIRECT($E$9):G991,INDIRECT($D$9):F991)</f>
        <v>-3.1215902795153649E-5</v>
      </c>
      <c r="D12" s="3"/>
      <c r="E12" s="10"/>
    </row>
    <row r="13" spans="1:19" x14ac:dyDescent="0.2">
      <c r="A13" s="10" t="s">
        <v>24</v>
      </c>
      <c r="B13" s="10"/>
      <c r="C13" s="3" t="s">
        <v>19</v>
      </c>
    </row>
    <row r="14" spans="1:19" x14ac:dyDescent="0.2">
      <c r="A14" s="10"/>
      <c r="B14" s="10"/>
      <c r="C14" s="10"/>
    </row>
    <row r="15" spans="1:19" x14ac:dyDescent="0.2">
      <c r="A15" s="12" t="s">
        <v>23</v>
      </c>
      <c r="B15" s="10"/>
      <c r="C15" s="13">
        <f ca="1">(C7+C11)+(C8+C12)*INT(MAX(F21:F3532))</f>
        <v>56329.051820208639</v>
      </c>
      <c r="E15" s="14" t="s">
        <v>40</v>
      </c>
      <c r="F15" s="36">
        <v>1</v>
      </c>
    </row>
    <row r="16" spans="1:19" x14ac:dyDescent="0.2">
      <c r="A16" s="16" t="s">
        <v>10</v>
      </c>
      <c r="B16" s="10"/>
      <c r="C16" s="17">
        <f ca="1">+C8+C12</f>
        <v>1.7759967840972049</v>
      </c>
      <c r="E16" s="14" t="s">
        <v>36</v>
      </c>
      <c r="F16" s="37">
        <f ca="1">NOW()+15018.5+$C$5/24</f>
        <v>60331.81005162037</v>
      </c>
    </row>
    <row r="17" spans="1:21" ht="13.5" thickBot="1" x14ac:dyDescent="0.25">
      <c r="A17" s="14" t="s">
        <v>33</v>
      </c>
      <c r="B17" s="10"/>
      <c r="C17" s="10">
        <f>COUNT(C21:C2190)</f>
        <v>9</v>
      </c>
      <c r="E17" s="14" t="s">
        <v>41</v>
      </c>
      <c r="F17" s="15">
        <f ca="1">ROUND(2*(F16-$C$7)/$C$8,0)/2+F15</f>
        <v>12309.5</v>
      </c>
    </row>
    <row r="18" spans="1:21" ht="14.25" thickTop="1" thickBot="1" x14ac:dyDescent="0.25">
      <c r="A18" s="16" t="s">
        <v>11</v>
      </c>
      <c r="B18" s="10"/>
      <c r="C18" s="19">
        <f ca="1">+C15</f>
        <v>56329.051820208639</v>
      </c>
      <c r="D18" s="20">
        <f ca="1">+C16</f>
        <v>1.7759967840972049</v>
      </c>
      <c r="E18" s="14" t="s">
        <v>42</v>
      </c>
      <c r="F18" s="23">
        <f ca="1">ROUND(2*(F16-$C$15)/$C$16,0)/2+F15</f>
        <v>2255</v>
      </c>
    </row>
    <row r="19" spans="1:21" ht="13.5" thickTop="1" x14ac:dyDescent="0.2">
      <c r="E19" s="14" t="s">
        <v>37</v>
      </c>
      <c r="F19" s="18">
        <f ca="1">+$C$15+$C$16*F18-15018.5-$C$5/24</f>
        <v>45315.820401681172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">
        <v>54</v>
      </c>
      <c r="C21" s="8">
        <v>38471.404000000002</v>
      </c>
      <c r="D21" s="8"/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I21">
        <f t="shared" ref="I21:I29" si="3">+G21</f>
        <v>0</v>
      </c>
      <c r="O21">
        <f t="shared" ref="O21:O29" ca="1" si="4">+C$11+C$12*$F21</f>
        <v>1.5611123940389993E-4</v>
      </c>
      <c r="Q21" s="2">
        <f t="shared" ref="Q21:Q29" si="5">+C21-15018.5</f>
        <v>23452.904000000002</v>
      </c>
    </row>
    <row r="22" spans="1:21" x14ac:dyDescent="0.2">
      <c r="A22" t="s">
        <v>55</v>
      </c>
      <c r="C22" s="8">
        <v>53000.834000000003</v>
      </c>
      <c r="D22" s="8"/>
      <c r="E22">
        <f t="shared" si="0"/>
        <v>8180.8563828948645</v>
      </c>
      <c r="F22">
        <f t="shared" si="1"/>
        <v>8181</v>
      </c>
      <c r="G22">
        <f t="shared" si="2"/>
        <v>-0.25506799999857321</v>
      </c>
      <c r="I22">
        <f t="shared" si="3"/>
        <v>-0.25506799999857321</v>
      </c>
      <c r="O22">
        <f t="shared" ca="1" si="4"/>
        <v>-0.25522118952774808</v>
      </c>
      <c r="Q22" s="2">
        <f t="shared" si="5"/>
        <v>37982.334000000003</v>
      </c>
    </row>
    <row r="23" spans="1:21" x14ac:dyDescent="0.2">
      <c r="A23" s="45" t="s">
        <v>1</v>
      </c>
      <c r="B23" s="46" t="s">
        <v>4</v>
      </c>
      <c r="C23" s="45">
        <v>55299.861790000003</v>
      </c>
      <c r="D23" s="45">
        <v>5.9999999999999995E-4</v>
      </c>
      <c r="E23">
        <f t="shared" si="0"/>
        <v>9475.3336039747119</v>
      </c>
      <c r="F23">
        <f t="shared" si="1"/>
        <v>9475.5</v>
      </c>
      <c r="G23">
        <f t="shared" si="2"/>
        <v>-0.29552399999374757</v>
      </c>
      <c r="I23">
        <f t="shared" si="3"/>
        <v>-0.29552399999374757</v>
      </c>
      <c r="O23">
        <f t="shared" ca="1" si="4"/>
        <v>-0.29563017569607453</v>
      </c>
      <c r="Q23" s="2">
        <f t="shared" si="5"/>
        <v>40281.361790000003</v>
      </c>
    </row>
    <row r="24" spans="1:21" x14ac:dyDescent="0.2">
      <c r="A24" s="45" t="s">
        <v>1</v>
      </c>
      <c r="B24" s="46" t="s">
        <v>4</v>
      </c>
      <c r="C24" s="45">
        <v>55299.862419999998</v>
      </c>
      <c r="D24" s="45">
        <v>2.0000000000000001E-4</v>
      </c>
      <c r="E24">
        <f t="shared" si="0"/>
        <v>9475.3339586988477</v>
      </c>
      <c r="F24">
        <f t="shared" si="1"/>
        <v>9475.5</v>
      </c>
      <c r="G24">
        <f t="shared" si="2"/>
        <v>-0.29489399999874877</v>
      </c>
      <c r="I24">
        <f t="shared" si="3"/>
        <v>-0.29489399999874877</v>
      </c>
      <c r="O24">
        <f t="shared" ca="1" si="4"/>
        <v>-0.29563017569607453</v>
      </c>
      <c r="Q24" s="2">
        <f t="shared" si="5"/>
        <v>40281.362419999998</v>
      </c>
    </row>
    <row r="25" spans="1:21" x14ac:dyDescent="0.2">
      <c r="A25" s="45" t="s">
        <v>1</v>
      </c>
      <c r="B25" s="46" t="s">
        <v>4</v>
      </c>
      <c r="C25" s="45">
        <v>55299.862979999998</v>
      </c>
      <c r="D25" s="45">
        <v>4.0000000000000002E-4</v>
      </c>
      <c r="E25">
        <f t="shared" si="0"/>
        <v>9475.3342740091921</v>
      </c>
      <c r="F25">
        <f t="shared" si="1"/>
        <v>9475.5</v>
      </c>
      <c r="G25">
        <f t="shared" si="2"/>
        <v>-0.29433399999834364</v>
      </c>
      <c r="I25">
        <f t="shared" si="3"/>
        <v>-0.29433399999834364</v>
      </c>
      <c r="O25">
        <f t="shared" ca="1" si="4"/>
        <v>-0.29563017569607453</v>
      </c>
      <c r="Q25" s="2">
        <f t="shared" si="5"/>
        <v>40281.362979999998</v>
      </c>
    </row>
    <row r="26" spans="1:21" x14ac:dyDescent="0.2">
      <c r="A26" s="47" t="s">
        <v>2</v>
      </c>
      <c r="B26" s="48" t="s">
        <v>3</v>
      </c>
      <c r="C26" s="45">
        <v>56051.995999999999</v>
      </c>
      <c r="D26" s="45">
        <v>1E-3</v>
      </c>
      <c r="E26">
        <f t="shared" si="0"/>
        <v>9898.8259194111797</v>
      </c>
      <c r="F26">
        <f t="shared" si="1"/>
        <v>9899</v>
      </c>
      <c r="G26">
        <f t="shared" si="2"/>
        <v>-0.30917200000112643</v>
      </c>
      <c r="I26">
        <f t="shared" si="3"/>
        <v>-0.30917200000112643</v>
      </c>
      <c r="O26">
        <f t="shared" ca="1" si="4"/>
        <v>-0.30885011052982209</v>
      </c>
      <c r="Q26" s="2">
        <f t="shared" si="5"/>
        <v>41033.495999999999</v>
      </c>
    </row>
    <row r="27" spans="1:21" x14ac:dyDescent="0.2">
      <c r="A27" s="47" t="s">
        <v>0</v>
      </c>
      <c r="B27" s="48" t="s">
        <v>3</v>
      </c>
      <c r="C27" s="45">
        <v>56089.292999999998</v>
      </c>
      <c r="D27" s="45" t="s">
        <v>5</v>
      </c>
      <c r="E27">
        <f t="shared" si="0"/>
        <v>9919.8261513895031</v>
      </c>
      <c r="F27">
        <f t="shared" si="1"/>
        <v>9920</v>
      </c>
      <c r="G27">
        <f t="shared" si="2"/>
        <v>-0.30876000000716886</v>
      </c>
      <c r="I27">
        <f t="shared" si="3"/>
        <v>-0.30876000000716886</v>
      </c>
      <c r="O27">
        <f t="shared" ca="1" si="4"/>
        <v>-0.3095056444885203</v>
      </c>
      <c r="Q27" s="2">
        <f t="shared" si="5"/>
        <v>41070.792999999998</v>
      </c>
    </row>
    <row r="28" spans="1:21" x14ac:dyDescent="0.2">
      <c r="A28" s="47" t="s">
        <v>2</v>
      </c>
      <c r="B28" s="48" t="s">
        <v>3</v>
      </c>
      <c r="C28" s="45">
        <v>56313.067060000001</v>
      </c>
      <c r="D28" s="45">
        <v>6.9999999999999999E-4</v>
      </c>
      <c r="E28">
        <f t="shared" si="0"/>
        <v>10045.823072609215</v>
      </c>
      <c r="F28">
        <f t="shared" si="1"/>
        <v>10046</v>
      </c>
      <c r="G28">
        <f t="shared" si="2"/>
        <v>-0.31422800000291318</v>
      </c>
      <c r="I28">
        <f t="shared" si="3"/>
        <v>-0.31422800000291318</v>
      </c>
      <c r="O28">
        <f t="shared" ca="1" si="4"/>
        <v>-0.31343884824070967</v>
      </c>
      <c r="Q28" s="2">
        <f t="shared" si="5"/>
        <v>41294.567060000001</v>
      </c>
    </row>
    <row r="29" spans="1:21" x14ac:dyDescent="0.2">
      <c r="A29" s="47" t="s">
        <v>2</v>
      </c>
      <c r="B29" s="48" t="s">
        <v>3</v>
      </c>
      <c r="C29" s="45">
        <v>56329.050049999998</v>
      </c>
      <c r="D29" s="45">
        <v>3.0000000000000001E-5</v>
      </c>
      <c r="E29">
        <f t="shared" si="0"/>
        <v>10054.822362034831</v>
      </c>
      <c r="F29">
        <f t="shared" si="1"/>
        <v>10055</v>
      </c>
      <c r="G29">
        <f t="shared" si="2"/>
        <v>-0.3154900000008638</v>
      </c>
      <c r="I29">
        <f t="shared" si="3"/>
        <v>-0.3154900000008638</v>
      </c>
      <c r="O29">
        <f t="shared" ca="1" si="4"/>
        <v>-0.31371979136586603</v>
      </c>
      <c r="Q29" s="2">
        <f t="shared" si="5"/>
        <v>41310.550049999998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hyperlinks>
    <hyperlink ref="L45837" r:id="rId1" display="http://vsolj.cetus-net.org/bulletin.html"/>
    <hyperlink ref="L24581" r:id="rId2" display="http://vsolj.cetus-net.org/bulletin.html"/>
    <hyperlink ref="M45837" r:id="rId3" display="http://vsolj.cetus-net.org/bulletin.html"/>
    <hyperlink ref="AW3542" r:id="rId4" display="http://cdsbib.u-strasbg.fr/cgi-bin/cdsbib?1990RMxAA..21..381G"/>
    <hyperlink ref="L45834" r:id="rId5" display="https://www.aavso.org/ejaavso"/>
    <hyperlink ref="L57352" r:id="rId6" display="http://vsolj.cetus-net.org/bulletin.html"/>
    <hyperlink ref="AV14811" r:id="rId7" display="http://cdsbib.u-strasbg.fr/cgi-bin/cdsbib?1990RMxAA..21..381G"/>
    <hyperlink ref="AV14814" r:id="rId8" display="http://cdsbib.u-strasbg.fr/cgi-bin/cdsbib?1990RMxAA..21..381G"/>
    <hyperlink ref="AV14812" r:id="rId9" display="http://cdsbib.u-strasbg.fr/cgi-bin/cdsbib?1990RMxAA..21..381G"/>
    <hyperlink ref="AV21888" r:id="rId10" display="http://cdsbib.u-strasbg.fr/cgi-bin/cdsbib?1990RMxAA..21..381G"/>
    <hyperlink ref="AW46511" r:id="rId11" display="http://cdsbib.u-strasbg.fr/cgi-bin/cdsbib?1990RMxAA..21..381G"/>
    <hyperlink ref="AW46512" r:id="rId12" display="http://cdsbib.u-strasbg.fr/cgi-bin/cdsbib?1990RMxAA..21..381G"/>
    <hyperlink ref="L5459" r:id="rId13" display="https://www.aavso.org/ejaavso"/>
    <hyperlink ref="AW45" r:id="rId14" display="http://cdsbib.u-strasbg.fr/cgi-bin/cdsbib?1990RMxAA..21..381G"/>
    <hyperlink ref="AW27460" r:id="rId15" display="http://cdsbib.u-strasbg.fr/cgi-bin/cdsbib?1990RMxAA..21..381G"/>
    <hyperlink ref="AW27459" r:id="rId16" display="http://cdsbib.u-strasbg.fr/cgi-bin/cdsbib?1990RMxAA..21..381G"/>
    <hyperlink ref="AV24037" r:id="rId17" display="http://cdsbib.u-strasbg.fr/cgi-bin/cdsbib?1990RMxAA..21..381G"/>
    <hyperlink ref="AV24814" r:id="rId18" display="http://cdsbib.u-strasbg.fr/cgi-bin/cdsbib?1990RMxAA..21..381G"/>
    <hyperlink ref="AV24817" r:id="rId19" display="http://cdsbib.u-strasbg.fr/cgi-bin/cdsbib?1990RMxAA..21..381G"/>
    <hyperlink ref="AV24737" r:id="rId20" display="http://cdsbib.u-strasbg.fr/cgi-bin/cdsbib?1990RMxAA..21..381G"/>
    <hyperlink ref="N29347" r:id="rId21" display="http://vsolj.cetus-net.org/bulletin.html"/>
    <hyperlink ref="N45830" r:id="rId22" display="https://www.aavso.org/ejaavso"/>
    <hyperlink ref="O29347" r:id="rId23" display="http://vsolj.cetus-net.org/bulletin.html"/>
    <hyperlink ref="AY12322" r:id="rId24" display="http://cdsbib.u-strasbg.fr/cgi-bin/cdsbib?1990RMxAA..21..381G"/>
    <hyperlink ref="N31093" r:id="rId25" display="https://www.aavso.org/ejaavso"/>
    <hyperlink ref="AX49432" r:id="rId26" display="http://cdsbib.u-strasbg.fr/cgi-bin/cdsbib?1990RMxAA..21..381G"/>
    <hyperlink ref="AX14888" r:id="rId27" display="http://cdsbib.u-strasbg.fr/cgi-bin/cdsbib?1990RMxAA..21..381G"/>
    <hyperlink ref="AX15583" r:id="rId28" display="http://cdsbib.u-strasbg.fr/cgi-bin/cdsbib?1990RMxAA..21..381G"/>
    <hyperlink ref="AX14810" r:id="rId29" display="http://cdsbib.u-strasbg.fr/cgi-bin/cdsbib?1990RMxAA..21..381G"/>
    <hyperlink ref="AY59644" r:id="rId30" display="http://cdsbib.u-strasbg.fr/cgi-bin/cdsbib?1990RMxAA..21..381G"/>
    <hyperlink ref="AY59645" r:id="rId31" display="http://cdsbib.u-strasbg.fr/cgi-bin/cdsbib?1990RMxAA..21..381G"/>
    <hyperlink ref="AY34816" r:id="rId32" display="http://cdsbib.u-strasbg.fr/cgi-bin/cdsbib?1990RMxAA..21..381G"/>
    <hyperlink ref="AY19889" r:id="rId33" display="http://cdsbib.u-strasbg.fr/cgi-bin/cdsbib?1990RMxAA..21..381G"/>
    <hyperlink ref="AY19888" r:id="rId34" display="http://cdsbib.u-strasbg.fr/cgi-bin/cdsbib?1990RMxAA..21..381G"/>
    <hyperlink ref="AX24736" r:id="rId35" display="http://cdsbib.u-strasbg.fr/cgi-bin/cdsbib?1990RMxAA..21..381G"/>
    <hyperlink ref="AX25238" r:id="rId36" display="http://cdsbib.u-strasbg.fr/cgi-bin/cdsbib?1990RMxAA..21..381G"/>
    <hyperlink ref="AX25242" r:id="rId37" display="http://cdsbib.u-strasbg.fr/cgi-bin/cdsbib?1990RMxAA..21..381G"/>
    <hyperlink ref="AX25219" r:id="rId38" display="http://cdsbib.u-strasbg.fr/cgi-bin/cdsbib?1990RMxAA..21..381G"/>
    <hyperlink ref="BI45833" r:id="rId39" display="http://cdsbib.u-strasbg.fr/cgi-bin/cdsbib?1990RMxAA..21..381G"/>
    <hyperlink ref="AT9797" r:id="rId40" display="http://cdsbib.u-strasbg.fr/cgi-bin/cdsbib?1990RMxAA..21..381G"/>
    <hyperlink ref="AU42223" r:id="rId41" display="http://cdsbib.u-strasbg.fr/cgi-bin/cdsbib?1990RMxAA..21..381G"/>
    <hyperlink ref="AU46211" r:id="rId42" display="http://cdsbib.u-strasbg.fr/cgi-bin/cdsbib?1990RMxAA..21..381G"/>
    <hyperlink ref="AU46142" r:id="rId43" display="http://cdsbib.u-strasbg.fr/cgi-bin/cdsbib?1990RMxAA..21..381G"/>
    <hyperlink ref="AT46229" r:id="rId44" display="http://cdsbib.u-strasbg.fr/cgi-bin/cdsbib?1990RMxAA..21..381G"/>
    <hyperlink ref="AU45865" r:id="rId45" display="http://cdsbib.u-strasbg.fr/cgi-bin/cdsbib?1990RMxAA..21..381G"/>
    <hyperlink ref="AU45970" r:id="rId46" display="http://cdsbib.u-strasbg.fr/cgi-bin/cdsbib?1990RMxAA..21..381G"/>
    <hyperlink ref="AU45866" r:id="rId47" display="http://cdsbib.u-strasbg.fr/cgi-bin/cdsbib?1990RMxAA..21..381G"/>
    <hyperlink ref="AT46230" r:id="rId48" display="http://cdsbib.u-strasbg.fr/cgi-bin/cdsbib?1990RMxAA..21..381G"/>
    <hyperlink ref="AU45971" r:id="rId49" display="http://cdsbib.u-strasbg.fr/cgi-bin/cdsbib?1990RMxAA..21..381G"/>
    <hyperlink ref="AU46323" r:id="rId50" display="http://cdsbib.u-strasbg.fr/cgi-bin/cdsbib?1990RMxAA..21..381G"/>
    <hyperlink ref="AT50626" r:id="rId51" display="http://cdsbib.u-strasbg.fr/cgi-bin/cdsbib?1990RMxAA..21..381G"/>
    <hyperlink ref="M48245" r:id="rId52" display="http://vsolj.cetus-net.org/bulletin.html"/>
    <hyperlink ref="M48238" r:id="rId53" display="http://vsolj.cetus-net.org/bulletin.html"/>
    <hyperlink ref="AU50637" r:id="rId54" display="http://cdsbib.u-strasbg.fr/cgi-bin/cdsbib?1990RMxAA..21..381G"/>
    <hyperlink ref="AU50642" r:id="rId55" display="http://cdsbib.u-strasbg.fr/cgi-bin/cdsbib?1990RMxAA..21..381G"/>
    <hyperlink ref="AU50638" r:id="rId56" display="http://cdsbib.u-strasbg.fr/cgi-bin/cdsbib?1990RMxAA..21..381G"/>
    <hyperlink ref="AW50626" r:id="rId57" display="http://cdsbib.u-strasbg.fr/cgi-bin/cdsbib?1990RMxAA..21..381G"/>
    <hyperlink ref="P48245" r:id="rId58" display="http://vsolj.cetus-net.org/bulletin.html"/>
    <hyperlink ref="P48238" r:id="rId59" display="http://vsolj.cetus-net.org/bulletin.html"/>
    <hyperlink ref="AX50637" r:id="rId60" display="http://cdsbib.u-strasbg.fr/cgi-bin/cdsbib?1990RMxAA..21..381G"/>
    <hyperlink ref="AX50642" r:id="rId61" display="http://cdsbib.u-strasbg.fr/cgi-bin/cdsbib?1990RMxAA..21..381G"/>
    <hyperlink ref="AX50638" r:id="rId62" display="http://cdsbib.u-strasbg.fr/cgi-bin/cdsbib?1990RMxAA..21..381G"/>
  </hyperlinks>
  <pageMargins left="0.75" right="0.75" top="1" bottom="1" header="0.5" footer="0.5"/>
  <headerFooter alignWithMargins="0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2024-01-22T06:26:28Z</dcterms:modified>
</cp:coreProperties>
</file>