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5BA71A1-B9EF-466D-83B9-009692EA043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E23" i="1"/>
  <c r="F23" i="1"/>
  <c r="Q21" i="1"/>
  <c r="Q22" i="1"/>
  <c r="C7" i="1"/>
  <c r="E21" i="1"/>
  <c r="F21" i="1"/>
  <c r="G21" i="1"/>
  <c r="H21" i="1"/>
  <c r="C8" i="1"/>
  <c r="F11" i="1"/>
  <c r="G11" i="1"/>
  <c r="E14" i="1"/>
  <c r="E15" i="1" s="1"/>
  <c r="C17" i="1"/>
  <c r="Q23" i="1"/>
  <c r="G23" i="1"/>
  <c r="I23" i="1"/>
  <c r="C12" i="1"/>
  <c r="C16" i="1" l="1"/>
  <c r="D18" i="1" s="1"/>
  <c r="C11" i="1"/>
  <c r="O21" i="1" l="1"/>
  <c r="C15" i="1"/>
  <c r="O22" i="1"/>
  <c r="O23" i="1"/>
  <c r="C18" i="1" l="1"/>
  <c r="E16" i="1"/>
  <c r="E17" i="1" s="1"/>
</calcChain>
</file>

<file path=xl/sharedStrings.xml><?xml version="1.0" encoding="utf-8"?>
<sst xmlns="http://schemas.openxmlformats.org/spreadsheetml/2006/main" count="49" uniqueCount="47">
  <si>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</si>
  <si>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</si>
  <si>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</si>
  <si>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</si>
  <si>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</si>
  <si>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</si>
  <si>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</si>
  <si>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</si>
  <si>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</si>
  <si>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</si>
  <si>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</si>
  <si>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</si>
  <si>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</si>
  <si>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</si>
  <si>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</si>
  <si>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</si>
  <si>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</si>
  <si>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</si>
  <si>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</si>
  <si>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</si>
  <si>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</si>
  <si>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</si>
  <si>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</si>
  <si>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</si>
  <si>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</si>
  <si>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</si>
  <si>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</si>
  <si>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</si>
  <si>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</si>
  <si>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</si>
  <si>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</si>
  <si>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</si>
  <si>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</si>
  <si>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</si>
  <si>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</si>
  <si>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</si>
  <si>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</si>
  <si>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</si>
  <si>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</si>
  <si>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</si>
  <si>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V1099 Cen / GSC 8977-9185</t>
  </si>
  <si>
    <t xml:space="preserve">EB        </t>
  </si>
  <si>
    <t>IBVS 5507</t>
  </si>
  <si>
    <t>II</t>
  </si>
  <si>
    <t>I</t>
  </si>
  <si>
    <t>GCVS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</si>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</sst>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V1099 Cen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7.4999999999999997E-3</c:v>
                  </c:pt>
                  <c:pt idx="1">
                    <c:v>6.1999999999999998E-3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7.4999999999999997E-3</c:v>
                  </c:pt>
                  <c:pt idx="1">
                    <c:v>6.1999999999999998E-3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-1354.5</c:v>
                </c:pt>
                <c:pt idx="1">
                  <c:v>-1354</c:v>
                </c:pt>
                <c:pt idx="2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-0.10536999999749241</c:v>
                </c:pt>
                <c:pt idx="1">
                  <c:v>-7.4739999996381812E-2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8D-46AB-8B46-0B21DC327E5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7.4999999999999997E-3</c:v>
                  </c:pt>
                  <c:pt idx="1">
                    <c:v>6.1999999999999998E-3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7.4999999999999997E-3</c:v>
                  </c:pt>
                  <c:pt idx="1">
                    <c:v>6.1999999999999998E-3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-1354.5</c:v>
                </c:pt>
                <c:pt idx="1">
                  <c:v>-1354</c:v>
                </c:pt>
                <c:pt idx="2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8D-46AB-8B46-0B21DC327E5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7.4999999999999997E-3</c:v>
                  </c:pt>
                  <c:pt idx="1">
                    <c:v>6.1999999999999998E-3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7.4999999999999997E-3</c:v>
                  </c:pt>
                  <c:pt idx="1">
                    <c:v>6.1999999999999998E-3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-1354.5</c:v>
                </c:pt>
                <c:pt idx="1">
                  <c:v>-1354</c:v>
                </c:pt>
                <c:pt idx="2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8D-46AB-8B46-0B21DC327E5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7.4999999999999997E-3</c:v>
                  </c:pt>
                  <c:pt idx="1">
                    <c:v>6.1999999999999998E-3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7.4999999999999997E-3</c:v>
                  </c:pt>
                  <c:pt idx="1">
                    <c:v>6.1999999999999998E-3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-1354.5</c:v>
                </c:pt>
                <c:pt idx="1">
                  <c:v>-1354</c:v>
                </c:pt>
                <c:pt idx="2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8D-46AB-8B46-0B21DC327E5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7.4999999999999997E-3</c:v>
                  </c:pt>
                  <c:pt idx="1">
                    <c:v>6.1999999999999998E-3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7.4999999999999997E-3</c:v>
                  </c:pt>
                  <c:pt idx="1">
                    <c:v>6.1999999999999998E-3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-1354.5</c:v>
                </c:pt>
                <c:pt idx="1">
                  <c:v>-1354</c:v>
                </c:pt>
                <c:pt idx="2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8D-46AB-8B46-0B21DC327E5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7.4999999999999997E-3</c:v>
                  </c:pt>
                  <c:pt idx="1">
                    <c:v>6.1999999999999998E-3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7.4999999999999997E-3</c:v>
                  </c:pt>
                  <c:pt idx="1">
                    <c:v>6.1999999999999998E-3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-1354.5</c:v>
                </c:pt>
                <c:pt idx="1">
                  <c:v>-1354</c:v>
                </c:pt>
                <c:pt idx="2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8D-46AB-8B46-0B21DC327E5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7.4999999999999997E-3</c:v>
                  </c:pt>
                  <c:pt idx="1">
                    <c:v>6.1999999999999998E-3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7.4999999999999997E-3</c:v>
                  </c:pt>
                  <c:pt idx="1">
                    <c:v>6.1999999999999998E-3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-1354.5</c:v>
                </c:pt>
                <c:pt idx="1">
                  <c:v>-1354</c:v>
                </c:pt>
                <c:pt idx="2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8D-46AB-8B46-0B21DC327E5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-1354.5</c:v>
                </c:pt>
                <c:pt idx="1">
                  <c:v>-1354</c:v>
                </c:pt>
                <c:pt idx="2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-9.0074450217786706E-2</c:v>
                </c:pt>
                <c:pt idx="1">
                  <c:v>-9.0041198058871758E-2</c:v>
                </c:pt>
                <c:pt idx="2">
                  <c:v>5.6482827842443961E-6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8D-46AB-8B46-0B21DC327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9029768"/>
        <c:axId val="1"/>
      </c:scatterChart>
      <c:valAx>
        <c:axId val="599029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029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774B880-7DA7-6CCC-6380-E6765F245F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24</v>
      </c>
      <c r="B2" s="12" t="s">
        <v>41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52425.5314</v>
      </c>
      <c r="D4" s="9">
        <v>1.2509399999999999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52425.5314</v>
      </c>
    </row>
    <row r="8" spans="1:7" x14ac:dyDescent="0.2">
      <c r="A8" t="s">
        <v>3</v>
      </c>
      <c r="C8">
        <f>+D4</f>
        <v>1.2509399999999999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5.6482827842443961E-6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6.6504317829878883E-5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60331.817583680553</v>
      </c>
    </row>
    <row r="15" spans="1:7" x14ac:dyDescent="0.2">
      <c r="A15" s="14" t="s">
        <v>18</v>
      </c>
      <c r="B15" s="12"/>
      <c r="C15" s="15">
        <f ca="1">(C7+C11)+(C8+C12)*INT(MAX(F21:F3533))</f>
        <v>52425.531405648282</v>
      </c>
      <c r="D15" s="16" t="s">
        <v>38</v>
      </c>
      <c r="E15" s="17">
        <f ca="1">ROUND(2*(E14-$C$7)/$C$8,0)/2+E13</f>
        <v>6321.5</v>
      </c>
    </row>
    <row r="16" spans="1:7" x14ac:dyDescent="0.2">
      <c r="A16" s="18" t="s">
        <v>4</v>
      </c>
      <c r="B16" s="12"/>
      <c r="C16" s="19">
        <f ca="1">+C8+C12</f>
        <v>1.2510065043178298</v>
      </c>
      <c r="D16" s="16" t="s">
        <v>39</v>
      </c>
      <c r="E16" s="26">
        <f ca="1">ROUND(2*(E14-$C$15)/$C$16,0)/2+E13</f>
        <v>6321</v>
      </c>
    </row>
    <row r="17" spans="1:17" ht="13.5" thickBot="1" x14ac:dyDescent="0.25">
      <c r="A17" s="16" t="s">
        <v>30</v>
      </c>
      <c r="B17" s="12"/>
      <c r="C17" s="12">
        <f>COUNT(C21:C2191)</f>
        <v>3</v>
      </c>
      <c r="D17" s="16" t="s">
        <v>34</v>
      </c>
      <c r="E17" s="20">
        <f ca="1">+$C$15+$C$16*E16-15018.5-$C$9/24</f>
        <v>45315.03935277462</v>
      </c>
    </row>
    <row r="18" spans="1:17" ht="14.25" thickTop="1" thickBot="1" x14ac:dyDescent="0.25">
      <c r="A18" s="18" t="s">
        <v>5</v>
      </c>
      <c r="B18" s="12"/>
      <c r="C18" s="21">
        <f ca="1">+C15</f>
        <v>52425.531405648282</v>
      </c>
      <c r="D18" s="22">
        <f ca="1">+C16</f>
        <v>1.2510065043178298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45</v>
      </c>
      <c r="J20" s="7" t="s">
        <v>46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s="29" t="s">
        <v>42</v>
      </c>
      <c r="B21" s="30" t="s">
        <v>43</v>
      </c>
      <c r="C21" s="29">
        <v>50731.027800000003</v>
      </c>
      <c r="D21" s="29">
        <v>7.4999999999999997E-3</v>
      </c>
      <c r="E21">
        <f>+(C21-C$7)/C$8</f>
        <v>-1354.5842326570391</v>
      </c>
      <c r="F21">
        <f>ROUND(2*E21,0)/2</f>
        <v>-1354.5</v>
      </c>
      <c r="G21">
        <f>+C21-(C$7+F21*C$8)</f>
        <v>-0.10536999999749241</v>
      </c>
      <c r="H21">
        <f>+G21</f>
        <v>-0.10536999999749241</v>
      </c>
      <c r="O21">
        <f ca="1">+C$11+C$12*$F21</f>
        <v>-9.0074450217786706E-2</v>
      </c>
      <c r="Q21" s="2">
        <f>+C21-15018.5</f>
        <v>35712.527800000003</v>
      </c>
    </row>
    <row r="22" spans="1:17" x14ac:dyDescent="0.2">
      <c r="A22" s="29" t="s">
        <v>42</v>
      </c>
      <c r="B22" s="30" t="s">
        <v>44</v>
      </c>
      <c r="C22" s="29">
        <v>50731.683900000004</v>
      </c>
      <c r="D22" s="29">
        <v>6.1999999999999998E-3</v>
      </c>
      <c r="E22">
        <f>+(C22-C$7)/C$8</f>
        <v>-1354.0597470702003</v>
      </c>
      <c r="F22">
        <f>ROUND(2*E22,0)/2</f>
        <v>-1354</v>
      </c>
      <c r="G22">
        <f>+C22-(C$7+F22*C$8)</f>
        <v>-7.4739999996381812E-2</v>
      </c>
      <c r="H22">
        <f>+G22</f>
        <v>-7.4739999996381812E-2</v>
      </c>
      <c r="O22">
        <f ca="1">+C$11+C$12*$F22</f>
        <v>-9.0041198058871758E-2</v>
      </c>
      <c r="Q22" s="2">
        <f>+C22-15018.5</f>
        <v>35713.183900000004</v>
      </c>
    </row>
    <row r="23" spans="1:17" x14ac:dyDescent="0.2">
      <c r="A23" t="s">
        <v>12</v>
      </c>
      <c r="C23" s="10">
        <v>52425.5314</v>
      </c>
      <c r="D23" s="10" t="s">
        <v>14</v>
      </c>
      <c r="E23">
        <f>+(C23-C$7)/C$8</f>
        <v>0</v>
      </c>
      <c r="F23">
        <f>ROUND(2*E23,0)/2</f>
        <v>0</v>
      </c>
      <c r="G23">
        <f>+C23-(C$7+F23*C$8)</f>
        <v>0</v>
      </c>
      <c r="I23">
        <f>+G23</f>
        <v>0</v>
      </c>
      <c r="O23">
        <f ca="1">+C$11+C$12*$F23</f>
        <v>5.6482827842443961E-6</v>
      </c>
      <c r="Q23" s="2">
        <f>+C23-15018.5</f>
        <v>37407.0314</v>
      </c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2024-01-22T06:37:19Z</dcterms:modified>
</cp:coreProperties>
</file>